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DBDEAB92-E323-42EE-B004-906942CBF556}" xr6:coauthVersionLast="47" xr6:coauthVersionMax="47" xr10:uidLastSave="{00000000-0000-0000-0000-000000000000}"/>
  <bookViews>
    <workbookView xWindow="-23148" yWindow="1284" windowWidth="23256" windowHeight="12576" activeTab="2" xr2:uid="{2AD6F2B3-B3D8-4900-A927-DF019433309F}"/>
  </bookViews>
  <sheets>
    <sheet name="summary_statistics" sheetId="1" r:id="rId1"/>
    <sheet name="calibration_statistics" sheetId="2" r:id="rId2"/>
    <sheet name="EC_projects_stats" sheetId="4" r:id="rId3"/>
  </sheets>
  <externalReferences>
    <externalReference r:id="rId4"/>
    <externalReference r:id="rId5"/>
  </externalReferences>
  <definedNames>
    <definedName name="Gemeenten_alfabetisch_2022">[1]municipalities!#REF!</definedName>
    <definedName name="postcode">'[2]LOKALE ENERGIECOÖPERATIES'!#REF!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5" i="4"/>
  <c r="N4" i="4"/>
  <c r="N3" i="4"/>
  <c r="N2" i="4"/>
  <c r="M5" i="4"/>
  <c r="M4" i="4"/>
  <c r="M3" i="4"/>
  <c r="M2" i="4"/>
  <c r="L5" i="4"/>
  <c r="L4" i="4"/>
  <c r="L3" i="4"/>
  <c r="L2" i="4"/>
  <c r="K5" i="4"/>
  <c r="K4" i="4"/>
  <c r="K3" i="4"/>
  <c r="K2" i="4"/>
  <c r="H5" i="4"/>
  <c r="H4" i="4"/>
  <c r="H3" i="4"/>
  <c r="H2" i="4"/>
  <c r="G5" i="4"/>
  <c r="G4" i="4"/>
  <c r="G3" i="4"/>
  <c r="G2" i="4"/>
  <c r="E5" i="4"/>
  <c r="E4" i="4"/>
  <c r="E3" i="4"/>
  <c r="E2" i="4"/>
  <c r="D5" i="4"/>
  <c r="D4" i="4"/>
  <c r="D3" i="4"/>
  <c r="D2" i="4"/>
  <c r="C8" i="4"/>
  <c r="C7" i="4"/>
  <c r="C6" i="4"/>
  <c r="C5" i="4"/>
  <c r="C4" i="4"/>
  <c r="C3" i="4"/>
  <c r="C2" i="4"/>
  <c r="B11" i="4"/>
  <c r="B10" i="4"/>
  <c r="B9" i="4"/>
  <c r="B8" i="4"/>
  <c r="B5" i="4"/>
  <c r="B4" i="4"/>
  <c r="B3" i="4"/>
  <c r="B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G4" i="1"/>
  <c r="I4" i="1"/>
  <c r="J4" i="1"/>
  <c r="E5" i="1"/>
  <c r="G5" i="1"/>
  <c r="I5" i="1"/>
  <c r="J5" i="1"/>
  <c r="E6" i="1"/>
  <c r="G6" i="1"/>
  <c r="I6" i="1"/>
  <c r="H6" i="1" s="1"/>
  <c r="J6" i="1"/>
  <c r="E7" i="1"/>
  <c r="G7" i="1"/>
  <c r="I7" i="1"/>
  <c r="J7" i="1"/>
  <c r="E8" i="1"/>
  <c r="G8" i="1"/>
  <c r="I8" i="1"/>
  <c r="J8" i="1"/>
  <c r="E9" i="1"/>
  <c r="G9" i="1"/>
  <c r="I9" i="1"/>
  <c r="H9" i="1" s="1"/>
  <c r="J9" i="1"/>
  <c r="E10" i="1"/>
  <c r="G10" i="1"/>
  <c r="I10" i="1"/>
  <c r="J10" i="1"/>
  <c r="E11" i="1"/>
  <c r="G11" i="1"/>
  <c r="I11" i="1"/>
  <c r="J11" i="1"/>
  <c r="E12" i="1"/>
  <c r="G12" i="1"/>
  <c r="I12" i="1"/>
  <c r="H12" i="1" s="1"/>
  <c r="J12" i="1"/>
  <c r="E13" i="1"/>
  <c r="G13" i="1"/>
  <c r="I13" i="1"/>
  <c r="J13" i="1"/>
  <c r="E14" i="1"/>
  <c r="G14" i="1"/>
  <c r="I14" i="1"/>
  <c r="J14" i="1"/>
  <c r="E15" i="1"/>
  <c r="G15" i="1"/>
  <c r="I15" i="1"/>
  <c r="J15" i="1"/>
  <c r="E16" i="1"/>
  <c r="G16" i="1"/>
  <c r="I16" i="1"/>
  <c r="J16" i="1"/>
  <c r="J3" i="1"/>
  <c r="I3" i="1"/>
  <c r="G3" i="1"/>
  <c r="G2" i="1"/>
  <c r="J2" i="1"/>
  <c r="I2" i="1"/>
  <c r="F2" i="1"/>
  <c r="E3" i="1"/>
  <c r="E2" i="1"/>
  <c r="H15" i="1" l="1"/>
  <c r="H10" i="1"/>
  <c r="H7" i="1"/>
  <c r="H4" i="1"/>
  <c r="H13" i="1"/>
  <c r="H16" i="1"/>
  <c r="H5" i="1"/>
  <c r="H11" i="1"/>
  <c r="H8" i="1"/>
  <c r="H14" i="1"/>
  <c r="H3" i="1"/>
  <c r="H2" i="1"/>
  <c r="R3" i="4" l="1"/>
  <c r="R10" i="4" s="1"/>
  <c r="R2" i="4"/>
  <c r="R9" i="4" s="1"/>
  <c r="S2" i="4"/>
  <c r="S9" i="4" s="1"/>
  <c r="T2" i="4"/>
  <c r="T9" i="4" s="1"/>
  <c r="Q4" i="4"/>
  <c r="Q11" i="4" s="1"/>
  <c r="R4" i="4"/>
  <c r="R11" i="4" s="1"/>
  <c r="S4" i="4"/>
  <c r="S11" i="4" s="1"/>
  <c r="T4" i="4"/>
  <c r="T11" i="4" s="1"/>
  <c r="B12" i="4"/>
  <c r="D8" i="4"/>
  <c r="C2" i="1"/>
  <c r="M2" i="1" s="1"/>
  <c r="B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S2" i="1"/>
  <c r="H2" i="2" s="1"/>
  <c r="T2" i="1"/>
  <c r="I2" i="2" s="1"/>
  <c r="O2" i="1"/>
  <c r="U2" i="1" s="1"/>
  <c r="Q2" i="1"/>
  <c r="F2" i="2" s="1"/>
  <c r="P2" i="1"/>
  <c r="E2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S3" i="4" l="1"/>
  <c r="S10" i="4" s="1"/>
  <c r="T3" i="4"/>
  <c r="T10" i="4" s="1"/>
  <c r="M6" i="4"/>
  <c r="S5" i="4" s="1"/>
  <c r="S12" i="4" s="1"/>
  <c r="B6" i="4"/>
  <c r="Q3" i="4"/>
  <c r="Q10" i="4" s="1"/>
  <c r="K6" i="4"/>
  <c r="Q5" i="4" s="1"/>
  <c r="Q12" i="4" s="1"/>
  <c r="L6" i="4"/>
  <c r="R5" i="4" s="1"/>
  <c r="R12" i="4" s="1"/>
  <c r="N6" i="4"/>
  <c r="T5" i="4" s="1"/>
  <c r="T12" i="4" s="1"/>
  <c r="Q2" i="4"/>
  <c r="Q9" i="4" s="1"/>
  <c r="D2" i="2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M3" i="1"/>
  <c r="M4" i="1" s="1"/>
  <c r="O3" i="1"/>
  <c r="U3" i="1" s="1"/>
  <c r="T3" i="1"/>
  <c r="I3" i="2" s="1"/>
  <c r="P3" i="1"/>
  <c r="E3" i="2" s="1"/>
  <c r="Q3" i="1"/>
  <c r="F3" i="2" s="1"/>
  <c r="R2" i="1"/>
  <c r="G2" i="2" s="1"/>
  <c r="O4" i="1" l="1"/>
  <c r="H3" i="2"/>
  <c r="B3" i="2"/>
  <c r="R3" i="1"/>
  <c r="R4" i="1" s="1"/>
  <c r="S4" i="1"/>
  <c r="D3" i="2"/>
  <c r="Q4" i="1"/>
  <c r="P4" i="1"/>
  <c r="T4" i="1"/>
  <c r="M5" i="1"/>
  <c r="B4" i="2"/>
  <c r="D4" i="2" l="1"/>
  <c r="U4" i="1"/>
  <c r="O5" i="1"/>
  <c r="F4" i="2"/>
  <c r="S5" i="1"/>
  <c r="H5" i="2" s="1"/>
  <c r="H4" i="2"/>
  <c r="P5" i="1"/>
  <c r="P6" i="1" s="1"/>
  <c r="G3" i="2"/>
  <c r="T5" i="1"/>
  <c r="I5" i="2" s="1"/>
  <c r="I4" i="2"/>
  <c r="Q5" i="1"/>
  <c r="E4" i="2"/>
  <c r="G4" i="2"/>
  <c r="R5" i="1"/>
  <c r="B5" i="2"/>
  <c r="M6" i="1"/>
  <c r="O6" i="1" l="1"/>
  <c r="U6" i="1" s="1"/>
  <c r="U5" i="1"/>
  <c r="S6" i="1"/>
  <c r="S7" i="1" s="1"/>
  <c r="D5" i="2"/>
  <c r="E5" i="2"/>
  <c r="Q6" i="1"/>
  <c r="Q7" i="1" s="1"/>
  <c r="T6" i="1"/>
  <c r="F5" i="2"/>
  <c r="P7" i="1"/>
  <c r="E6" i="2"/>
  <c r="M7" i="1"/>
  <c r="B6" i="2"/>
  <c r="R6" i="1"/>
  <c r="G5" i="2"/>
  <c r="O7" i="1" l="1"/>
  <c r="U7" i="1" s="1"/>
  <c r="D6" i="2"/>
  <c r="F6" i="2"/>
  <c r="H6" i="2"/>
  <c r="I6" i="2"/>
  <c r="T7" i="1"/>
  <c r="M8" i="1"/>
  <c r="B7" i="2"/>
  <c r="Q8" i="1"/>
  <c r="F7" i="2"/>
  <c r="S8" i="1"/>
  <c r="H7" i="2"/>
  <c r="R7" i="1"/>
  <c r="G6" i="2"/>
  <c r="P8" i="1"/>
  <c r="E7" i="2"/>
  <c r="O8" i="1" l="1"/>
  <c r="U8" i="1" s="1"/>
  <c r="D7" i="2"/>
  <c r="I7" i="2"/>
  <c r="T8" i="1"/>
  <c r="I8" i="2" s="1"/>
  <c r="R8" i="1"/>
  <c r="G7" i="2"/>
  <c r="Q9" i="1"/>
  <c r="F8" i="2"/>
  <c r="M9" i="1"/>
  <c r="B8" i="2"/>
  <c r="P9" i="1"/>
  <c r="E8" i="2"/>
  <c r="S9" i="1"/>
  <c r="H8" i="2"/>
  <c r="D8" i="2" l="1"/>
  <c r="O9" i="1"/>
  <c r="U9" i="1" s="1"/>
  <c r="T9" i="1"/>
  <c r="T10" i="1" s="1"/>
  <c r="Q10" i="1"/>
  <c r="F9" i="2"/>
  <c r="R9" i="1"/>
  <c r="G8" i="2"/>
  <c r="P10" i="1"/>
  <c r="E9" i="2"/>
  <c r="M10" i="1"/>
  <c r="B9" i="2"/>
  <c r="S10" i="1"/>
  <c r="H9" i="2"/>
  <c r="D9" i="2" l="1"/>
  <c r="O10" i="1"/>
  <c r="U10" i="1" s="1"/>
  <c r="I9" i="2"/>
  <c r="Q11" i="1"/>
  <c r="F10" i="2"/>
  <c r="S11" i="1"/>
  <c r="H10" i="2"/>
  <c r="T11" i="1"/>
  <c r="I10" i="2"/>
  <c r="R10" i="1"/>
  <c r="G9" i="2"/>
  <c r="M11" i="1"/>
  <c r="B10" i="2"/>
  <c r="P11" i="1"/>
  <c r="E10" i="2"/>
  <c r="O11" i="1"/>
  <c r="U11" i="1" s="1"/>
  <c r="D10" i="2" l="1"/>
  <c r="M12" i="1"/>
  <c r="B11" i="2"/>
  <c r="P12" i="1"/>
  <c r="E11" i="2"/>
  <c r="R11" i="1"/>
  <c r="G10" i="2"/>
  <c r="T12" i="1"/>
  <c r="I11" i="2"/>
  <c r="S12" i="1"/>
  <c r="H11" i="2"/>
  <c r="O12" i="1"/>
  <c r="U12" i="1" s="1"/>
  <c r="D11" i="2"/>
  <c r="Q12" i="1"/>
  <c r="F11" i="2"/>
  <c r="S13" i="1" l="1"/>
  <c r="H12" i="2"/>
  <c r="O13" i="1"/>
  <c r="U13" i="1" s="1"/>
  <c r="D12" i="2"/>
  <c r="R12" i="1"/>
  <c r="G11" i="2"/>
  <c r="T13" i="1"/>
  <c r="I12" i="2"/>
  <c r="P13" i="1"/>
  <c r="E12" i="2"/>
  <c r="Q13" i="1"/>
  <c r="F12" i="2"/>
  <c r="M13" i="1"/>
  <c r="B12" i="2"/>
  <c r="Q14" i="1" l="1"/>
  <c r="F13" i="2"/>
  <c r="O14" i="1"/>
  <c r="U14" i="1" s="1"/>
  <c r="D13" i="2"/>
  <c r="P14" i="1"/>
  <c r="E13" i="2"/>
  <c r="T14" i="1"/>
  <c r="I13" i="2"/>
  <c r="R13" i="1"/>
  <c r="G12" i="2"/>
  <c r="M14" i="1"/>
  <c r="B13" i="2"/>
  <c r="S14" i="1"/>
  <c r="H13" i="2"/>
  <c r="M15" i="1" l="1"/>
  <c r="B14" i="2"/>
  <c r="T15" i="1"/>
  <c r="I14" i="2"/>
  <c r="P15" i="1"/>
  <c r="E14" i="2"/>
  <c r="O15" i="1"/>
  <c r="D14" i="2"/>
  <c r="R14" i="1"/>
  <c r="G13" i="2"/>
  <c r="S15" i="1"/>
  <c r="H14" i="2"/>
  <c r="Q15" i="1"/>
  <c r="F14" i="2"/>
  <c r="U15" i="1" l="1"/>
  <c r="O16" i="1"/>
  <c r="U16" i="1" s="1"/>
  <c r="D15" i="2"/>
  <c r="T16" i="1"/>
  <c r="I15" i="2"/>
  <c r="S16" i="1"/>
  <c r="H15" i="2"/>
  <c r="P16" i="1"/>
  <c r="E15" i="2"/>
  <c r="R15" i="1"/>
  <c r="G14" i="2"/>
  <c r="Q16" i="1"/>
  <c r="F15" i="2"/>
  <c r="M16" i="1"/>
  <c r="B15" i="2"/>
  <c r="E16" i="2" l="1"/>
  <c r="F16" i="2"/>
  <c r="I16" i="2"/>
  <c r="H16" i="2"/>
  <c r="B16" i="2"/>
  <c r="D16" i="2"/>
  <c r="R16" i="1"/>
  <c r="G15" i="2"/>
  <c r="G16" i="2" l="1"/>
</calcChain>
</file>

<file path=xl/sharedStrings.xml><?xml version="1.0" encoding="utf-8"?>
<sst xmlns="http://schemas.openxmlformats.org/spreadsheetml/2006/main" count="64" uniqueCount="39">
  <si>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</si>
  <si>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</si>
  <si>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</si>
  <si>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</si>
  <si>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</si>
  <si>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</si>
  <si>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</si>
  <si>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</si>
  <si>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</si>
  <si>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</si>
  <si>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ratio</t>
  </si>
  <si>
    <t>year2</t>
  </si>
  <si>
    <t>None</t>
  </si>
  <si>
    <t>Private</t>
  </si>
  <si>
    <t>Wind large scale</t>
  </si>
  <si>
    <t>Community</t>
  </si>
  <si>
    <t>Wind small scale</t>
  </si>
  <si>
    <t>Market</t>
  </si>
  <si>
    <t>PV field</t>
  </si>
  <si>
    <t>Wind Large Scale</t>
  </si>
  <si>
    <t>Wind Small Scale</t>
  </si>
  <si>
    <t>PV Field</t>
  </si>
  <si>
    <t>PV Rooftop</t>
  </si>
  <si>
    <t>PV rooftop</t>
  </si>
  <si>
    <t>Totale</t>
  </si>
  <si>
    <t>Geen</t>
  </si>
  <si>
    <t>Salderen</t>
  </si>
  <si>
    <t>SDE</t>
  </si>
  <si>
    <t>SCE (PCR)</t>
  </si>
  <si>
    <t>postcoderoos</t>
  </si>
  <si>
    <t>Type</t>
  </si>
  <si>
    <t>Nb&gt;0</t>
  </si>
  <si>
    <t>Nb</t>
  </si>
  <si>
    <t>Aanname min</t>
  </si>
  <si>
    <t>Min</t>
  </si>
  <si>
    <t>Max</t>
  </si>
  <si>
    <t>Average</t>
  </si>
  <si>
    <t>percentage</t>
  </si>
  <si>
    <t>Subisidy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</si>
</sst>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_ * #,##0.0000_ ;_ * \-#,##0.00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6" fontId="0" fillId="0" borderId="0" xfId="1" applyNumberFormat="1" applyFont="1"/>
    <xf numFmtId="165" fontId="0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59.672188000000006</c:v>
                </c:pt>
                <c:pt idx="4">
                  <c:v>73.239728000000014</c:v>
                </c:pt>
                <c:pt idx="5">
                  <c:v>75.450133000000008</c:v>
                </c:pt>
                <c:pt idx="6">
                  <c:v>85.355948000000012</c:v>
                </c:pt>
                <c:pt idx="7">
                  <c:v>140.34860800000001</c:v>
                </c:pt>
                <c:pt idx="8">
                  <c:v>157.71527744444447</c:v>
                </c:pt>
                <c:pt idx="9">
                  <c:v>240.19931300000002</c:v>
                </c:pt>
                <c:pt idx="10">
                  <c:v>319.03171300000002</c:v>
                </c:pt>
                <c:pt idx="11">
                  <c:v>409.78445300000004</c:v>
                </c:pt>
                <c:pt idx="12">
                  <c:v>541.69016936363641</c:v>
                </c:pt>
                <c:pt idx="13">
                  <c:v>623.04706318429362</c:v>
                </c:pt>
                <c:pt idx="14">
                  <c:v>687.81047018429365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161</c:v>
                      </c:pt>
                      <c:pt idx="8">
                        <c:v>269</c:v>
                      </c:pt>
                      <c:pt idx="9">
                        <c:v>449</c:v>
                      </c:pt>
                      <c:pt idx="10">
                        <c:v>641</c:v>
                      </c:pt>
                      <c:pt idx="11">
                        <c:v>804</c:v>
                      </c:pt>
                      <c:pt idx="12">
                        <c:v>915</c:v>
                      </c:pt>
                      <c:pt idx="13">
                        <c:v>1087</c:v>
                      </c:pt>
                      <c:pt idx="14">
                        <c:v>1227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35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47</c:v>
                      </c:pt>
                      <c:pt idx="7">
                        <c:v>54</c:v>
                      </c:pt>
                      <c:pt idx="8">
                        <c:v>57</c:v>
                      </c:pt>
                      <c:pt idx="9">
                        <c:v>65</c:v>
                      </c:pt>
                      <c:pt idx="10">
                        <c:v>72</c:v>
                      </c:pt>
                      <c:pt idx="11">
                        <c:v>78</c:v>
                      </c:pt>
                      <c:pt idx="12">
                        <c:v>90</c:v>
                      </c:pt>
                      <c:pt idx="13">
                        <c:v>95</c:v>
                      </c:pt>
                      <c:pt idx="1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58.366</c:v>
                      </c:pt>
                      <c:pt idx="4">
                        <c:v>71.516000000000005</c:v>
                      </c:pt>
                      <c:pt idx="5">
                        <c:v>72.366</c:v>
                      </c:pt>
                      <c:pt idx="6">
                        <c:v>78.290999999999997</c:v>
                      </c:pt>
                      <c:pt idx="7">
                        <c:v>116.84099999999999</c:v>
                      </c:pt>
                      <c:pt idx="8">
                        <c:v>120.762</c:v>
                      </c:pt>
                      <c:pt idx="9">
                        <c:v>166.55199999999999</c:v>
                      </c:pt>
                      <c:pt idx="10">
                        <c:v>201.672</c:v>
                      </c:pt>
                      <c:pt idx="11">
                        <c:v>238.792</c:v>
                      </c:pt>
                      <c:pt idx="12">
                        <c:v>327.1556363636364</c:v>
                      </c:pt>
                      <c:pt idx="13">
                        <c:v>346.7726175842937</c:v>
                      </c:pt>
                      <c:pt idx="14">
                        <c:v>368.69261758429371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20</c:v>
                </c:pt>
                <c:pt idx="4">
                  <c:v>20</c:v>
                </c:pt>
                <c:pt idx="5">
                  <c:v>27</c:v>
                </c:pt>
                <c:pt idx="6">
                  <c:v>54</c:v>
                </c:pt>
                <c:pt idx="7">
                  <c:v>71</c:v>
                </c:pt>
                <c:pt idx="8">
                  <c:v>111</c:v>
                </c:pt>
                <c:pt idx="9">
                  <c:v>188</c:v>
                </c:pt>
                <c:pt idx="10">
                  <c:v>199</c:v>
                </c:pt>
                <c:pt idx="11">
                  <c:v>169</c:v>
                </c:pt>
                <c:pt idx="12">
                  <c:v>123</c:v>
                </c:pt>
                <c:pt idx="13">
                  <c:v>177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23.770368000000001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9">
                        <c:v>180</c:v>
                      </c:pt>
                      <c:pt idx="10">
                        <c:v>192</c:v>
                      </c:pt>
                      <c:pt idx="11">
                        <c:v>163</c:v>
                      </c:pt>
                      <c:pt idx="12">
                        <c:v>111</c:v>
                      </c:pt>
                      <c:pt idx="13">
                        <c:v>172</c:v>
                      </c:pt>
                      <c:pt idx="14">
                        <c:v>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12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22.494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subsidy schemes per project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EC_projects_stats!$P$9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EC_projects_stats!$Q$9:$T$9</c:f>
              <c:numCache>
                <c:formatCode>0%</c:formatCode>
                <c:ptCount val="4"/>
                <c:pt idx="0">
                  <c:v>0.16505706760316066</c:v>
                </c:pt>
                <c:pt idx="1">
                  <c:v>0.54545454545454541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C2C-A790-AF7C8F8FA0DE}"/>
            </c:ext>
          </c:extLst>
        </c:ser>
        <c:ser>
          <c:idx val="1"/>
          <c:order val="1"/>
          <c:tx>
            <c:strRef>
              <c:f>EC_projects_stats!$P$10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EC_projects_stats!$Q$10:$T$10</c:f>
              <c:numCache>
                <c:formatCode>0%</c:formatCode>
                <c:ptCount val="4"/>
                <c:pt idx="0">
                  <c:v>0.76119402985074625</c:v>
                </c:pt>
                <c:pt idx="1">
                  <c:v>0.34090909090909088</c:v>
                </c:pt>
                <c:pt idx="2">
                  <c:v>0.75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8-4C2C-A790-AF7C8F8FA0DE}"/>
            </c:ext>
          </c:extLst>
        </c:ser>
        <c:ser>
          <c:idx val="2"/>
          <c:order val="2"/>
          <c:tx>
            <c:strRef>
              <c:f>EC_projects_stats!$P$11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EC_projects_stats!$Q$11:$T$11</c:f>
              <c:numCache>
                <c:formatCode>0%</c:formatCode>
                <c:ptCount val="4"/>
                <c:pt idx="0">
                  <c:v>6.7603160667251971E-2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8-4C2C-A790-AF7C8F8FA0DE}"/>
            </c:ext>
          </c:extLst>
        </c:ser>
        <c:ser>
          <c:idx val="3"/>
          <c:order val="3"/>
          <c:tx>
            <c:strRef>
              <c:f>EC_projects_stats!$P$12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EC_projects_stats!$Q$12:$T$12</c:f>
              <c:numCache>
                <c:formatCode>0%</c:formatCode>
                <c:ptCount val="4"/>
                <c:pt idx="0">
                  <c:v>6.145741878841089E-3</c:v>
                </c:pt>
                <c:pt idx="1">
                  <c:v>0.11363636363636363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8-4C2C-A790-AF7C8F8F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380960"/>
        <c:axId val="885369920"/>
      </c:barChart>
      <c:catAx>
        <c:axId val="885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9920"/>
        <c:crosses val="autoZero"/>
        <c:auto val="1"/>
        <c:lblAlgn val="ctr"/>
        <c:lblOffset val="100"/>
        <c:noMultiLvlLbl val="0"/>
      </c:catAx>
      <c:valAx>
        <c:axId val="885369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15240</xdr:rowOff>
    </xdr:from>
    <xdr:to>
      <xdr:col>21</xdr:col>
      <xdr:colOff>342900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19</xdr:row>
      <xdr:rowOff>90487</xdr:rowOff>
    </xdr:from>
    <xdr:to>
      <xdr:col>8</xdr:col>
      <xdr:colOff>276225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760640</xdr:colOff>
      <xdr:row>9</xdr:row>
      <xdr:rowOff>80282</xdr:rowOff>
    </xdr:from>
    <xdr:to>
      <xdr:col>10</xdr:col>
      <xdr:colOff>59600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9563B-677F-46C3-8A80-F0CA751C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Relationship Id="rId1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EC_projects_original"/>
      <sheetName val="EC_projects"/>
      <sheetName val="Bevolking en huishoudens (x mln"/>
      <sheetName val="EC_annual_development"/>
      <sheetName val="calibration_statistics"/>
      <sheetName val="province"/>
      <sheetName val="municipalit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realisation_year</v>
          </cell>
          <cell r="I1" t="str">
            <v>asset_type</v>
          </cell>
          <cell r="J1" t="str">
            <v>asset_type_detail</v>
          </cell>
          <cell r="P1" t="str">
            <v>power_kW</v>
          </cell>
          <cell r="T1" t="str">
            <v>subsidy</v>
          </cell>
        </row>
        <row r="2">
          <cell r="G2" t="str">
            <v>realized</v>
          </cell>
          <cell r="H2">
            <v>2023</v>
          </cell>
          <cell r="I2" t="str">
            <v>PV</v>
          </cell>
          <cell r="J2" t="str">
            <v>rooftop</v>
          </cell>
          <cell r="P2">
            <v>59.5</v>
          </cell>
          <cell r="T2" t="str">
            <v>SCE (PCR)</v>
          </cell>
        </row>
        <row r="3">
          <cell r="G3" t="str">
            <v>realized</v>
          </cell>
          <cell r="H3">
            <v>2017</v>
          </cell>
          <cell r="I3" t="str">
            <v>PV</v>
          </cell>
          <cell r="J3" t="str">
            <v>rooftop</v>
          </cell>
          <cell r="P3">
            <v>55.38</v>
          </cell>
          <cell r="T3" t="str">
            <v>postcoderoos</v>
          </cell>
        </row>
        <row r="4">
          <cell r="G4" t="str">
            <v>realized</v>
          </cell>
          <cell r="H4">
            <v>2020</v>
          </cell>
          <cell r="I4" t="str">
            <v>PV</v>
          </cell>
          <cell r="J4" t="str">
            <v>rooftop</v>
          </cell>
          <cell r="P4">
            <v>108.78</v>
          </cell>
          <cell r="T4" t="str">
            <v>postcoderoos</v>
          </cell>
        </row>
        <row r="5">
          <cell r="G5" t="str">
            <v>realized</v>
          </cell>
          <cell r="H5">
            <v>2018</v>
          </cell>
          <cell r="I5" t="str">
            <v>PV</v>
          </cell>
          <cell r="J5" t="str">
            <v>rooftop</v>
          </cell>
          <cell r="P5">
            <v>26.04</v>
          </cell>
          <cell r="T5" t="str">
            <v>salderen</v>
          </cell>
        </row>
        <row r="6">
          <cell r="G6" t="str">
            <v>realized</v>
          </cell>
          <cell r="H6">
            <v>2013</v>
          </cell>
          <cell r="I6" t="str">
            <v>PV</v>
          </cell>
          <cell r="J6" t="str">
            <v>rooftop</v>
          </cell>
          <cell r="P6">
            <v>21.06</v>
          </cell>
          <cell r="T6" t="str">
            <v>salderen</v>
          </cell>
        </row>
        <row r="7">
          <cell r="G7" t="str">
            <v>realized</v>
          </cell>
          <cell r="H7">
            <v>2019</v>
          </cell>
          <cell r="I7" t="str">
            <v>PV</v>
          </cell>
          <cell r="J7" t="str">
            <v>rooftop</v>
          </cell>
          <cell r="P7">
            <v>60</v>
          </cell>
          <cell r="T7" t="str">
            <v>postcoderoos</v>
          </cell>
        </row>
        <row r="8">
          <cell r="G8" t="str">
            <v>realized</v>
          </cell>
          <cell r="H8">
            <v>2017</v>
          </cell>
          <cell r="I8" t="str">
            <v>PV</v>
          </cell>
          <cell r="J8" t="str">
            <v>rooftop</v>
          </cell>
          <cell r="P8">
            <v>44.444444444444443</v>
          </cell>
          <cell r="T8" t="str">
            <v>postcoderoos</v>
          </cell>
        </row>
        <row r="9">
          <cell r="G9" t="str">
            <v>realized</v>
          </cell>
          <cell r="H9">
            <v>2022</v>
          </cell>
          <cell r="I9" t="str">
            <v>PV</v>
          </cell>
          <cell r="J9" t="str">
            <v>rooftop</v>
          </cell>
          <cell r="P9">
            <v>66</v>
          </cell>
          <cell r="T9" t="str">
            <v>SCE (PCR)</v>
          </cell>
        </row>
        <row r="10">
          <cell r="G10" t="str">
            <v>realized</v>
          </cell>
          <cell r="H10">
            <v>2015</v>
          </cell>
          <cell r="I10" t="str">
            <v>PV</v>
          </cell>
          <cell r="J10" t="str">
            <v>rooftop</v>
          </cell>
          <cell r="P10">
            <v>166.4</v>
          </cell>
          <cell r="T10" t="str">
            <v>SDE</v>
          </cell>
        </row>
        <row r="11">
          <cell r="G11" t="str">
            <v>realized</v>
          </cell>
          <cell r="H11">
            <v>2018</v>
          </cell>
          <cell r="I11" t="str">
            <v>PV</v>
          </cell>
          <cell r="J11" t="str">
            <v>rooftop</v>
          </cell>
          <cell r="P11">
            <v>104</v>
          </cell>
          <cell r="T11" t="str">
            <v>SDE</v>
          </cell>
        </row>
        <row r="12">
          <cell r="G12" t="str">
            <v>realized</v>
          </cell>
          <cell r="H12">
            <v>2020</v>
          </cell>
          <cell r="I12" t="str">
            <v>PV</v>
          </cell>
          <cell r="J12" t="str">
            <v>rooftop</v>
          </cell>
          <cell r="P12">
            <v>70.400000000000006</v>
          </cell>
          <cell r="T12" t="str">
            <v>postcoderoos</v>
          </cell>
        </row>
        <row r="13">
          <cell r="G13" t="str">
            <v>realized</v>
          </cell>
          <cell r="H13">
            <v>2017</v>
          </cell>
          <cell r="I13" t="str">
            <v>PV</v>
          </cell>
          <cell r="J13" t="str">
            <v>rooftop</v>
          </cell>
          <cell r="P13">
            <v>52.800000000000004</v>
          </cell>
          <cell r="T13" t="str">
            <v>postcoderoos</v>
          </cell>
        </row>
        <row r="14">
          <cell r="G14" t="str">
            <v>realized</v>
          </cell>
          <cell r="H14">
            <v>2018</v>
          </cell>
          <cell r="I14" t="str">
            <v>PV</v>
          </cell>
          <cell r="J14" t="str">
            <v>rooftop</v>
          </cell>
          <cell r="P14">
            <v>278.10999999999996</v>
          </cell>
          <cell r="T14" t="str">
            <v>postcoderoos</v>
          </cell>
        </row>
        <row r="15">
          <cell r="G15" t="str">
            <v>realized</v>
          </cell>
          <cell r="H15">
            <v>2022</v>
          </cell>
          <cell r="I15" t="str">
            <v>PV</v>
          </cell>
          <cell r="J15" t="str">
            <v>rooftop</v>
          </cell>
          <cell r="P15">
            <v>76</v>
          </cell>
          <cell r="T15" t="str">
            <v>SCE (PCR)</v>
          </cell>
        </row>
        <row r="16">
          <cell r="G16" t="str">
            <v>realized</v>
          </cell>
          <cell r="H16">
            <v>2019</v>
          </cell>
          <cell r="I16" t="str">
            <v>PV</v>
          </cell>
          <cell r="J16" t="str">
            <v>rooftop</v>
          </cell>
          <cell r="P16">
            <v>2233</v>
          </cell>
          <cell r="T16" t="str">
            <v>SDE</v>
          </cell>
        </row>
        <row r="17">
          <cell r="G17" t="str">
            <v>realized</v>
          </cell>
          <cell r="H17">
            <v>2016</v>
          </cell>
          <cell r="I17" t="str">
            <v>PV</v>
          </cell>
          <cell r="J17" t="str">
            <v>rooftop</v>
          </cell>
          <cell r="P17">
            <v>45</v>
          </cell>
          <cell r="T17" t="str">
            <v>postcoderoos</v>
          </cell>
        </row>
        <row r="18">
          <cell r="G18" t="str">
            <v>realized</v>
          </cell>
          <cell r="H18">
            <v>2017</v>
          </cell>
          <cell r="I18" t="str">
            <v>PV</v>
          </cell>
          <cell r="J18" t="str">
            <v>rooftop</v>
          </cell>
          <cell r="P18">
            <v>18.900000000000002</v>
          </cell>
          <cell r="T18" t="str">
            <v>SDE</v>
          </cell>
        </row>
        <row r="19">
          <cell r="G19" t="str">
            <v>realized</v>
          </cell>
          <cell r="H19">
            <v>2016</v>
          </cell>
          <cell r="I19" t="str">
            <v>PV</v>
          </cell>
          <cell r="J19" t="str">
            <v>rooftop</v>
          </cell>
          <cell r="P19">
            <v>54.6</v>
          </cell>
          <cell r="T19" t="str">
            <v>salderen</v>
          </cell>
        </row>
        <row r="20">
          <cell r="G20" t="str">
            <v>realized</v>
          </cell>
          <cell r="H20">
            <v>2015</v>
          </cell>
          <cell r="I20" t="str">
            <v>PV</v>
          </cell>
          <cell r="J20" t="str">
            <v>rooftop</v>
          </cell>
          <cell r="P20">
            <v>30</v>
          </cell>
          <cell r="T20" t="str">
            <v>salderen</v>
          </cell>
        </row>
        <row r="21">
          <cell r="G21" t="str">
            <v>realized</v>
          </cell>
          <cell r="H21">
            <v>2018</v>
          </cell>
          <cell r="I21" t="str">
            <v>PV</v>
          </cell>
          <cell r="J21" t="str">
            <v>rooftop</v>
          </cell>
          <cell r="P21">
            <v>37.699999999999996</v>
          </cell>
          <cell r="T21" t="str">
            <v>SDE</v>
          </cell>
        </row>
        <row r="22">
          <cell r="G22" t="str">
            <v>realized</v>
          </cell>
          <cell r="H22">
            <v>2018</v>
          </cell>
          <cell r="I22" t="str">
            <v>PV</v>
          </cell>
          <cell r="J22" t="str">
            <v>rooftop</v>
          </cell>
          <cell r="P22">
            <v>28.999999999999996</v>
          </cell>
          <cell r="T22" t="str">
            <v>SDE</v>
          </cell>
        </row>
        <row r="23">
          <cell r="G23" t="str">
            <v>realized</v>
          </cell>
          <cell r="H23">
            <v>2018</v>
          </cell>
          <cell r="I23" t="str">
            <v>PV</v>
          </cell>
          <cell r="J23" t="str">
            <v>rooftop</v>
          </cell>
          <cell r="P23">
            <v>41.76</v>
          </cell>
          <cell r="T23" t="str">
            <v>SDE</v>
          </cell>
        </row>
        <row r="24">
          <cell r="G24" t="str">
            <v>realized</v>
          </cell>
          <cell r="H24">
            <v>2018</v>
          </cell>
          <cell r="I24" t="str">
            <v>PV</v>
          </cell>
          <cell r="J24" t="str">
            <v>rooftop</v>
          </cell>
          <cell r="P24">
            <v>52.199999999999996</v>
          </cell>
          <cell r="T24" t="str">
            <v>SDE</v>
          </cell>
        </row>
        <row r="25">
          <cell r="G25" t="str">
            <v>realized</v>
          </cell>
          <cell r="H25">
            <v>2018</v>
          </cell>
          <cell r="I25" t="str">
            <v>PV</v>
          </cell>
          <cell r="J25" t="str">
            <v>rooftop</v>
          </cell>
          <cell r="P25">
            <v>39.15</v>
          </cell>
          <cell r="T25" t="str">
            <v>SDE</v>
          </cell>
        </row>
        <row r="26">
          <cell r="G26" t="str">
            <v>realized</v>
          </cell>
          <cell r="H26">
            <v>2018</v>
          </cell>
          <cell r="I26" t="str">
            <v>PV</v>
          </cell>
          <cell r="J26" t="str">
            <v>rooftop</v>
          </cell>
          <cell r="P26">
            <v>53.65</v>
          </cell>
          <cell r="T26" t="str">
            <v>SDE</v>
          </cell>
        </row>
        <row r="27">
          <cell r="G27" t="str">
            <v>realized</v>
          </cell>
          <cell r="H27">
            <v>2018</v>
          </cell>
          <cell r="I27" t="str">
            <v>PV</v>
          </cell>
          <cell r="J27" t="str">
            <v>rooftop</v>
          </cell>
          <cell r="P27">
            <v>56.55</v>
          </cell>
          <cell r="T27" t="str">
            <v>SDE</v>
          </cell>
        </row>
        <row r="28">
          <cell r="G28" t="str">
            <v>realized</v>
          </cell>
          <cell r="H28">
            <v>2017</v>
          </cell>
          <cell r="I28" t="str">
            <v>PV</v>
          </cell>
          <cell r="J28" t="str">
            <v>rooftop</v>
          </cell>
          <cell r="P28">
            <v>41.6</v>
          </cell>
          <cell r="T28" t="str">
            <v>salderen</v>
          </cell>
        </row>
        <row r="29">
          <cell r="G29" t="str">
            <v>realized</v>
          </cell>
          <cell r="H29">
            <v>2017</v>
          </cell>
          <cell r="I29" t="str">
            <v>PV</v>
          </cell>
          <cell r="J29" t="str">
            <v>rooftop</v>
          </cell>
          <cell r="P29">
            <v>43.16</v>
          </cell>
          <cell r="T29" t="str">
            <v>postcoderoos</v>
          </cell>
        </row>
        <row r="30">
          <cell r="G30" t="str">
            <v>realized</v>
          </cell>
          <cell r="H30">
            <v>2017</v>
          </cell>
          <cell r="I30" t="str">
            <v>PV</v>
          </cell>
          <cell r="J30" t="str">
            <v>rooftop</v>
          </cell>
          <cell r="P30">
            <v>46.8</v>
          </cell>
          <cell r="T30" t="str">
            <v>postcoderoos</v>
          </cell>
        </row>
        <row r="31">
          <cell r="G31" t="str">
            <v>realized</v>
          </cell>
          <cell r="H31">
            <v>2018</v>
          </cell>
          <cell r="I31" t="str">
            <v>PV</v>
          </cell>
          <cell r="J31" t="str">
            <v>rooftop</v>
          </cell>
          <cell r="P31">
            <v>0</v>
          </cell>
          <cell r="T31" t="str">
            <v>postcoderoos</v>
          </cell>
        </row>
        <row r="32">
          <cell r="G32" t="str">
            <v>realized</v>
          </cell>
          <cell r="H32">
            <v>2015</v>
          </cell>
          <cell r="I32" t="str">
            <v>PV</v>
          </cell>
          <cell r="J32" t="str">
            <v>rooftop</v>
          </cell>
          <cell r="P32">
            <v>39</v>
          </cell>
          <cell r="T32" t="str">
            <v>SDE</v>
          </cell>
        </row>
        <row r="33">
          <cell r="G33" t="str">
            <v>realized</v>
          </cell>
          <cell r="H33">
            <v>2022</v>
          </cell>
          <cell r="I33" t="str">
            <v>PV</v>
          </cell>
          <cell r="J33" t="str">
            <v>rooftop</v>
          </cell>
          <cell r="P33">
            <v>133.5</v>
          </cell>
          <cell r="T33" t="str">
            <v>SCE (PCR)</v>
          </cell>
        </row>
        <row r="34">
          <cell r="G34" t="str">
            <v>realized</v>
          </cell>
          <cell r="H34">
            <v>2021</v>
          </cell>
          <cell r="I34" t="str">
            <v>PV</v>
          </cell>
          <cell r="J34" t="str">
            <v>rooftop</v>
          </cell>
          <cell r="P34">
            <v>174.9</v>
          </cell>
          <cell r="T34" t="str">
            <v>SCE (PCR)</v>
          </cell>
        </row>
        <row r="35">
          <cell r="G35" t="str">
            <v>realized</v>
          </cell>
          <cell r="H35">
            <v>2019</v>
          </cell>
          <cell r="I35" t="str">
            <v>PV</v>
          </cell>
          <cell r="J35" t="str">
            <v>rooftop</v>
          </cell>
          <cell r="P35">
            <v>446.98499999999996</v>
          </cell>
          <cell r="T35" t="str">
            <v>postcoderoos</v>
          </cell>
        </row>
        <row r="36">
          <cell r="G36" t="str">
            <v>realized</v>
          </cell>
          <cell r="H36">
            <v>2020</v>
          </cell>
          <cell r="I36" t="str">
            <v>PV</v>
          </cell>
          <cell r="J36" t="str">
            <v>rooftop</v>
          </cell>
          <cell r="P36">
            <v>540</v>
          </cell>
          <cell r="T36" t="str">
            <v>postcoderoos</v>
          </cell>
        </row>
        <row r="37">
          <cell r="G37" t="str">
            <v>realized</v>
          </cell>
          <cell r="H37">
            <v>2020</v>
          </cell>
          <cell r="I37" t="str">
            <v>PV</v>
          </cell>
          <cell r="J37" t="str">
            <v>rooftop</v>
          </cell>
          <cell r="P37">
            <v>64</v>
          </cell>
          <cell r="T37" t="str">
            <v>postcoderoos</v>
          </cell>
        </row>
        <row r="38">
          <cell r="G38" t="str">
            <v>realized</v>
          </cell>
          <cell r="H38">
            <v>2023</v>
          </cell>
          <cell r="I38" t="str">
            <v>PV</v>
          </cell>
          <cell r="J38" t="str">
            <v>rooftop</v>
          </cell>
          <cell r="P38">
            <v>63.8</v>
          </cell>
          <cell r="T38" t="str">
            <v>SCE (PCR)</v>
          </cell>
        </row>
        <row r="39">
          <cell r="G39" t="str">
            <v>realized</v>
          </cell>
          <cell r="H39">
            <v>2021</v>
          </cell>
          <cell r="I39" t="str">
            <v>PV</v>
          </cell>
          <cell r="J39" t="str">
            <v>rooftop</v>
          </cell>
          <cell r="P39">
            <v>261</v>
          </cell>
          <cell r="T39" t="str">
            <v>SDE</v>
          </cell>
        </row>
        <row r="40">
          <cell r="G40" t="str">
            <v>realized</v>
          </cell>
          <cell r="H40">
            <v>2019</v>
          </cell>
          <cell r="I40" t="str">
            <v>PV</v>
          </cell>
          <cell r="J40" t="str">
            <v>rooftop</v>
          </cell>
          <cell r="P40">
            <v>55.000000000000007</v>
          </cell>
          <cell r="T40" t="str">
            <v>postcoderoos</v>
          </cell>
        </row>
        <row r="41">
          <cell r="G41" t="str">
            <v>realized</v>
          </cell>
          <cell r="H41">
            <v>2023</v>
          </cell>
          <cell r="I41" t="str">
            <v>PV</v>
          </cell>
          <cell r="J41" t="str">
            <v>rooftop</v>
          </cell>
          <cell r="P41">
            <v>100.80000000000001</v>
          </cell>
          <cell r="T41" t="str">
            <v>SCE (PCR)</v>
          </cell>
        </row>
        <row r="42">
          <cell r="G42" t="str">
            <v>realized</v>
          </cell>
          <cell r="H42">
            <v>2023</v>
          </cell>
          <cell r="I42" t="str">
            <v>PV</v>
          </cell>
          <cell r="J42" t="str">
            <v>rooftop</v>
          </cell>
          <cell r="P42">
            <v>100</v>
          </cell>
          <cell r="T42" t="str">
            <v>SCE (PCR)</v>
          </cell>
        </row>
        <row r="43">
          <cell r="G43" t="str">
            <v>realized</v>
          </cell>
          <cell r="H43">
            <v>2019</v>
          </cell>
          <cell r="I43" t="str">
            <v>PV</v>
          </cell>
          <cell r="J43" t="str">
            <v>rooftop</v>
          </cell>
          <cell r="P43">
            <v>53.75</v>
          </cell>
          <cell r="T43" t="str">
            <v>postcoderoos</v>
          </cell>
        </row>
        <row r="44">
          <cell r="G44" t="str">
            <v>realized</v>
          </cell>
          <cell r="H44">
            <v>2019</v>
          </cell>
          <cell r="I44" t="str">
            <v>PV</v>
          </cell>
          <cell r="J44" t="str">
            <v>rooftop</v>
          </cell>
          <cell r="P44">
            <v>57</v>
          </cell>
          <cell r="T44" t="str">
            <v>postcoderoos</v>
          </cell>
        </row>
        <row r="45">
          <cell r="G45" t="str">
            <v>realized</v>
          </cell>
          <cell r="H45">
            <v>2019</v>
          </cell>
          <cell r="I45" t="str">
            <v>PV</v>
          </cell>
          <cell r="J45" t="str">
            <v>rooftop</v>
          </cell>
          <cell r="P45">
            <v>63</v>
          </cell>
          <cell r="T45" t="str">
            <v>postcoderoos</v>
          </cell>
        </row>
        <row r="46">
          <cell r="G46" t="str">
            <v>realized</v>
          </cell>
          <cell r="H46">
            <v>2016</v>
          </cell>
          <cell r="I46" t="str">
            <v>PV</v>
          </cell>
          <cell r="J46" t="str">
            <v>rooftop</v>
          </cell>
          <cell r="P46">
            <v>55.125</v>
          </cell>
          <cell r="T46" t="str">
            <v>postcoderoos</v>
          </cell>
        </row>
        <row r="47">
          <cell r="G47" t="str">
            <v>realized</v>
          </cell>
          <cell r="H47">
            <v>2021</v>
          </cell>
          <cell r="I47" t="str">
            <v>PV</v>
          </cell>
          <cell r="J47" t="str">
            <v>rooftop</v>
          </cell>
          <cell r="P47">
            <v>54.76</v>
          </cell>
          <cell r="T47" t="str">
            <v>postcoderoos</v>
          </cell>
        </row>
        <row r="48">
          <cell r="G48" t="str">
            <v>realized</v>
          </cell>
          <cell r="H48">
            <v>2021</v>
          </cell>
          <cell r="I48" t="str">
            <v>PV</v>
          </cell>
          <cell r="J48" t="str">
            <v>rooftop</v>
          </cell>
          <cell r="P48">
            <v>68</v>
          </cell>
          <cell r="T48" t="str">
            <v>postcoderoos</v>
          </cell>
        </row>
        <row r="49">
          <cell r="G49" t="str">
            <v>realized</v>
          </cell>
          <cell r="H49">
            <v>2018</v>
          </cell>
          <cell r="I49" t="str">
            <v>PV</v>
          </cell>
          <cell r="J49" t="str">
            <v>rooftop</v>
          </cell>
          <cell r="P49">
            <v>68.399999999999991</v>
          </cell>
          <cell r="T49" t="str">
            <v>postcoderoos</v>
          </cell>
        </row>
        <row r="50">
          <cell r="G50" t="str">
            <v>realized</v>
          </cell>
          <cell r="H50">
            <v>2020</v>
          </cell>
          <cell r="I50" t="str">
            <v>PV</v>
          </cell>
          <cell r="J50" t="str">
            <v>rooftop</v>
          </cell>
          <cell r="P50">
            <v>65.55</v>
          </cell>
          <cell r="T50" t="str">
            <v>postcoderoos</v>
          </cell>
        </row>
        <row r="51">
          <cell r="G51" t="str">
            <v>realized</v>
          </cell>
          <cell r="H51">
            <v>2012</v>
          </cell>
          <cell r="I51" t="str">
            <v>PV</v>
          </cell>
          <cell r="J51" t="str">
            <v>rooftop</v>
          </cell>
          <cell r="P51">
            <v>2.2879999999999998</v>
          </cell>
          <cell r="T51" t="str">
            <v>salderen</v>
          </cell>
        </row>
        <row r="52">
          <cell r="G52" t="str">
            <v>realized</v>
          </cell>
          <cell r="H52">
            <v>2022</v>
          </cell>
          <cell r="I52" t="str">
            <v>PV</v>
          </cell>
          <cell r="J52" t="str">
            <v>rooftop</v>
          </cell>
          <cell r="P52">
            <v>52</v>
          </cell>
          <cell r="T52" t="str">
            <v>SCE (PCR)</v>
          </cell>
        </row>
        <row r="53">
          <cell r="G53" t="str">
            <v>realized</v>
          </cell>
          <cell r="H53">
            <v>2018</v>
          </cell>
          <cell r="I53" t="str">
            <v>PV</v>
          </cell>
          <cell r="J53" t="str">
            <v>rooftop</v>
          </cell>
          <cell r="P53">
            <v>30.779999999999998</v>
          </cell>
          <cell r="T53" t="str">
            <v>postcoderoos</v>
          </cell>
        </row>
        <row r="54">
          <cell r="G54" t="str">
            <v>realized</v>
          </cell>
          <cell r="H54">
            <v>2019</v>
          </cell>
          <cell r="I54" t="str">
            <v>PV</v>
          </cell>
          <cell r="J54" t="str">
            <v>rooftop</v>
          </cell>
          <cell r="P54">
            <v>57</v>
          </cell>
          <cell r="T54" t="str">
            <v>postcoderoos</v>
          </cell>
        </row>
        <row r="55">
          <cell r="G55" t="str">
            <v>realized</v>
          </cell>
          <cell r="H55">
            <v>2019</v>
          </cell>
          <cell r="I55" t="str">
            <v>PV</v>
          </cell>
          <cell r="J55" t="str">
            <v>rooftop</v>
          </cell>
          <cell r="P55">
            <v>269.09999999999997</v>
          </cell>
          <cell r="T55" t="str">
            <v>SDE</v>
          </cell>
        </row>
        <row r="56">
          <cell r="G56" t="str">
            <v>realized</v>
          </cell>
          <cell r="H56">
            <v>2019</v>
          </cell>
          <cell r="I56" t="str">
            <v>PV</v>
          </cell>
          <cell r="J56" t="str">
            <v>rooftop</v>
          </cell>
          <cell r="P56">
            <v>1686.8999999999999</v>
          </cell>
          <cell r="T56" t="str">
            <v>SDE</v>
          </cell>
        </row>
        <row r="57">
          <cell r="G57" t="str">
            <v>realized</v>
          </cell>
          <cell r="H57">
            <v>2021</v>
          </cell>
          <cell r="I57" t="str">
            <v>PV</v>
          </cell>
          <cell r="J57" t="str">
            <v>rooftop</v>
          </cell>
          <cell r="P57">
            <v>50</v>
          </cell>
          <cell r="T57" t="str">
            <v>postcoderoos</v>
          </cell>
        </row>
        <row r="58">
          <cell r="G58" t="str">
            <v>realized</v>
          </cell>
          <cell r="H58">
            <v>2019</v>
          </cell>
          <cell r="I58" t="str">
            <v>PV</v>
          </cell>
          <cell r="J58" t="str">
            <v>rooftop</v>
          </cell>
          <cell r="P58">
            <v>60</v>
          </cell>
          <cell r="T58" t="str">
            <v>postcoderoos</v>
          </cell>
        </row>
        <row r="59">
          <cell r="G59" t="str">
            <v>realized</v>
          </cell>
          <cell r="H59">
            <v>2020</v>
          </cell>
          <cell r="I59" t="str">
            <v>PV</v>
          </cell>
          <cell r="J59" t="str">
            <v>rooftop</v>
          </cell>
          <cell r="P59">
            <v>54.6</v>
          </cell>
          <cell r="T59" t="str">
            <v>postcoderoos</v>
          </cell>
        </row>
        <row r="60">
          <cell r="G60" t="str">
            <v>realized</v>
          </cell>
          <cell r="H60">
            <v>2020</v>
          </cell>
          <cell r="I60" t="str">
            <v>PV</v>
          </cell>
          <cell r="J60" t="str">
            <v>rooftop</v>
          </cell>
          <cell r="P60">
            <v>99</v>
          </cell>
          <cell r="T60" t="str">
            <v>SDE</v>
          </cell>
        </row>
        <row r="61">
          <cell r="G61" t="str">
            <v>realized</v>
          </cell>
          <cell r="H61">
            <v>2022</v>
          </cell>
          <cell r="I61" t="str">
            <v>PV</v>
          </cell>
          <cell r="J61" t="str">
            <v>rooftop</v>
          </cell>
          <cell r="P61">
            <v>101</v>
          </cell>
          <cell r="T61" t="str">
            <v>SCE (PCR)</v>
          </cell>
        </row>
        <row r="62">
          <cell r="G62" t="str">
            <v>realized</v>
          </cell>
          <cell r="H62">
            <v>2022</v>
          </cell>
          <cell r="I62" t="str">
            <v>PV</v>
          </cell>
          <cell r="J62" t="str">
            <v>rooftop</v>
          </cell>
          <cell r="P62">
            <v>86</v>
          </cell>
          <cell r="T62" t="str">
            <v>SCE (PCR)</v>
          </cell>
        </row>
        <row r="63">
          <cell r="G63" t="str">
            <v>realized</v>
          </cell>
          <cell r="H63">
            <v>2014</v>
          </cell>
          <cell r="I63" t="str">
            <v>PV</v>
          </cell>
          <cell r="J63" t="str">
            <v>rooftop</v>
          </cell>
          <cell r="P63">
            <v>161</v>
          </cell>
          <cell r="T63" t="str">
            <v>salderen</v>
          </cell>
        </row>
        <row r="64">
          <cell r="G64" t="str">
            <v>realized</v>
          </cell>
          <cell r="H64">
            <v>2014</v>
          </cell>
          <cell r="I64" t="str">
            <v>PV</v>
          </cell>
          <cell r="J64" t="str">
            <v>rooftop</v>
          </cell>
          <cell r="P64">
            <v>91</v>
          </cell>
          <cell r="T64" t="str">
            <v>salderen</v>
          </cell>
        </row>
        <row r="65">
          <cell r="G65" t="str">
            <v>realized</v>
          </cell>
          <cell r="H65">
            <v>2013</v>
          </cell>
          <cell r="I65" t="str">
            <v>PV</v>
          </cell>
          <cell r="J65" t="str">
            <v>rooftop</v>
          </cell>
          <cell r="P65">
            <v>24</v>
          </cell>
          <cell r="T65" t="str">
            <v>salderen</v>
          </cell>
        </row>
        <row r="66">
          <cell r="G66" t="str">
            <v>realized</v>
          </cell>
          <cell r="H66">
            <v>2018</v>
          </cell>
          <cell r="I66" t="str">
            <v>PV</v>
          </cell>
          <cell r="J66" t="str">
            <v>rooftop</v>
          </cell>
          <cell r="P66">
            <v>73.8</v>
          </cell>
          <cell r="T66" t="str">
            <v>postcoderoos</v>
          </cell>
        </row>
        <row r="67">
          <cell r="G67" t="str">
            <v>realized</v>
          </cell>
          <cell r="H67">
            <v>2019</v>
          </cell>
          <cell r="I67" t="str">
            <v>PV</v>
          </cell>
          <cell r="J67" t="str">
            <v>rooftop</v>
          </cell>
          <cell r="P67">
            <v>73.8</v>
          </cell>
          <cell r="T67" t="str">
            <v>postcoderoos</v>
          </cell>
        </row>
        <row r="68">
          <cell r="G68" t="str">
            <v>realized</v>
          </cell>
          <cell r="H68">
            <v>2020</v>
          </cell>
          <cell r="I68" t="str">
            <v>PV</v>
          </cell>
          <cell r="J68" t="str">
            <v>rooftop</v>
          </cell>
          <cell r="P68">
            <v>55.000000000000007</v>
          </cell>
          <cell r="T68" t="str">
            <v>postcoderoos</v>
          </cell>
        </row>
        <row r="69">
          <cell r="G69" t="str">
            <v>realized</v>
          </cell>
          <cell r="H69">
            <v>2022</v>
          </cell>
          <cell r="I69" t="str">
            <v>PV</v>
          </cell>
          <cell r="J69" t="str">
            <v>rooftop</v>
          </cell>
          <cell r="P69">
            <v>69.75</v>
          </cell>
          <cell r="T69" t="str">
            <v>SCE (PCR)</v>
          </cell>
        </row>
        <row r="70">
          <cell r="G70" t="str">
            <v>realized</v>
          </cell>
          <cell r="H70">
            <v>2017</v>
          </cell>
          <cell r="I70" t="str">
            <v>PV</v>
          </cell>
          <cell r="J70" t="str">
            <v>rooftop</v>
          </cell>
          <cell r="P70">
            <v>50.440000000000005</v>
          </cell>
          <cell r="T70" t="str">
            <v>SDE</v>
          </cell>
        </row>
        <row r="71">
          <cell r="G71" t="str">
            <v>realized</v>
          </cell>
          <cell r="H71">
            <v>2019</v>
          </cell>
          <cell r="I71" t="str">
            <v>PV</v>
          </cell>
          <cell r="J71" t="str">
            <v>rooftop</v>
          </cell>
          <cell r="P71">
            <v>69.325000000000003</v>
          </cell>
          <cell r="T71" t="str">
            <v>postcoderoos</v>
          </cell>
        </row>
        <row r="72">
          <cell r="G72" t="str">
            <v>realized</v>
          </cell>
          <cell r="H72">
            <v>2020</v>
          </cell>
          <cell r="I72" t="str">
            <v>PV</v>
          </cell>
          <cell r="J72" t="str">
            <v>rooftop</v>
          </cell>
          <cell r="P72">
            <v>59</v>
          </cell>
          <cell r="T72" t="str">
            <v>postcoderoos</v>
          </cell>
        </row>
        <row r="73">
          <cell r="G73" t="str">
            <v>realized</v>
          </cell>
          <cell r="H73">
            <v>2022</v>
          </cell>
          <cell r="I73" t="str">
            <v>PV</v>
          </cell>
          <cell r="J73" t="str">
            <v>rooftop</v>
          </cell>
          <cell r="P73">
            <v>73</v>
          </cell>
          <cell r="T73" t="str">
            <v>SCE (PCR)</v>
          </cell>
        </row>
        <row r="74">
          <cell r="G74" t="str">
            <v>realized</v>
          </cell>
          <cell r="H74">
            <v>2018</v>
          </cell>
          <cell r="I74" t="str">
            <v>PV</v>
          </cell>
          <cell r="J74" t="str">
            <v>rooftop</v>
          </cell>
          <cell r="P74">
            <v>59.625</v>
          </cell>
          <cell r="T74" t="str">
            <v>postcoderoos</v>
          </cell>
        </row>
        <row r="75">
          <cell r="G75" t="str">
            <v>realized</v>
          </cell>
          <cell r="H75">
            <v>2018</v>
          </cell>
          <cell r="I75" t="str">
            <v>PV</v>
          </cell>
          <cell r="J75" t="str">
            <v>rooftop</v>
          </cell>
          <cell r="P75">
            <v>53</v>
          </cell>
          <cell r="T75" t="str">
            <v>postcoderoos</v>
          </cell>
        </row>
        <row r="76">
          <cell r="G76" t="str">
            <v>realized</v>
          </cell>
          <cell r="H76">
            <v>2019</v>
          </cell>
          <cell r="I76" t="str">
            <v>PV</v>
          </cell>
          <cell r="J76" t="str">
            <v>rooftop</v>
          </cell>
          <cell r="P76">
            <v>55.000000000000007</v>
          </cell>
          <cell r="T76" t="str">
            <v>postcoderoos</v>
          </cell>
        </row>
        <row r="77">
          <cell r="G77" t="str">
            <v>realized</v>
          </cell>
          <cell r="H77">
            <v>2019</v>
          </cell>
          <cell r="I77" t="str">
            <v>PV</v>
          </cell>
          <cell r="J77" t="str">
            <v>rooftop</v>
          </cell>
          <cell r="P77">
            <v>52.800000000000004</v>
          </cell>
          <cell r="T77" t="str">
            <v>postcoderoos</v>
          </cell>
        </row>
        <row r="78">
          <cell r="G78" t="str">
            <v>realized</v>
          </cell>
          <cell r="H78">
            <v>2020</v>
          </cell>
          <cell r="I78" t="str">
            <v>PV</v>
          </cell>
          <cell r="J78" t="str">
            <v>rooftop</v>
          </cell>
          <cell r="P78">
            <v>42</v>
          </cell>
          <cell r="T78" t="str">
            <v>postcoderoos</v>
          </cell>
        </row>
        <row r="79">
          <cell r="G79" t="str">
            <v>realized</v>
          </cell>
          <cell r="H79">
            <v>2020</v>
          </cell>
          <cell r="I79" t="str">
            <v>PV</v>
          </cell>
          <cell r="J79" t="str">
            <v>rooftop</v>
          </cell>
          <cell r="P79">
            <v>70</v>
          </cell>
          <cell r="T79" t="str">
            <v>postcoderoos</v>
          </cell>
        </row>
        <row r="80">
          <cell r="G80" t="str">
            <v>realized</v>
          </cell>
          <cell r="H80">
            <v>2023</v>
          </cell>
          <cell r="I80" t="str">
            <v>PV</v>
          </cell>
          <cell r="J80" t="str">
            <v>rooftop</v>
          </cell>
          <cell r="P80">
            <v>99.8</v>
          </cell>
          <cell r="T80" t="str">
            <v>SCE (PCR)</v>
          </cell>
        </row>
        <row r="81">
          <cell r="G81" t="str">
            <v>realized</v>
          </cell>
          <cell r="H81">
            <v>2019</v>
          </cell>
          <cell r="I81" t="str">
            <v>PV</v>
          </cell>
          <cell r="J81" t="str">
            <v>rooftop</v>
          </cell>
          <cell r="P81">
            <v>505.2</v>
          </cell>
          <cell r="T81" t="str">
            <v>SDE</v>
          </cell>
        </row>
        <row r="82">
          <cell r="G82" t="str">
            <v>realized</v>
          </cell>
          <cell r="H82">
            <v>2022</v>
          </cell>
          <cell r="I82" t="str">
            <v>PV</v>
          </cell>
          <cell r="J82" t="str">
            <v>rooftop</v>
          </cell>
          <cell r="P82">
            <v>77</v>
          </cell>
          <cell r="T82" t="str">
            <v>SCE (PCR)</v>
          </cell>
        </row>
        <row r="83">
          <cell r="G83" t="str">
            <v>realized</v>
          </cell>
          <cell r="H83">
            <v>2019</v>
          </cell>
          <cell r="I83" t="str">
            <v>PV</v>
          </cell>
          <cell r="J83" t="str">
            <v>rooftop</v>
          </cell>
          <cell r="P83">
            <v>62.22</v>
          </cell>
          <cell r="T83" t="str">
            <v>postcoderoos</v>
          </cell>
        </row>
        <row r="84">
          <cell r="G84" t="str">
            <v>realized</v>
          </cell>
          <cell r="H84">
            <v>2018</v>
          </cell>
          <cell r="I84" t="str">
            <v>PV</v>
          </cell>
          <cell r="J84" t="str">
            <v>rooftop</v>
          </cell>
          <cell r="P84">
            <v>58.139999999999993</v>
          </cell>
          <cell r="T84" t="str">
            <v>postcoderoos</v>
          </cell>
        </row>
        <row r="85">
          <cell r="G85" t="str">
            <v>realized</v>
          </cell>
          <cell r="H85">
            <v>2020</v>
          </cell>
          <cell r="I85" t="str">
            <v>PV</v>
          </cell>
          <cell r="J85" t="str">
            <v>rooftop</v>
          </cell>
          <cell r="P85">
            <v>58.139999999999993</v>
          </cell>
          <cell r="T85" t="str">
            <v>postcoderoos</v>
          </cell>
        </row>
        <row r="86">
          <cell r="G86" t="str">
            <v>realized</v>
          </cell>
          <cell r="H86">
            <v>2023</v>
          </cell>
          <cell r="I86" t="str">
            <v>PV</v>
          </cell>
          <cell r="J86" t="str">
            <v>rooftop</v>
          </cell>
          <cell r="P86">
            <v>56.58</v>
          </cell>
          <cell r="T86" t="str">
            <v>SCE (PCR)</v>
          </cell>
        </row>
        <row r="87">
          <cell r="G87" t="str">
            <v>realized</v>
          </cell>
          <cell r="H87">
            <v>2017</v>
          </cell>
          <cell r="I87" t="str">
            <v>PV</v>
          </cell>
          <cell r="J87" t="str">
            <v>rooftop</v>
          </cell>
          <cell r="P87">
            <v>53.550000000000004</v>
          </cell>
          <cell r="T87" t="str">
            <v>postcoderoos</v>
          </cell>
        </row>
        <row r="88">
          <cell r="G88" t="str">
            <v>realized</v>
          </cell>
          <cell r="H88">
            <v>2017</v>
          </cell>
          <cell r="I88" t="str">
            <v>PV</v>
          </cell>
          <cell r="J88" t="str">
            <v>rooftop</v>
          </cell>
          <cell r="P88">
            <v>70.125</v>
          </cell>
          <cell r="T88" t="str">
            <v>postcoderoos</v>
          </cell>
        </row>
        <row r="89">
          <cell r="G89" t="str">
            <v>realized</v>
          </cell>
          <cell r="H89">
            <v>2018</v>
          </cell>
          <cell r="I89" t="str">
            <v>PV</v>
          </cell>
          <cell r="J89" t="str">
            <v>rooftop</v>
          </cell>
          <cell r="P89">
            <v>67.2</v>
          </cell>
          <cell r="T89" t="str">
            <v>postcoderoos</v>
          </cell>
        </row>
        <row r="90">
          <cell r="G90" t="str">
            <v>realized</v>
          </cell>
          <cell r="H90">
            <v>2022</v>
          </cell>
          <cell r="I90" t="str">
            <v>PV</v>
          </cell>
          <cell r="J90" t="str">
            <v>rooftop</v>
          </cell>
          <cell r="P90">
            <v>75.75</v>
          </cell>
          <cell r="T90" t="str">
            <v>SCE (PCR)</v>
          </cell>
        </row>
        <row r="91">
          <cell r="G91" t="str">
            <v>realized</v>
          </cell>
          <cell r="H91">
            <v>2022</v>
          </cell>
          <cell r="I91" t="str">
            <v>PV</v>
          </cell>
          <cell r="J91" t="str">
            <v>rooftop</v>
          </cell>
          <cell r="P91">
            <v>96</v>
          </cell>
          <cell r="T91" t="str">
            <v>SCE (PCR)</v>
          </cell>
        </row>
        <row r="92">
          <cell r="G92" t="str">
            <v>realized</v>
          </cell>
          <cell r="H92">
            <v>2018</v>
          </cell>
          <cell r="I92" t="str">
            <v>PV</v>
          </cell>
          <cell r="J92" t="str">
            <v>rooftop</v>
          </cell>
          <cell r="P92">
            <v>59</v>
          </cell>
          <cell r="T92" t="str">
            <v>postcoderoos</v>
          </cell>
        </row>
        <row r="93">
          <cell r="G93" t="str">
            <v>realized</v>
          </cell>
          <cell r="H93">
            <v>2018</v>
          </cell>
          <cell r="I93" t="str">
            <v>PV</v>
          </cell>
          <cell r="J93" t="str">
            <v>rooftop</v>
          </cell>
          <cell r="P93">
            <v>55.000000000000007</v>
          </cell>
          <cell r="T93" t="str">
            <v>postcoderoos</v>
          </cell>
        </row>
        <row r="94">
          <cell r="G94" t="str">
            <v>realized</v>
          </cell>
          <cell r="H94">
            <v>2019</v>
          </cell>
          <cell r="I94" t="str">
            <v>PV</v>
          </cell>
          <cell r="J94" t="str">
            <v>rooftop</v>
          </cell>
          <cell r="P94">
            <v>112</v>
          </cell>
          <cell r="T94" t="str">
            <v>postcoderoos</v>
          </cell>
        </row>
        <row r="95">
          <cell r="G95" t="str">
            <v>realized</v>
          </cell>
          <cell r="H95">
            <v>2023</v>
          </cell>
          <cell r="I95" t="str">
            <v>PV</v>
          </cell>
          <cell r="J95" t="str">
            <v>rooftop</v>
          </cell>
          <cell r="P95">
            <v>72.38</v>
          </cell>
          <cell r="T95" t="str">
            <v>SCE (PCR)</v>
          </cell>
        </row>
        <row r="96">
          <cell r="G96" t="str">
            <v>realized</v>
          </cell>
          <cell r="H96">
            <v>2022</v>
          </cell>
          <cell r="I96" t="str">
            <v>PV</v>
          </cell>
          <cell r="J96" t="str">
            <v>rooftop</v>
          </cell>
          <cell r="P96">
            <v>98</v>
          </cell>
          <cell r="T96" t="str">
            <v>SCE (PCR)</v>
          </cell>
        </row>
        <row r="97">
          <cell r="G97" t="str">
            <v>realized</v>
          </cell>
          <cell r="H97">
            <v>2022</v>
          </cell>
          <cell r="I97" t="str">
            <v>PV</v>
          </cell>
          <cell r="J97" t="str">
            <v>rooftop</v>
          </cell>
          <cell r="P97">
            <v>100</v>
          </cell>
          <cell r="T97" t="str">
            <v>SCE (PCR)</v>
          </cell>
        </row>
        <row r="98">
          <cell r="G98" t="str">
            <v>realized</v>
          </cell>
          <cell r="H98">
            <v>2020</v>
          </cell>
          <cell r="I98" t="str">
            <v>PV</v>
          </cell>
          <cell r="J98" t="str">
            <v>rooftop</v>
          </cell>
          <cell r="P98">
            <v>140.6</v>
          </cell>
          <cell r="T98" t="str">
            <v>postcoderoos</v>
          </cell>
        </row>
        <row r="99">
          <cell r="G99" t="str">
            <v>realized</v>
          </cell>
          <cell r="H99">
            <v>2023</v>
          </cell>
          <cell r="I99" t="str">
            <v>PV</v>
          </cell>
          <cell r="J99" t="str">
            <v>rooftop</v>
          </cell>
          <cell r="P99">
            <v>102</v>
          </cell>
          <cell r="T99" t="str">
            <v>SCE (PCR)</v>
          </cell>
        </row>
        <row r="100">
          <cell r="G100" t="str">
            <v>realized</v>
          </cell>
          <cell r="H100">
            <v>2023</v>
          </cell>
          <cell r="I100" t="str">
            <v>PV</v>
          </cell>
          <cell r="J100" t="str">
            <v>rooftop</v>
          </cell>
          <cell r="P100">
            <v>66.75</v>
          </cell>
          <cell r="T100" t="str">
            <v>SCE (PCR)</v>
          </cell>
        </row>
        <row r="101">
          <cell r="G101" t="str">
            <v>realized</v>
          </cell>
          <cell r="H101">
            <v>2022</v>
          </cell>
          <cell r="I101" t="str">
            <v>PV</v>
          </cell>
          <cell r="J101" t="str">
            <v>rooftop</v>
          </cell>
          <cell r="P101">
            <v>97.679999999999993</v>
          </cell>
          <cell r="T101" t="str">
            <v>SCE (PCR)</v>
          </cell>
        </row>
        <row r="102">
          <cell r="G102" t="str">
            <v>realized</v>
          </cell>
          <cell r="H102">
            <v>2020</v>
          </cell>
          <cell r="I102" t="str">
            <v>PV</v>
          </cell>
          <cell r="J102" t="str">
            <v>rooftop</v>
          </cell>
          <cell r="P102">
            <v>1152.03</v>
          </cell>
          <cell r="T102" t="str">
            <v>SDE</v>
          </cell>
        </row>
        <row r="103">
          <cell r="G103" t="str">
            <v>realized</v>
          </cell>
          <cell r="H103">
            <v>2019</v>
          </cell>
          <cell r="I103" t="str">
            <v>PV</v>
          </cell>
          <cell r="J103" t="str">
            <v>rooftop</v>
          </cell>
          <cell r="P103">
            <v>45.36</v>
          </cell>
          <cell r="T103" t="str">
            <v>postcoderoos</v>
          </cell>
        </row>
        <row r="104">
          <cell r="G104" t="str">
            <v>realized</v>
          </cell>
          <cell r="H104">
            <v>2023</v>
          </cell>
          <cell r="I104" t="str">
            <v>PV</v>
          </cell>
          <cell r="J104" t="str">
            <v>rooftop</v>
          </cell>
          <cell r="P104">
            <v>44.800000000000004</v>
          </cell>
          <cell r="T104" t="str">
            <v>SCE (PCR)</v>
          </cell>
        </row>
        <row r="105">
          <cell r="G105" t="str">
            <v>realized</v>
          </cell>
          <cell r="H105">
            <v>2023</v>
          </cell>
          <cell r="I105" t="str">
            <v>PV</v>
          </cell>
          <cell r="J105" t="str">
            <v>rooftop</v>
          </cell>
          <cell r="P105">
            <v>28</v>
          </cell>
          <cell r="T105" t="str">
            <v>SCE (PCR)</v>
          </cell>
        </row>
        <row r="106">
          <cell r="G106" t="str">
            <v>realized</v>
          </cell>
          <cell r="H106">
            <v>2020</v>
          </cell>
          <cell r="I106" t="str">
            <v>PV</v>
          </cell>
          <cell r="J106" t="str">
            <v>rooftop</v>
          </cell>
          <cell r="P106">
            <v>57.6</v>
          </cell>
          <cell r="T106" t="str">
            <v>postcoderoos</v>
          </cell>
        </row>
        <row r="107">
          <cell r="G107" t="str">
            <v>realized</v>
          </cell>
          <cell r="H107">
            <v>2018</v>
          </cell>
          <cell r="I107" t="str">
            <v>PV</v>
          </cell>
          <cell r="J107" t="str">
            <v>rooftop</v>
          </cell>
          <cell r="P107">
            <v>59</v>
          </cell>
          <cell r="T107" t="str">
            <v>postcoderoos</v>
          </cell>
        </row>
        <row r="108">
          <cell r="G108" t="str">
            <v>realized</v>
          </cell>
          <cell r="H108">
            <v>2020</v>
          </cell>
          <cell r="I108" t="str">
            <v>PV</v>
          </cell>
          <cell r="J108" t="str">
            <v>rooftop</v>
          </cell>
          <cell r="P108">
            <v>166.5</v>
          </cell>
          <cell r="T108" t="str">
            <v>SDE</v>
          </cell>
        </row>
        <row r="109">
          <cell r="G109" t="str">
            <v>realized</v>
          </cell>
          <cell r="H109">
            <v>2022</v>
          </cell>
          <cell r="I109" t="str">
            <v>PV</v>
          </cell>
          <cell r="J109" t="str">
            <v>rooftop</v>
          </cell>
          <cell r="P109">
            <v>99.75</v>
          </cell>
          <cell r="T109" t="str">
            <v>SCE (PCR)</v>
          </cell>
        </row>
        <row r="110">
          <cell r="G110" t="str">
            <v>realized</v>
          </cell>
          <cell r="H110">
            <v>2018</v>
          </cell>
          <cell r="I110" t="str">
            <v>PV</v>
          </cell>
          <cell r="J110" t="str">
            <v>rooftop</v>
          </cell>
          <cell r="P110">
            <v>55.199999999999996</v>
          </cell>
          <cell r="T110" t="str">
            <v>postcoderoos</v>
          </cell>
        </row>
        <row r="111">
          <cell r="G111" t="str">
            <v>realized</v>
          </cell>
          <cell r="H111">
            <v>2017</v>
          </cell>
          <cell r="I111" t="str">
            <v>PV</v>
          </cell>
          <cell r="J111" t="str">
            <v>rooftop</v>
          </cell>
          <cell r="P111">
            <v>54</v>
          </cell>
          <cell r="T111" t="str">
            <v>postcoderoos</v>
          </cell>
        </row>
        <row r="112">
          <cell r="G112" t="str">
            <v>realized</v>
          </cell>
          <cell r="H112">
            <v>2017</v>
          </cell>
          <cell r="I112" t="str">
            <v>PV</v>
          </cell>
          <cell r="J112" t="str">
            <v>rooftop</v>
          </cell>
          <cell r="P112">
            <v>54.45</v>
          </cell>
          <cell r="T112" t="str">
            <v>postcoderoos</v>
          </cell>
        </row>
        <row r="113">
          <cell r="G113" t="str">
            <v>realized</v>
          </cell>
          <cell r="H113">
            <v>2023</v>
          </cell>
          <cell r="I113" t="str">
            <v>PV</v>
          </cell>
          <cell r="J113" t="str">
            <v>rooftop</v>
          </cell>
          <cell r="P113">
            <v>99.8</v>
          </cell>
          <cell r="T113" t="str">
            <v>SCE (PCR)</v>
          </cell>
        </row>
        <row r="114">
          <cell r="G114" t="str">
            <v>realized</v>
          </cell>
          <cell r="H114">
            <v>2019</v>
          </cell>
          <cell r="I114" t="str">
            <v>PV</v>
          </cell>
          <cell r="J114" t="str">
            <v>rooftop</v>
          </cell>
          <cell r="P114">
            <v>38.475000000000001</v>
          </cell>
          <cell r="T114" t="str">
            <v>postcoderoos</v>
          </cell>
        </row>
        <row r="115">
          <cell r="G115" t="str">
            <v>realized</v>
          </cell>
          <cell r="H115">
            <v>2018</v>
          </cell>
          <cell r="I115" t="str">
            <v>PV</v>
          </cell>
          <cell r="J115" t="str">
            <v>rooftop</v>
          </cell>
          <cell r="P115">
            <v>66.08</v>
          </cell>
          <cell r="T115" t="str">
            <v>postcoderoos</v>
          </cell>
        </row>
        <row r="116">
          <cell r="G116" t="str">
            <v>realized</v>
          </cell>
          <cell r="H116">
            <v>2018</v>
          </cell>
          <cell r="I116" t="str">
            <v>PV</v>
          </cell>
          <cell r="J116" t="str">
            <v>rooftop</v>
          </cell>
          <cell r="P116">
            <v>10.4</v>
          </cell>
          <cell r="T116" t="str">
            <v>salderen</v>
          </cell>
        </row>
        <row r="117">
          <cell r="G117" t="str">
            <v>realized</v>
          </cell>
          <cell r="H117">
            <v>2021</v>
          </cell>
          <cell r="I117" t="str">
            <v>PV</v>
          </cell>
          <cell r="J117" t="str">
            <v>rooftop</v>
          </cell>
          <cell r="P117">
            <v>34.299999999999997</v>
          </cell>
          <cell r="T117" t="str">
            <v>postcoderoos</v>
          </cell>
        </row>
        <row r="118">
          <cell r="G118" t="str">
            <v>realized</v>
          </cell>
          <cell r="H118">
            <v>2020</v>
          </cell>
          <cell r="I118" t="str">
            <v>PV</v>
          </cell>
          <cell r="J118" t="str">
            <v>rooftop</v>
          </cell>
          <cell r="P118">
            <v>33</v>
          </cell>
          <cell r="T118" t="str">
            <v>postcoderoos</v>
          </cell>
        </row>
        <row r="119">
          <cell r="G119" t="str">
            <v>realized</v>
          </cell>
          <cell r="H119">
            <v>2020</v>
          </cell>
          <cell r="I119" t="str">
            <v>PV</v>
          </cell>
          <cell r="J119" t="str">
            <v>rooftop</v>
          </cell>
          <cell r="P119">
            <v>63</v>
          </cell>
          <cell r="T119" t="str">
            <v>postcoderoos</v>
          </cell>
        </row>
        <row r="120">
          <cell r="G120" t="str">
            <v>realized</v>
          </cell>
          <cell r="H120">
            <v>2021</v>
          </cell>
          <cell r="I120" t="str">
            <v>PV</v>
          </cell>
          <cell r="J120" t="str">
            <v>rooftop</v>
          </cell>
          <cell r="P120">
            <v>186</v>
          </cell>
          <cell r="T120" t="str">
            <v>SDE</v>
          </cell>
        </row>
        <row r="121">
          <cell r="G121" t="str">
            <v>realized</v>
          </cell>
          <cell r="H121">
            <v>2016</v>
          </cell>
          <cell r="I121" t="str">
            <v>PV</v>
          </cell>
          <cell r="J121" t="str">
            <v>rooftop</v>
          </cell>
          <cell r="P121">
            <v>312</v>
          </cell>
          <cell r="T121" t="str">
            <v>SDE</v>
          </cell>
        </row>
        <row r="122">
          <cell r="G122" t="str">
            <v>realized</v>
          </cell>
          <cell r="H122">
            <v>2017</v>
          </cell>
          <cell r="I122" t="str">
            <v>PV</v>
          </cell>
          <cell r="J122" t="str">
            <v>rooftop</v>
          </cell>
          <cell r="P122">
            <v>41.25</v>
          </cell>
          <cell r="T122" t="str">
            <v>postcoderoos</v>
          </cell>
        </row>
        <row r="123">
          <cell r="G123" t="str">
            <v>realized</v>
          </cell>
          <cell r="H123">
            <v>2022</v>
          </cell>
          <cell r="I123" t="str">
            <v>PV</v>
          </cell>
          <cell r="J123" t="str">
            <v>rooftop</v>
          </cell>
          <cell r="P123">
            <v>68.34</v>
          </cell>
          <cell r="T123" t="str">
            <v>SCE (PCR)</v>
          </cell>
        </row>
        <row r="124">
          <cell r="G124" t="str">
            <v>realized</v>
          </cell>
          <cell r="H124">
            <v>2019</v>
          </cell>
          <cell r="I124" t="str">
            <v>PV</v>
          </cell>
          <cell r="J124" t="str">
            <v>rooftop</v>
          </cell>
          <cell r="P124">
            <v>61.64</v>
          </cell>
          <cell r="T124" t="str">
            <v>postcoderoos</v>
          </cell>
        </row>
        <row r="125">
          <cell r="G125" t="str">
            <v>realized</v>
          </cell>
          <cell r="H125">
            <v>2018</v>
          </cell>
          <cell r="I125" t="str">
            <v>PV</v>
          </cell>
          <cell r="J125" t="str">
            <v>rooftop</v>
          </cell>
          <cell r="P125">
            <v>54</v>
          </cell>
          <cell r="T125" t="str">
            <v>postcoderoos</v>
          </cell>
        </row>
        <row r="126">
          <cell r="G126" t="str">
            <v>realized</v>
          </cell>
          <cell r="H126">
            <v>2019</v>
          </cell>
          <cell r="I126" t="str">
            <v>PV</v>
          </cell>
          <cell r="J126" t="str">
            <v>rooftop</v>
          </cell>
          <cell r="P126">
            <v>130</v>
          </cell>
          <cell r="T126" t="str">
            <v>postcoderoos</v>
          </cell>
        </row>
        <row r="127">
          <cell r="G127" t="str">
            <v>realized</v>
          </cell>
          <cell r="H127">
            <v>2015</v>
          </cell>
          <cell r="I127" t="str">
            <v>PV</v>
          </cell>
          <cell r="J127" t="str">
            <v>rooftop</v>
          </cell>
          <cell r="P127">
            <v>291.72000000000003</v>
          </cell>
          <cell r="T127" t="str">
            <v>salderen</v>
          </cell>
        </row>
        <row r="128">
          <cell r="G128" t="str">
            <v>realized</v>
          </cell>
          <cell r="H128">
            <v>2014</v>
          </cell>
          <cell r="I128" t="str">
            <v>PV</v>
          </cell>
          <cell r="J128" t="str">
            <v>rooftop</v>
          </cell>
          <cell r="P128">
            <v>62.92</v>
          </cell>
          <cell r="T128" t="str">
            <v>salderen</v>
          </cell>
        </row>
        <row r="129">
          <cell r="G129" t="str">
            <v>realized</v>
          </cell>
          <cell r="H129">
            <v>2016</v>
          </cell>
          <cell r="I129" t="str">
            <v>PV</v>
          </cell>
          <cell r="J129" t="str">
            <v>rooftop</v>
          </cell>
          <cell r="P129">
            <v>56.16</v>
          </cell>
          <cell r="T129" t="str">
            <v>salderen</v>
          </cell>
        </row>
        <row r="130">
          <cell r="G130" t="str">
            <v>realized</v>
          </cell>
          <cell r="H130">
            <v>2015</v>
          </cell>
          <cell r="I130" t="str">
            <v>PV</v>
          </cell>
          <cell r="J130" t="str">
            <v>rooftop</v>
          </cell>
          <cell r="P130">
            <v>129</v>
          </cell>
          <cell r="T130" t="str">
            <v>salderen</v>
          </cell>
        </row>
        <row r="131">
          <cell r="G131" t="str">
            <v>realized</v>
          </cell>
          <cell r="H131">
            <v>2019</v>
          </cell>
          <cell r="I131" t="str">
            <v>PV</v>
          </cell>
          <cell r="J131" t="str">
            <v>rooftop</v>
          </cell>
          <cell r="P131">
            <v>41.23</v>
          </cell>
          <cell r="T131" t="str">
            <v>postcoderoos</v>
          </cell>
        </row>
        <row r="132">
          <cell r="G132" t="str">
            <v>realized</v>
          </cell>
          <cell r="H132">
            <v>2019</v>
          </cell>
          <cell r="I132" t="str">
            <v>PV</v>
          </cell>
          <cell r="J132" t="str">
            <v>rooftop</v>
          </cell>
          <cell r="P132">
            <v>90.83</v>
          </cell>
          <cell r="T132" t="str">
            <v>postcoderoos</v>
          </cell>
        </row>
        <row r="133">
          <cell r="G133" t="str">
            <v>realized</v>
          </cell>
          <cell r="H133">
            <v>2020</v>
          </cell>
          <cell r="I133" t="str">
            <v>PV</v>
          </cell>
          <cell r="J133" t="str">
            <v>rooftop</v>
          </cell>
          <cell r="P133">
            <v>56.1</v>
          </cell>
          <cell r="T133" t="str">
            <v>postcoderoos</v>
          </cell>
        </row>
        <row r="134">
          <cell r="G134" t="str">
            <v>realized</v>
          </cell>
          <cell r="H134">
            <v>2018</v>
          </cell>
          <cell r="I134" t="str">
            <v>PV</v>
          </cell>
          <cell r="J134" t="str">
            <v>rooftop</v>
          </cell>
          <cell r="P134">
            <v>53.04</v>
          </cell>
          <cell r="T134" t="str">
            <v>postcoderoos</v>
          </cell>
        </row>
        <row r="135">
          <cell r="G135" t="str">
            <v>realized</v>
          </cell>
          <cell r="H135">
            <v>2020</v>
          </cell>
          <cell r="I135" t="str">
            <v>PV</v>
          </cell>
          <cell r="J135" t="str">
            <v>rooftop</v>
          </cell>
          <cell r="P135">
            <v>56.1</v>
          </cell>
          <cell r="T135" t="str">
            <v>postcoderoos</v>
          </cell>
        </row>
        <row r="136">
          <cell r="G136" t="str">
            <v>realized</v>
          </cell>
          <cell r="H136">
            <v>2018</v>
          </cell>
          <cell r="I136" t="str">
            <v>PV</v>
          </cell>
          <cell r="J136" t="str">
            <v>rooftop</v>
          </cell>
          <cell r="P136">
            <v>57.98</v>
          </cell>
          <cell r="T136" t="str">
            <v>postcoderoos</v>
          </cell>
        </row>
        <row r="137">
          <cell r="G137" t="str">
            <v>realized</v>
          </cell>
          <cell r="H137">
            <v>2016</v>
          </cell>
          <cell r="I137" t="str">
            <v>PV</v>
          </cell>
          <cell r="J137" t="str">
            <v>rooftop</v>
          </cell>
          <cell r="P137">
            <v>578</v>
          </cell>
          <cell r="T137" t="str">
            <v>SDE</v>
          </cell>
        </row>
        <row r="138">
          <cell r="G138" t="str">
            <v>realized</v>
          </cell>
          <cell r="H138">
            <v>2020</v>
          </cell>
          <cell r="I138" t="str">
            <v>PV</v>
          </cell>
          <cell r="J138" t="str">
            <v>rooftop</v>
          </cell>
          <cell r="P138">
            <v>901.5</v>
          </cell>
          <cell r="T138" t="str">
            <v>SDE</v>
          </cell>
        </row>
        <row r="139">
          <cell r="G139" t="str">
            <v>realized</v>
          </cell>
          <cell r="H139">
            <v>2016</v>
          </cell>
          <cell r="I139" t="str">
            <v>PV</v>
          </cell>
          <cell r="J139" t="str">
            <v>rooftop</v>
          </cell>
          <cell r="P139">
            <v>37</v>
          </cell>
          <cell r="T139" t="str">
            <v>postcoderoos</v>
          </cell>
        </row>
        <row r="140">
          <cell r="G140" t="str">
            <v>realized</v>
          </cell>
          <cell r="H140">
            <v>2019</v>
          </cell>
          <cell r="I140" t="str">
            <v>PV</v>
          </cell>
          <cell r="J140" t="str">
            <v>rooftop</v>
          </cell>
          <cell r="P140">
            <v>68.319999999999993</v>
          </cell>
          <cell r="T140" t="str">
            <v>postcoderoos</v>
          </cell>
        </row>
        <row r="141">
          <cell r="G141" t="str">
            <v>realized</v>
          </cell>
          <cell r="H141">
            <v>2013</v>
          </cell>
          <cell r="I141" t="str">
            <v>PV</v>
          </cell>
          <cell r="J141" t="str">
            <v>rooftop</v>
          </cell>
          <cell r="P141">
            <v>171.6</v>
          </cell>
          <cell r="T141" t="str">
            <v>SDE</v>
          </cell>
        </row>
        <row r="142">
          <cell r="G142" t="str">
            <v>realized</v>
          </cell>
          <cell r="H142">
            <v>2014</v>
          </cell>
          <cell r="I142" t="str">
            <v>PV</v>
          </cell>
          <cell r="J142" t="str">
            <v>rooftop</v>
          </cell>
          <cell r="P142">
            <v>8.32</v>
          </cell>
          <cell r="T142" t="str">
            <v>salderen</v>
          </cell>
        </row>
        <row r="143">
          <cell r="G143" t="str">
            <v>realized</v>
          </cell>
          <cell r="H143">
            <v>2022</v>
          </cell>
          <cell r="I143" t="str">
            <v>PV</v>
          </cell>
          <cell r="J143" t="str">
            <v>rooftop</v>
          </cell>
          <cell r="P143">
            <v>108</v>
          </cell>
          <cell r="T143" t="str">
            <v>SDE</v>
          </cell>
        </row>
        <row r="144">
          <cell r="G144" t="str">
            <v>realized</v>
          </cell>
          <cell r="H144">
            <v>2014</v>
          </cell>
          <cell r="I144" t="str">
            <v>PV</v>
          </cell>
          <cell r="J144" t="str">
            <v>rooftop</v>
          </cell>
          <cell r="P144">
            <v>56.68</v>
          </cell>
          <cell r="T144" t="str">
            <v>salderen</v>
          </cell>
        </row>
        <row r="145">
          <cell r="G145" t="str">
            <v>realized</v>
          </cell>
          <cell r="H145">
            <v>2016</v>
          </cell>
          <cell r="I145" t="str">
            <v>PV</v>
          </cell>
          <cell r="J145" t="str">
            <v>rooftop</v>
          </cell>
          <cell r="P145">
            <v>34</v>
          </cell>
          <cell r="T145" t="str">
            <v>salderen</v>
          </cell>
        </row>
        <row r="146">
          <cell r="G146" t="str">
            <v>realized</v>
          </cell>
          <cell r="H146">
            <v>2015</v>
          </cell>
          <cell r="I146" t="str">
            <v>PV</v>
          </cell>
          <cell r="J146" t="str">
            <v>rooftop</v>
          </cell>
          <cell r="P146">
            <v>54.34</v>
          </cell>
          <cell r="T146" t="str">
            <v>salderen</v>
          </cell>
        </row>
        <row r="147">
          <cell r="G147" t="str">
            <v>realized</v>
          </cell>
          <cell r="H147">
            <v>2022</v>
          </cell>
          <cell r="I147" t="str">
            <v>PV</v>
          </cell>
          <cell r="J147" t="str">
            <v>rooftop</v>
          </cell>
          <cell r="P147">
            <v>62</v>
          </cell>
          <cell r="T147" t="str">
            <v>SCE (PCR)</v>
          </cell>
        </row>
        <row r="148">
          <cell r="G148" t="str">
            <v>realized</v>
          </cell>
          <cell r="H148">
            <v>2017</v>
          </cell>
          <cell r="I148" t="str">
            <v>PV</v>
          </cell>
          <cell r="J148" t="str">
            <v>rooftop</v>
          </cell>
          <cell r="P148">
            <v>243.00000000000003</v>
          </cell>
          <cell r="T148" t="str">
            <v>SDE</v>
          </cell>
        </row>
        <row r="149">
          <cell r="G149" t="str">
            <v>realized</v>
          </cell>
          <cell r="H149">
            <v>2023</v>
          </cell>
          <cell r="I149" t="str">
            <v>PV</v>
          </cell>
          <cell r="J149" t="str">
            <v>rooftop</v>
          </cell>
          <cell r="P149">
            <v>72.625</v>
          </cell>
          <cell r="T149" t="str">
            <v>SCE (PCR)</v>
          </cell>
        </row>
        <row r="150">
          <cell r="G150" t="str">
            <v>realized</v>
          </cell>
          <cell r="H150">
            <v>2022</v>
          </cell>
          <cell r="I150" t="str">
            <v>PV</v>
          </cell>
          <cell r="J150" t="str">
            <v>rooftop</v>
          </cell>
          <cell r="P150">
            <v>33.6</v>
          </cell>
          <cell r="T150" t="str">
            <v>SCE (PCR)</v>
          </cell>
        </row>
        <row r="151">
          <cell r="G151" t="str">
            <v>realized</v>
          </cell>
          <cell r="H151">
            <v>2019</v>
          </cell>
          <cell r="I151" t="str">
            <v>PV</v>
          </cell>
          <cell r="J151" t="str">
            <v>rooftop</v>
          </cell>
          <cell r="P151">
            <v>39</v>
          </cell>
          <cell r="T151" t="str">
            <v>postcoderoos</v>
          </cell>
        </row>
        <row r="152">
          <cell r="G152" t="str">
            <v>realized</v>
          </cell>
          <cell r="H152">
            <v>2019</v>
          </cell>
          <cell r="I152" t="str">
            <v>PV</v>
          </cell>
          <cell r="J152" t="str">
            <v>rooftop</v>
          </cell>
          <cell r="P152">
            <v>72</v>
          </cell>
          <cell r="T152" t="str">
            <v>postcoderoos</v>
          </cell>
        </row>
        <row r="153">
          <cell r="G153" t="str">
            <v>realized</v>
          </cell>
          <cell r="H153">
            <v>2019</v>
          </cell>
          <cell r="I153" t="str">
            <v>PV</v>
          </cell>
          <cell r="J153" t="str">
            <v>rooftop</v>
          </cell>
          <cell r="P153">
            <v>60</v>
          </cell>
          <cell r="T153" t="str">
            <v>postcoderoos</v>
          </cell>
        </row>
        <row r="154">
          <cell r="G154" t="str">
            <v>realized</v>
          </cell>
          <cell r="H154">
            <v>2019</v>
          </cell>
          <cell r="I154" t="str">
            <v>PV</v>
          </cell>
          <cell r="J154" t="str">
            <v>rooftop</v>
          </cell>
          <cell r="P154">
            <v>53.699999999999996</v>
          </cell>
          <cell r="T154" t="str">
            <v>postcoderoos</v>
          </cell>
        </row>
        <row r="155">
          <cell r="G155" t="str">
            <v>realized</v>
          </cell>
          <cell r="H155">
            <v>2017</v>
          </cell>
          <cell r="I155" t="str">
            <v>PV</v>
          </cell>
          <cell r="J155" t="str">
            <v>rooftop</v>
          </cell>
          <cell r="P155">
            <v>130.79999999999998</v>
          </cell>
          <cell r="T155" t="str">
            <v>postcoderoos</v>
          </cell>
        </row>
        <row r="156">
          <cell r="G156" t="str">
            <v>realized</v>
          </cell>
          <cell r="H156">
            <v>2015</v>
          </cell>
          <cell r="I156" t="str">
            <v>PV</v>
          </cell>
          <cell r="J156" t="str">
            <v>rooftop</v>
          </cell>
          <cell r="P156">
            <v>46.8</v>
          </cell>
          <cell r="T156" t="str">
            <v>postcoderoos</v>
          </cell>
        </row>
        <row r="157">
          <cell r="G157" t="str">
            <v>realized</v>
          </cell>
          <cell r="H157">
            <v>2016</v>
          </cell>
          <cell r="I157" t="str">
            <v>PV</v>
          </cell>
          <cell r="J157" t="str">
            <v>rooftop</v>
          </cell>
          <cell r="P157">
            <v>21.84</v>
          </cell>
          <cell r="T157" t="str">
            <v>postcoderoos</v>
          </cell>
        </row>
        <row r="158">
          <cell r="G158" t="str">
            <v>realized</v>
          </cell>
          <cell r="H158">
            <v>2020</v>
          </cell>
          <cell r="I158" t="str">
            <v>PV</v>
          </cell>
          <cell r="J158" t="str">
            <v>rooftop</v>
          </cell>
          <cell r="P158">
            <v>169</v>
          </cell>
          <cell r="T158" t="str">
            <v>postcoderoos</v>
          </cell>
        </row>
        <row r="159">
          <cell r="G159" t="str">
            <v>realized</v>
          </cell>
          <cell r="H159">
            <v>2017</v>
          </cell>
          <cell r="I159" t="str">
            <v>PV</v>
          </cell>
          <cell r="J159" t="str">
            <v>rooftop</v>
          </cell>
          <cell r="P159">
            <v>142.19999999999999</v>
          </cell>
          <cell r="T159" t="str">
            <v>postcoderoos</v>
          </cell>
        </row>
        <row r="160">
          <cell r="G160" t="str">
            <v>realized</v>
          </cell>
          <cell r="H160">
            <v>2017</v>
          </cell>
          <cell r="I160" t="str">
            <v>PV</v>
          </cell>
          <cell r="J160" t="str">
            <v>rooftop</v>
          </cell>
          <cell r="P160">
            <v>113.39999999999999</v>
          </cell>
          <cell r="T160" t="str">
            <v>postcoderoos</v>
          </cell>
        </row>
        <row r="161">
          <cell r="G161" t="str">
            <v>realized</v>
          </cell>
          <cell r="H161">
            <v>2021</v>
          </cell>
          <cell r="I161" t="str">
            <v>PV</v>
          </cell>
          <cell r="J161" t="str">
            <v>rooftop</v>
          </cell>
          <cell r="P161">
            <v>167.77</v>
          </cell>
          <cell r="T161" t="str">
            <v>postcoderoos</v>
          </cell>
        </row>
        <row r="162">
          <cell r="G162" t="str">
            <v>realized</v>
          </cell>
          <cell r="H162">
            <v>2022</v>
          </cell>
          <cell r="I162" t="str">
            <v>PV</v>
          </cell>
          <cell r="J162" t="str">
            <v>rooftop</v>
          </cell>
          <cell r="P162">
            <v>100</v>
          </cell>
          <cell r="T162" t="str">
            <v>SCE (PCR)</v>
          </cell>
        </row>
        <row r="163">
          <cell r="G163" t="str">
            <v>realized</v>
          </cell>
          <cell r="H163">
            <v>2022</v>
          </cell>
          <cell r="I163" t="str">
            <v>PV</v>
          </cell>
          <cell r="J163" t="str">
            <v>rooftop</v>
          </cell>
          <cell r="P163">
            <v>100</v>
          </cell>
          <cell r="T163" t="str">
            <v>SCE (PCR)</v>
          </cell>
        </row>
        <row r="164">
          <cell r="G164" t="str">
            <v>realized</v>
          </cell>
          <cell r="H164">
            <v>2018</v>
          </cell>
          <cell r="I164" t="str">
            <v>PV</v>
          </cell>
          <cell r="J164" t="str">
            <v>rooftop</v>
          </cell>
          <cell r="P164">
            <v>222.29999999999998</v>
          </cell>
          <cell r="T164" t="str">
            <v>postcoderoos</v>
          </cell>
        </row>
        <row r="165">
          <cell r="G165" t="str">
            <v>realized</v>
          </cell>
          <cell r="H165">
            <v>2022</v>
          </cell>
          <cell r="I165" t="str">
            <v>PV</v>
          </cell>
          <cell r="J165" t="str">
            <v>rooftop</v>
          </cell>
          <cell r="P165">
            <v>78</v>
          </cell>
          <cell r="T165" t="str">
            <v>SCE (PCR)</v>
          </cell>
        </row>
        <row r="166">
          <cell r="G166" t="str">
            <v>realized</v>
          </cell>
          <cell r="H166">
            <v>2023</v>
          </cell>
          <cell r="I166" t="str">
            <v>PV</v>
          </cell>
          <cell r="J166" t="str">
            <v>rooftop</v>
          </cell>
          <cell r="P166">
            <v>85</v>
          </cell>
          <cell r="T166" t="str">
            <v>SCE (PCR)</v>
          </cell>
        </row>
        <row r="167">
          <cell r="G167" t="str">
            <v>realized</v>
          </cell>
          <cell r="H167">
            <v>2016</v>
          </cell>
          <cell r="I167" t="str">
            <v>PV</v>
          </cell>
          <cell r="J167" t="str">
            <v>rooftop</v>
          </cell>
          <cell r="P167">
            <v>50.4</v>
          </cell>
          <cell r="T167" t="str">
            <v>postcoderoos</v>
          </cell>
        </row>
        <row r="168">
          <cell r="G168" t="str">
            <v>realized</v>
          </cell>
          <cell r="H168">
            <v>2018</v>
          </cell>
          <cell r="I168" t="str">
            <v>PV</v>
          </cell>
          <cell r="J168" t="str">
            <v>rooftop</v>
          </cell>
          <cell r="P168">
            <v>299.25</v>
          </cell>
          <cell r="T168" t="str">
            <v>SDE</v>
          </cell>
        </row>
        <row r="169">
          <cell r="G169" t="str">
            <v>realized</v>
          </cell>
          <cell r="H169">
            <v>2018</v>
          </cell>
          <cell r="I169" t="str">
            <v>PV</v>
          </cell>
          <cell r="J169" t="str">
            <v>rooftop</v>
          </cell>
          <cell r="P169">
            <v>60.480000000000004</v>
          </cell>
          <cell r="T169" t="str">
            <v>postcoderoos</v>
          </cell>
        </row>
        <row r="170">
          <cell r="G170" t="str">
            <v>realized</v>
          </cell>
          <cell r="H170">
            <v>2018</v>
          </cell>
          <cell r="I170" t="str">
            <v>PV</v>
          </cell>
          <cell r="J170" t="str">
            <v>rooftop</v>
          </cell>
          <cell r="P170">
            <v>68.040000000000006</v>
          </cell>
          <cell r="T170" t="str">
            <v>postcoderoos</v>
          </cell>
        </row>
        <row r="171">
          <cell r="G171" t="str">
            <v>realized</v>
          </cell>
          <cell r="H171">
            <v>2018</v>
          </cell>
          <cell r="I171" t="str">
            <v>PV</v>
          </cell>
          <cell r="J171" t="str">
            <v>rooftop</v>
          </cell>
          <cell r="P171">
            <v>67.2</v>
          </cell>
          <cell r="T171" t="str">
            <v>postcoderoos</v>
          </cell>
        </row>
        <row r="172">
          <cell r="G172" t="str">
            <v>realized</v>
          </cell>
          <cell r="H172">
            <v>2016</v>
          </cell>
          <cell r="I172" t="str">
            <v>PV</v>
          </cell>
          <cell r="J172" t="str">
            <v>rooftop</v>
          </cell>
          <cell r="P172">
            <v>55.8</v>
          </cell>
          <cell r="T172" t="str">
            <v>postcoderoos</v>
          </cell>
        </row>
        <row r="173">
          <cell r="G173" t="str">
            <v>realized</v>
          </cell>
          <cell r="H173">
            <v>2015</v>
          </cell>
          <cell r="I173" t="str">
            <v>PV</v>
          </cell>
          <cell r="J173" t="str">
            <v>rooftop</v>
          </cell>
          <cell r="P173">
            <v>34.840000000000003</v>
          </cell>
          <cell r="T173" t="str">
            <v>salderen</v>
          </cell>
        </row>
        <row r="174">
          <cell r="G174" t="str">
            <v>realized</v>
          </cell>
          <cell r="H174">
            <v>2021</v>
          </cell>
          <cell r="I174" t="str">
            <v>PV</v>
          </cell>
          <cell r="J174" t="str">
            <v>rooftop</v>
          </cell>
          <cell r="P174">
            <v>195.75</v>
          </cell>
          <cell r="T174" t="str">
            <v>postcoderoos</v>
          </cell>
        </row>
        <row r="175">
          <cell r="G175" t="str">
            <v>realized</v>
          </cell>
          <cell r="H175">
            <v>2020</v>
          </cell>
          <cell r="I175" t="str">
            <v>PV</v>
          </cell>
          <cell r="J175" t="str">
            <v>rooftop</v>
          </cell>
          <cell r="P175">
            <v>476.7</v>
          </cell>
          <cell r="T175" t="str">
            <v>SDE</v>
          </cell>
        </row>
        <row r="176">
          <cell r="G176" t="str">
            <v>realized</v>
          </cell>
          <cell r="H176">
            <v>2020</v>
          </cell>
          <cell r="I176" t="str">
            <v>PV</v>
          </cell>
          <cell r="J176" t="str">
            <v>rooftop</v>
          </cell>
          <cell r="P176">
            <v>202.21</v>
          </cell>
          <cell r="T176" t="str">
            <v>postcoderoos</v>
          </cell>
        </row>
        <row r="177">
          <cell r="G177" t="str">
            <v>realized</v>
          </cell>
          <cell r="H177">
            <v>2023</v>
          </cell>
          <cell r="I177" t="str">
            <v>PV</v>
          </cell>
          <cell r="J177" t="str">
            <v>rooftop</v>
          </cell>
          <cell r="P177">
            <v>83.3</v>
          </cell>
          <cell r="T177" t="str">
            <v>SCE (PCR)</v>
          </cell>
        </row>
        <row r="178">
          <cell r="G178" t="str">
            <v>realized</v>
          </cell>
          <cell r="H178">
            <v>2014</v>
          </cell>
          <cell r="I178" t="str">
            <v>PV</v>
          </cell>
          <cell r="J178" t="str">
            <v>rooftop</v>
          </cell>
          <cell r="P178">
            <v>27</v>
          </cell>
          <cell r="T178" t="str">
            <v>SDE</v>
          </cell>
        </row>
        <row r="179">
          <cell r="G179" t="str">
            <v>realized</v>
          </cell>
          <cell r="H179">
            <v>2022</v>
          </cell>
          <cell r="I179" t="str">
            <v>PV</v>
          </cell>
          <cell r="J179" t="str">
            <v>rooftop</v>
          </cell>
          <cell r="P179">
            <v>472.5</v>
          </cell>
          <cell r="T179" t="str">
            <v>SCE (PCR)</v>
          </cell>
        </row>
        <row r="180">
          <cell r="G180" t="str">
            <v>realized</v>
          </cell>
          <cell r="H180">
            <v>2018</v>
          </cell>
          <cell r="I180" t="str">
            <v>PV</v>
          </cell>
          <cell r="J180" t="str">
            <v>rooftop</v>
          </cell>
          <cell r="P180">
            <v>225.61999999999998</v>
          </cell>
          <cell r="T180" t="str">
            <v>SDE</v>
          </cell>
        </row>
        <row r="181">
          <cell r="G181" t="str">
            <v>realized</v>
          </cell>
          <cell r="H181">
            <v>2016</v>
          </cell>
          <cell r="I181" t="str">
            <v>PV</v>
          </cell>
          <cell r="J181" t="str">
            <v>rooftop</v>
          </cell>
          <cell r="P181">
            <v>8.32</v>
          </cell>
          <cell r="T181" t="str">
            <v>salderen</v>
          </cell>
        </row>
        <row r="182">
          <cell r="G182" t="str">
            <v>realized</v>
          </cell>
          <cell r="H182">
            <v>2022</v>
          </cell>
          <cell r="I182" t="str">
            <v>PV</v>
          </cell>
          <cell r="J182" t="str">
            <v>rooftop</v>
          </cell>
          <cell r="P182">
            <v>38</v>
          </cell>
          <cell r="T182" t="str">
            <v>SCE (PCR)</v>
          </cell>
        </row>
        <row r="183">
          <cell r="G183" t="str">
            <v>realized</v>
          </cell>
          <cell r="H183">
            <v>2022</v>
          </cell>
          <cell r="I183" t="str">
            <v>PV</v>
          </cell>
          <cell r="J183" t="str">
            <v>rooftop</v>
          </cell>
          <cell r="P183">
            <v>49</v>
          </cell>
          <cell r="T183" t="str">
            <v>SCE (PCR)</v>
          </cell>
        </row>
        <row r="184">
          <cell r="G184" t="str">
            <v>realized</v>
          </cell>
          <cell r="H184">
            <v>2022</v>
          </cell>
          <cell r="I184" t="str">
            <v>PV</v>
          </cell>
          <cell r="J184" t="str">
            <v>rooftop</v>
          </cell>
          <cell r="P184">
            <v>47</v>
          </cell>
          <cell r="T184" t="str">
            <v>SCE (PCR)</v>
          </cell>
        </row>
        <row r="185">
          <cell r="G185" t="str">
            <v>realized</v>
          </cell>
          <cell r="H185">
            <v>2023</v>
          </cell>
          <cell r="I185" t="str">
            <v>PV</v>
          </cell>
          <cell r="J185" t="str">
            <v>rooftop</v>
          </cell>
          <cell r="P185">
            <v>162.80000000000001</v>
          </cell>
          <cell r="T185" t="str">
            <v>postcoderoos</v>
          </cell>
        </row>
        <row r="186">
          <cell r="G186" t="str">
            <v>realized</v>
          </cell>
          <cell r="H186">
            <v>2019</v>
          </cell>
          <cell r="I186" t="str">
            <v>PV</v>
          </cell>
          <cell r="J186" t="str">
            <v>rooftop</v>
          </cell>
          <cell r="P186">
            <v>154.70000000000002</v>
          </cell>
          <cell r="T186" t="str">
            <v>postcoderoos</v>
          </cell>
        </row>
        <row r="187">
          <cell r="G187" t="str">
            <v>realized</v>
          </cell>
          <cell r="H187">
            <v>2015</v>
          </cell>
          <cell r="I187" t="str">
            <v>PV</v>
          </cell>
          <cell r="J187" t="str">
            <v>rooftop</v>
          </cell>
          <cell r="P187">
            <v>18</v>
          </cell>
          <cell r="T187" t="str">
            <v>salderen</v>
          </cell>
        </row>
        <row r="188">
          <cell r="G188" t="str">
            <v>realized</v>
          </cell>
          <cell r="H188">
            <v>2016</v>
          </cell>
          <cell r="I188" t="str">
            <v>PV</v>
          </cell>
          <cell r="J188" t="str">
            <v>rooftop</v>
          </cell>
          <cell r="P188">
            <v>118.04</v>
          </cell>
          <cell r="T188" t="str">
            <v>postcoderoos</v>
          </cell>
        </row>
        <row r="189">
          <cell r="G189" t="str">
            <v>realized</v>
          </cell>
          <cell r="H189">
            <v>2015</v>
          </cell>
          <cell r="I189" t="str">
            <v>PV</v>
          </cell>
          <cell r="J189" t="str">
            <v>rooftop</v>
          </cell>
          <cell r="P189">
            <v>180</v>
          </cell>
          <cell r="T189" t="str">
            <v>SDE</v>
          </cell>
        </row>
        <row r="190">
          <cell r="G190" t="str">
            <v>realized</v>
          </cell>
          <cell r="H190">
            <v>2017</v>
          </cell>
          <cell r="I190" t="str">
            <v>PV</v>
          </cell>
          <cell r="J190" t="str">
            <v>rooftop</v>
          </cell>
          <cell r="P190">
            <v>99</v>
          </cell>
          <cell r="T190" t="str">
            <v>postcoderoos</v>
          </cell>
        </row>
        <row r="191">
          <cell r="G191" t="str">
            <v>realized</v>
          </cell>
          <cell r="H191">
            <v>2020</v>
          </cell>
          <cell r="I191" t="str">
            <v>PV</v>
          </cell>
          <cell r="J191" t="str">
            <v>rooftop</v>
          </cell>
          <cell r="P191">
            <v>448.5</v>
          </cell>
          <cell r="T191" t="str">
            <v>postcoderoos</v>
          </cell>
        </row>
        <row r="192">
          <cell r="G192" t="str">
            <v>realized</v>
          </cell>
          <cell r="H192">
            <v>2018</v>
          </cell>
          <cell r="I192" t="str">
            <v>PV</v>
          </cell>
          <cell r="J192" t="str">
            <v>rooftop</v>
          </cell>
          <cell r="P192">
            <v>75.625</v>
          </cell>
          <cell r="T192" t="str">
            <v>postcoderoos</v>
          </cell>
        </row>
        <row r="193">
          <cell r="G193" t="str">
            <v>realized</v>
          </cell>
          <cell r="H193">
            <v>2020</v>
          </cell>
          <cell r="I193" t="str">
            <v>PV</v>
          </cell>
          <cell r="J193" t="str">
            <v>rooftop</v>
          </cell>
          <cell r="P193">
            <v>76.260000000000005</v>
          </cell>
          <cell r="T193" t="str">
            <v>postcoderoos</v>
          </cell>
        </row>
        <row r="194">
          <cell r="G194" t="str">
            <v>realized</v>
          </cell>
          <cell r="H194">
            <v>2020</v>
          </cell>
          <cell r="I194" t="str">
            <v>PV</v>
          </cell>
          <cell r="J194" t="str">
            <v>rooftop</v>
          </cell>
          <cell r="P194">
            <v>58.5</v>
          </cell>
          <cell r="T194" t="str">
            <v>postcoderoos</v>
          </cell>
        </row>
        <row r="195">
          <cell r="G195" t="str">
            <v>realized</v>
          </cell>
          <cell r="H195">
            <v>2022</v>
          </cell>
          <cell r="I195" t="str">
            <v>PV</v>
          </cell>
          <cell r="J195" t="str">
            <v>rooftop</v>
          </cell>
          <cell r="P195">
            <v>191.52</v>
          </cell>
          <cell r="T195" t="str">
            <v>SCE (PCR)</v>
          </cell>
        </row>
        <row r="196">
          <cell r="G196" t="str">
            <v>realized</v>
          </cell>
          <cell r="H196">
            <v>2022</v>
          </cell>
          <cell r="I196" t="str">
            <v>PV</v>
          </cell>
          <cell r="J196" t="str">
            <v>rooftop</v>
          </cell>
          <cell r="P196">
            <v>206.64</v>
          </cell>
          <cell r="T196" t="str">
            <v>SCE (PCR)</v>
          </cell>
        </row>
        <row r="197">
          <cell r="G197" t="str">
            <v>realized</v>
          </cell>
          <cell r="H197">
            <v>2019</v>
          </cell>
          <cell r="I197" t="str">
            <v>PV</v>
          </cell>
          <cell r="J197" t="str">
            <v>rooftop</v>
          </cell>
          <cell r="P197">
            <v>393.36</v>
          </cell>
          <cell r="T197" t="str">
            <v>postcoderoos</v>
          </cell>
        </row>
        <row r="198">
          <cell r="G198" t="str">
            <v>realized</v>
          </cell>
          <cell r="H198">
            <v>2020</v>
          </cell>
          <cell r="I198" t="str">
            <v>PV</v>
          </cell>
          <cell r="J198" t="str">
            <v>rooftop</v>
          </cell>
          <cell r="P198">
            <v>71.759999999999991</v>
          </cell>
          <cell r="T198" t="str">
            <v>postcoderoos</v>
          </cell>
        </row>
        <row r="199">
          <cell r="G199" t="str">
            <v>realized</v>
          </cell>
          <cell r="H199">
            <v>2017</v>
          </cell>
          <cell r="I199" t="str">
            <v>PV</v>
          </cell>
          <cell r="J199" t="str">
            <v>rooftop</v>
          </cell>
          <cell r="P199">
            <v>31.2</v>
          </cell>
          <cell r="T199" t="str">
            <v>postcoderoos</v>
          </cell>
        </row>
        <row r="200">
          <cell r="G200" t="str">
            <v>realized</v>
          </cell>
          <cell r="H200">
            <v>2020</v>
          </cell>
          <cell r="I200" t="str">
            <v>PV</v>
          </cell>
          <cell r="J200" t="str">
            <v>rooftop</v>
          </cell>
          <cell r="P200">
            <v>496.37500000000006</v>
          </cell>
          <cell r="T200" t="str">
            <v>SDE</v>
          </cell>
        </row>
        <row r="201">
          <cell r="G201" t="str">
            <v>realized</v>
          </cell>
          <cell r="H201">
            <v>2019</v>
          </cell>
          <cell r="I201" t="str">
            <v>PV</v>
          </cell>
          <cell r="J201" t="str">
            <v>rooftop</v>
          </cell>
          <cell r="P201">
            <v>199.65</v>
          </cell>
          <cell r="T201" t="str">
            <v>postcoderoos</v>
          </cell>
        </row>
        <row r="202">
          <cell r="G202" t="str">
            <v>realized</v>
          </cell>
          <cell r="H202">
            <v>2020</v>
          </cell>
          <cell r="I202" t="str">
            <v>PV</v>
          </cell>
          <cell r="J202" t="str">
            <v>rooftop</v>
          </cell>
          <cell r="P202">
            <v>203.125</v>
          </cell>
          <cell r="T202" t="str">
            <v>postcoderoos</v>
          </cell>
        </row>
        <row r="203">
          <cell r="G203" t="str">
            <v>realized</v>
          </cell>
          <cell r="H203">
            <v>2020</v>
          </cell>
          <cell r="I203" t="str">
            <v>PV</v>
          </cell>
          <cell r="J203" t="str">
            <v>rooftop</v>
          </cell>
          <cell r="P203">
            <v>385.125</v>
          </cell>
          <cell r="T203" t="str">
            <v>SDE</v>
          </cell>
        </row>
        <row r="204">
          <cell r="G204" t="str">
            <v>realized</v>
          </cell>
          <cell r="H204">
            <v>2017</v>
          </cell>
          <cell r="I204" t="str">
            <v>PV</v>
          </cell>
          <cell r="J204" t="str">
            <v>rooftop</v>
          </cell>
          <cell r="P204">
            <v>274.96000000000004</v>
          </cell>
          <cell r="T204" t="str">
            <v>SDE</v>
          </cell>
        </row>
        <row r="205">
          <cell r="G205" t="str">
            <v>realized</v>
          </cell>
          <cell r="H205">
            <v>2018</v>
          </cell>
          <cell r="I205" t="str">
            <v>PV</v>
          </cell>
          <cell r="J205" t="str">
            <v>rooftop</v>
          </cell>
          <cell r="P205">
            <v>105</v>
          </cell>
          <cell r="T205" t="str">
            <v>SDE</v>
          </cell>
        </row>
        <row r="206">
          <cell r="G206" t="str">
            <v>realized</v>
          </cell>
          <cell r="H206">
            <v>2020</v>
          </cell>
          <cell r="I206" t="str">
            <v>PV</v>
          </cell>
          <cell r="J206" t="str">
            <v>rooftop</v>
          </cell>
          <cell r="P206">
            <v>61.2</v>
          </cell>
          <cell r="T206" t="str">
            <v>postcoderoos</v>
          </cell>
        </row>
        <row r="207">
          <cell r="G207" t="str">
            <v>realized</v>
          </cell>
          <cell r="H207">
            <v>2019</v>
          </cell>
          <cell r="I207" t="str">
            <v>PV</v>
          </cell>
          <cell r="J207" t="str">
            <v>rooftop</v>
          </cell>
          <cell r="P207">
            <v>64.48</v>
          </cell>
          <cell r="T207" t="str">
            <v>postcoderoos</v>
          </cell>
        </row>
        <row r="208">
          <cell r="G208" t="str">
            <v>realized</v>
          </cell>
          <cell r="H208">
            <v>2018</v>
          </cell>
          <cell r="I208" t="str">
            <v>PV</v>
          </cell>
          <cell r="J208" t="str">
            <v>rooftop</v>
          </cell>
          <cell r="P208">
            <v>26.4</v>
          </cell>
          <cell r="T208" t="str">
            <v>postcoderoos</v>
          </cell>
        </row>
        <row r="209">
          <cell r="G209" t="str">
            <v>realized</v>
          </cell>
          <cell r="H209">
            <v>2019</v>
          </cell>
          <cell r="I209" t="str">
            <v>PV</v>
          </cell>
          <cell r="J209" t="str">
            <v>rooftop</v>
          </cell>
          <cell r="P209">
            <v>89.28</v>
          </cell>
          <cell r="T209" t="str">
            <v>SDE</v>
          </cell>
        </row>
        <row r="210">
          <cell r="G210" t="str">
            <v>realized</v>
          </cell>
          <cell r="H210">
            <v>2018</v>
          </cell>
          <cell r="I210" t="str">
            <v>PV</v>
          </cell>
          <cell r="J210" t="str">
            <v>rooftop</v>
          </cell>
          <cell r="P210">
            <v>56.4</v>
          </cell>
          <cell r="T210" t="str">
            <v>postcoderoos</v>
          </cell>
        </row>
        <row r="211">
          <cell r="G211" t="str">
            <v>realized</v>
          </cell>
          <cell r="H211">
            <v>2022</v>
          </cell>
          <cell r="I211" t="str">
            <v>PV</v>
          </cell>
          <cell r="J211" t="str">
            <v>rooftop</v>
          </cell>
          <cell r="P211">
            <v>70.5</v>
          </cell>
          <cell r="T211" t="str">
            <v>SCE (PCR)</v>
          </cell>
        </row>
        <row r="212">
          <cell r="G212" t="str">
            <v>realized</v>
          </cell>
          <cell r="H212">
            <v>2022</v>
          </cell>
          <cell r="I212" t="str">
            <v>PV</v>
          </cell>
          <cell r="J212" t="str">
            <v>rooftop</v>
          </cell>
          <cell r="P212">
            <v>59.4</v>
          </cell>
          <cell r="T212" t="str">
            <v>SCE (PCR)</v>
          </cell>
        </row>
        <row r="213">
          <cell r="G213" t="str">
            <v>realized</v>
          </cell>
          <cell r="H213">
            <v>2022</v>
          </cell>
          <cell r="I213" t="str">
            <v>PV</v>
          </cell>
          <cell r="J213" t="str">
            <v>rooftop</v>
          </cell>
          <cell r="P213">
            <v>78.7</v>
          </cell>
          <cell r="T213" t="str">
            <v>SCE (PCR)</v>
          </cell>
        </row>
        <row r="214">
          <cell r="G214" t="str">
            <v>realized</v>
          </cell>
          <cell r="H214">
            <v>2019</v>
          </cell>
          <cell r="I214" t="str">
            <v>PV</v>
          </cell>
          <cell r="J214" t="str">
            <v>rooftop</v>
          </cell>
          <cell r="P214">
            <v>271.5</v>
          </cell>
          <cell r="T214" t="str">
            <v>postcoderoos</v>
          </cell>
        </row>
        <row r="215">
          <cell r="G215" t="str">
            <v>realized</v>
          </cell>
          <cell r="H215">
            <v>2022</v>
          </cell>
          <cell r="I215" t="str">
            <v>PV</v>
          </cell>
          <cell r="J215" t="str">
            <v>rooftop</v>
          </cell>
          <cell r="P215">
            <v>75</v>
          </cell>
          <cell r="T215" t="str">
            <v>SCE (PCR)</v>
          </cell>
        </row>
        <row r="216">
          <cell r="G216" t="str">
            <v>realized</v>
          </cell>
          <cell r="H216">
            <v>2020</v>
          </cell>
          <cell r="I216" t="str">
            <v>PV</v>
          </cell>
          <cell r="J216" t="str">
            <v>rooftop</v>
          </cell>
          <cell r="P216">
            <v>112.22500000000001</v>
          </cell>
          <cell r="T216" t="str">
            <v>postcoderoos</v>
          </cell>
        </row>
        <row r="217">
          <cell r="G217" t="str">
            <v>realized</v>
          </cell>
          <cell r="H217">
            <v>2019</v>
          </cell>
          <cell r="I217" t="str">
            <v>PV</v>
          </cell>
          <cell r="J217" t="str">
            <v>rooftop</v>
          </cell>
          <cell r="P217">
            <v>64.8</v>
          </cell>
          <cell r="T217" t="str">
            <v>SDE</v>
          </cell>
        </row>
        <row r="218">
          <cell r="G218" t="str">
            <v>realized</v>
          </cell>
          <cell r="H218">
            <v>2013</v>
          </cell>
          <cell r="I218" t="str">
            <v>PV</v>
          </cell>
          <cell r="J218" t="str">
            <v>rooftop</v>
          </cell>
          <cell r="P218">
            <v>52</v>
          </cell>
          <cell r="T218" t="str">
            <v>salderen</v>
          </cell>
        </row>
        <row r="219">
          <cell r="G219" t="str">
            <v>realized</v>
          </cell>
          <cell r="H219">
            <v>2015</v>
          </cell>
          <cell r="I219" t="str">
            <v>PV</v>
          </cell>
          <cell r="J219" t="str">
            <v>rooftop</v>
          </cell>
          <cell r="P219">
            <v>53.3</v>
          </cell>
          <cell r="T219" t="str">
            <v>postcoderoos</v>
          </cell>
        </row>
        <row r="220">
          <cell r="G220" t="str">
            <v>realized</v>
          </cell>
          <cell r="H220">
            <v>2014</v>
          </cell>
          <cell r="I220" t="str">
            <v>PV</v>
          </cell>
          <cell r="J220" t="str">
            <v>rooftop</v>
          </cell>
          <cell r="P220">
            <v>33.799999999999997</v>
          </cell>
          <cell r="T220" t="str">
            <v>postcoderoos</v>
          </cell>
        </row>
        <row r="221">
          <cell r="G221" t="str">
            <v>realized</v>
          </cell>
          <cell r="H221">
            <v>2015</v>
          </cell>
          <cell r="I221" t="str">
            <v>PV</v>
          </cell>
          <cell r="J221" t="str">
            <v>rooftop</v>
          </cell>
          <cell r="P221">
            <v>5.2</v>
          </cell>
          <cell r="T221" t="str">
            <v>salderen</v>
          </cell>
        </row>
        <row r="222">
          <cell r="G222" t="str">
            <v>realized</v>
          </cell>
          <cell r="H222">
            <v>2017</v>
          </cell>
          <cell r="I222" t="str">
            <v>PV</v>
          </cell>
          <cell r="J222" t="str">
            <v>rooftop</v>
          </cell>
          <cell r="P222">
            <v>161.19999999999999</v>
          </cell>
          <cell r="T222" t="str">
            <v>salderen</v>
          </cell>
        </row>
        <row r="223">
          <cell r="G223" t="str">
            <v>realized</v>
          </cell>
          <cell r="H223">
            <v>2015</v>
          </cell>
          <cell r="I223" t="str">
            <v>PV</v>
          </cell>
          <cell r="J223" t="str">
            <v>rooftop</v>
          </cell>
          <cell r="P223">
            <v>21.84</v>
          </cell>
          <cell r="T223" t="str">
            <v>salderen</v>
          </cell>
        </row>
        <row r="224">
          <cell r="G224" t="str">
            <v>realized</v>
          </cell>
          <cell r="H224">
            <v>2019</v>
          </cell>
          <cell r="I224" t="str">
            <v>PV</v>
          </cell>
          <cell r="J224" t="str">
            <v>rooftop</v>
          </cell>
          <cell r="P224">
            <v>60.39</v>
          </cell>
          <cell r="T224" t="str">
            <v>postcoderoos</v>
          </cell>
        </row>
        <row r="225">
          <cell r="G225" t="str">
            <v>realized</v>
          </cell>
          <cell r="H225">
            <v>2020</v>
          </cell>
          <cell r="I225" t="str">
            <v>PV</v>
          </cell>
          <cell r="J225" t="str">
            <v>rooftop</v>
          </cell>
          <cell r="P225">
            <v>67</v>
          </cell>
          <cell r="T225" t="str">
            <v>postcoderoos</v>
          </cell>
        </row>
        <row r="226">
          <cell r="G226" t="str">
            <v>realized</v>
          </cell>
          <cell r="H226">
            <v>2018</v>
          </cell>
          <cell r="I226" t="str">
            <v>PV</v>
          </cell>
          <cell r="J226" t="str">
            <v>rooftop</v>
          </cell>
          <cell r="P226">
            <v>56.999999999999993</v>
          </cell>
          <cell r="T226" t="str">
            <v>postcoderoos</v>
          </cell>
        </row>
        <row r="227">
          <cell r="G227" t="str">
            <v>realized</v>
          </cell>
          <cell r="H227">
            <v>2022</v>
          </cell>
          <cell r="I227" t="str">
            <v>PV</v>
          </cell>
          <cell r="J227" t="str">
            <v>rooftop</v>
          </cell>
          <cell r="P227">
            <v>75</v>
          </cell>
          <cell r="T227" t="str">
            <v>SCE (PCR)</v>
          </cell>
        </row>
        <row r="228">
          <cell r="G228" t="str">
            <v>realized</v>
          </cell>
          <cell r="H228">
            <v>2021</v>
          </cell>
          <cell r="I228" t="str">
            <v>PV</v>
          </cell>
          <cell r="J228" t="str">
            <v>rooftop</v>
          </cell>
          <cell r="P228">
            <v>78</v>
          </cell>
          <cell r="T228" t="str">
            <v>SCE (PCR)</v>
          </cell>
        </row>
        <row r="229">
          <cell r="G229" t="str">
            <v>realized</v>
          </cell>
          <cell r="H229">
            <v>2020</v>
          </cell>
          <cell r="I229" t="str">
            <v>PV</v>
          </cell>
          <cell r="J229" t="str">
            <v>rooftop</v>
          </cell>
          <cell r="P229">
            <v>125.55</v>
          </cell>
          <cell r="T229" t="str">
            <v>postcoderoos</v>
          </cell>
        </row>
        <row r="230">
          <cell r="G230" t="str">
            <v>realized</v>
          </cell>
          <cell r="H230">
            <v>2020</v>
          </cell>
          <cell r="I230" t="str">
            <v>PV</v>
          </cell>
          <cell r="J230" t="str">
            <v>rooftop</v>
          </cell>
          <cell r="P230">
            <v>131.625</v>
          </cell>
          <cell r="T230" t="str">
            <v>postcoderoos</v>
          </cell>
        </row>
        <row r="231">
          <cell r="G231" t="str">
            <v>realized</v>
          </cell>
          <cell r="H231">
            <v>2019</v>
          </cell>
          <cell r="I231" t="str">
            <v>PV</v>
          </cell>
          <cell r="J231" t="str">
            <v>rooftop</v>
          </cell>
          <cell r="P231">
            <v>38.675000000000004</v>
          </cell>
          <cell r="T231" t="str">
            <v>postcoderoos</v>
          </cell>
        </row>
        <row r="232">
          <cell r="G232" t="str">
            <v>realized</v>
          </cell>
          <cell r="H232">
            <v>2020</v>
          </cell>
          <cell r="I232" t="str">
            <v>PV</v>
          </cell>
          <cell r="J232" t="str">
            <v>rooftop</v>
          </cell>
          <cell r="P232">
            <v>65</v>
          </cell>
          <cell r="T232" t="str">
            <v>postcoderoos</v>
          </cell>
        </row>
        <row r="233">
          <cell r="G233" t="str">
            <v>realized</v>
          </cell>
          <cell r="H233">
            <v>2019</v>
          </cell>
          <cell r="I233" t="str">
            <v>PV</v>
          </cell>
          <cell r="J233" t="str">
            <v>rooftop</v>
          </cell>
          <cell r="P233">
            <v>65</v>
          </cell>
          <cell r="T233" t="str">
            <v>postcoderoos</v>
          </cell>
        </row>
        <row r="234">
          <cell r="G234" t="str">
            <v>realized</v>
          </cell>
          <cell r="H234">
            <v>2023</v>
          </cell>
          <cell r="I234" t="str">
            <v>PV</v>
          </cell>
          <cell r="J234" t="str">
            <v>rooftop</v>
          </cell>
          <cell r="P234">
            <v>99.8</v>
          </cell>
          <cell r="T234" t="str">
            <v>SCE (PCR)</v>
          </cell>
        </row>
        <row r="235">
          <cell r="G235" t="str">
            <v>realized</v>
          </cell>
          <cell r="H235">
            <v>2013</v>
          </cell>
          <cell r="I235" t="str">
            <v>PV</v>
          </cell>
          <cell r="J235" t="str">
            <v>rooftop</v>
          </cell>
          <cell r="P235">
            <v>23.92</v>
          </cell>
          <cell r="T235" t="str">
            <v>salderen</v>
          </cell>
        </row>
        <row r="236">
          <cell r="G236" t="str">
            <v>realized</v>
          </cell>
          <cell r="H236">
            <v>2013</v>
          </cell>
          <cell r="I236" t="str">
            <v>PV</v>
          </cell>
          <cell r="J236" t="str">
            <v>rooftop</v>
          </cell>
          <cell r="P236">
            <v>14.56</v>
          </cell>
          <cell r="T236" t="str">
            <v>salderen</v>
          </cell>
        </row>
        <row r="237">
          <cell r="G237" t="str">
            <v>realized</v>
          </cell>
          <cell r="H237">
            <v>2014</v>
          </cell>
          <cell r="I237" t="str">
            <v>PV</v>
          </cell>
          <cell r="J237" t="str">
            <v>rooftop</v>
          </cell>
          <cell r="P237">
            <v>70.2</v>
          </cell>
          <cell r="T237" t="str">
            <v>salderen</v>
          </cell>
        </row>
        <row r="238">
          <cell r="G238" t="str">
            <v>realized</v>
          </cell>
          <cell r="H238">
            <v>2012</v>
          </cell>
          <cell r="I238" t="str">
            <v>PV</v>
          </cell>
          <cell r="J238" t="str">
            <v>rooftop</v>
          </cell>
          <cell r="P238">
            <v>21.32</v>
          </cell>
          <cell r="T238" t="str">
            <v>salderen</v>
          </cell>
        </row>
        <row r="239">
          <cell r="G239" t="str">
            <v>realized</v>
          </cell>
          <cell r="H239">
            <v>2016</v>
          </cell>
          <cell r="I239" t="str">
            <v>PV</v>
          </cell>
          <cell r="J239" t="str">
            <v>rooftop</v>
          </cell>
          <cell r="P239">
            <v>0</v>
          </cell>
          <cell r="T239" t="str">
            <v>SDE</v>
          </cell>
        </row>
        <row r="240">
          <cell r="G240" t="str">
            <v>realized</v>
          </cell>
          <cell r="H240">
            <v>2014</v>
          </cell>
          <cell r="I240" t="str">
            <v>PV</v>
          </cell>
          <cell r="J240" t="str">
            <v>rooftop</v>
          </cell>
          <cell r="P240">
            <v>123.28</v>
          </cell>
          <cell r="T240" t="str">
            <v>salderen</v>
          </cell>
        </row>
        <row r="241">
          <cell r="G241" t="str">
            <v>realized</v>
          </cell>
          <cell r="H241">
            <v>2019</v>
          </cell>
          <cell r="I241" t="str">
            <v>PV</v>
          </cell>
          <cell r="J241" t="str">
            <v>rooftop</v>
          </cell>
          <cell r="P241">
            <v>67.760000000000005</v>
          </cell>
          <cell r="T241" t="str">
            <v>postcoderoos</v>
          </cell>
        </row>
        <row r="242">
          <cell r="G242" t="str">
            <v>realized</v>
          </cell>
          <cell r="H242">
            <v>2020</v>
          </cell>
          <cell r="I242" t="str">
            <v>PV</v>
          </cell>
          <cell r="J242" t="str">
            <v>rooftop</v>
          </cell>
          <cell r="P242">
            <v>72</v>
          </cell>
          <cell r="T242" t="str">
            <v>postcoderoos</v>
          </cell>
        </row>
        <row r="243">
          <cell r="G243" t="str">
            <v>realized</v>
          </cell>
          <cell r="H243">
            <v>2017</v>
          </cell>
          <cell r="I243" t="str">
            <v>PV</v>
          </cell>
          <cell r="J243" t="str">
            <v>rooftop</v>
          </cell>
          <cell r="P243">
            <v>54.06</v>
          </cell>
          <cell r="T243" t="str">
            <v>postcoderoos</v>
          </cell>
        </row>
        <row r="244">
          <cell r="G244" t="str">
            <v>realized</v>
          </cell>
          <cell r="H244">
            <v>2017</v>
          </cell>
          <cell r="I244" t="str">
            <v>PV</v>
          </cell>
          <cell r="J244" t="str">
            <v>rooftop</v>
          </cell>
          <cell r="P244">
            <v>54</v>
          </cell>
          <cell r="T244" t="str">
            <v>postcoderoos</v>
          </cell>
        </row>
        <row r="245">
          <cell r="G245" t="str">
            <v>realized</v>
          </cell>
          <cell r="H245">
            <v>2019</v>
          </cell>
          <cell r="I245" t="str">
            <v>PV</v>
          </cell>
          <cell r="J245" t="str">
            <v>rooftop</v>
          </cell>
          <cell r="P245">
            <v>147.84</v>
          </cell>
          <cell r="T245" t="str">
            <v>postcoderoos</v>
          </cell>
        </row>
        <row r="246">
          <cell r="G246" t="str">
            <v>realized</v>
          </cell>
          <cell r="H246">
            <v>2017</v>
          </cell>
          <cell r="I246" t="str">
            <v>PV</v>
          </cell>
          <cell r="J246" t="str">
            <v>rooftop</v>
          </cell>
          <cell r="P246">
            <v>72.5</v>
          </cell>
          <cell r="T246" t="str">
            <v>postcoderoos</v>
          </cell>
        </row>
        <row r="247">
          <cell r="G247" t="str">
            <v>realized</v>
          </cell>
          <cell r="H247">
            <v>2019</v>
          </cell>
          <cell r="I247" t="str">
            <v>PV</v>
          </cell>
          <cell r="J247" t="str">
            <v>rooftop</v>
          </cell>
          <cell r="P247">
            <v>53.760000000000005</v>
          </cell>
          <cell r="T247" t="str">
            <v>postcoderoos</v>
          </cell>
        </row>
        <row r="248">
          <cell r="G248" t="str">
            <v>realized</v>
          </cell>
          <cell r="H248">
            <v>2017</v>
          </cell>
          <cell r="I248" t="str">
            <v>PV</v>
          </cell>
          <cell r="J248" t="str">
            <v>rooftop</v>
          </cell>
          <cell r="P248">
            <v>75.900000000000006</v>
          </cell>
          <cell r="T248" t="str">
            <v>postcoderoos</v>
          </cell>
        </row>
        <row r="249">
          <cell r="G249" t="str">
            <v>realized</v>
          </cell>
          <cell r="H249">
            <v>2018</v>
          </cell>
          <cell r="I249" t="str">
            <v>PV</v>
          </cell>
          <cell r="J249" t="str">
            <v>rooftop</v>
          </cell>
          <cell r="P249">
            <v>67.5</v>
          </cell>
          <cell r="T249" t="str">
            <v>postcoderoos</v>
          </cell>
        </row>
        <row r="250">
          <cell r="G250" t="str">
            <v>realized</v>
          </cell>
          <cell r="H250">
            <v>2019</v>
          </cell>
          <cell r="I250" t="str">
            <v>PV</v>
          </cell>
          <cell r="J250" t="str">
            <v>rooftop</v>
          </cell>
          <cell r="P250">
            <v>72</v>
          </cell>
          <cell r="T250" t="str">
            <v>postcoderoos</v>
          </cell>
        </row>
        <row r="251">
          <cell r="G251" t="str">
            <v>realized</v>
          </cell>
          <cell r="H251">
            <v>2022</v>
          </cell>
          <cell r="I251" t="str">
            <v>PV</v>
          </cell>
          <cell r="J251" t="str">
            <v>rooftop</v>
          </cell>
          <cell r="P251">
            <v>1193</v>
          </cell>
          <cell r="T251" t="str">
            <v>SCE (PCR)</v>
          </cell>
        </row>
        <row r="252">
          <cell r="G252" t="str">
            <v>realized</v>
          </cell>
          <cell r="H252">
            <v>2012</v>
          </cell>
          <cell r="I252" t="str">
            <v>PV</v>
          </cell>
          <cell r="J252" t="str">
            <v>rooftop</v>
          </cell>
          <cell r="P252">
            <v>67.34</v>
          </cell>
          <cell r="T252" t="str">
            <v>anders</v>
          </cell>
        </row>
        <row r="253">
          <cell r="G253" t="str">
            <v>realized</v>
          </cell>
          <cell r="H253">
            <v>2012</v>
          </cell>
          <cell r="I253" t="str">
            <v>PV</v>
          </cell>
          <cell r="J253" t="str">
            <v>rooftop</v>
          </cell>
          <cell r="P253">
            <v>95.42</v>
          </cell>
          <cell r="T253" t="str">
            <v>anders</v>
          </cell>
        </row>
        <row r="254">
          <cell r="G254" t="str">
            <v>realized</v>
          </cell>
          <cell r="H254">
            <v>2018</v>
          </cell>
          <cell r="I254" t="str">
            <v>PV</v>
          </cell>
          <cell r="J254" t="str">
            <v>rooftop</v>
          </cell>
          <cell r="P254">
            <v>48</v>
          </cell>
          <cell r="T254" t="str">
            <v>postcoderoos</v>
          </cell>
        </row>
        <row r="255">
          <cell r="G255" t="str">
            <v>realized</v>
          </cell>
          <cell r="H255">
            <v>2019</v>
          </cell>
          <cell r="I255" t="str">
            <v>PV</v>
          </cell>
          <cell r="J255" t="str">
            <v>rooftop</v>
          </cell>
          <cell r="P255">
            <v>198</v>
          </cell>
          <cell r="T255" t="str">
            <v>SDE</v>
          </cell>
        </row>
        <row r="256">
          <cell r="G256" t="str">
            <v>realized</v>
          </cell>
          <cell r="H256">
            <v>2018</v>
          </cell>
          <cell r="I256" t="str">
            <v>PV</v>
          </cell>
          <cell r="J256" t="str">
            <v>rooftop</v>
          </cell>
          <cell r="P256">
            <v>0</v>
          </cell>
          <cell r="T256" t="str">
            <v>postcoderoos</v>
          </cell>
        </row>
        <row r="257">
          <cell r="G257" t="str">
            <v>realized</v>
          </cell>
          <cell r="H257">
            <v>2017</v>
          </cell>
          <cell r="I257" t="str">
            <v>PV</v>
          </cell>
          <cell r="J257" t="str">
            <v>rooftop</v>
          </cell>
          <cell r="P257">
            <v>91</v>
          </cell>
          <cell r="T257" t="str">
            <v>postcoderoos</v>
          </cell>
        </row>
        <row r="258">
          <cell r="G258" t="str">
            <v>realized</v>
          </cell>
          <cell r="H258">
            <v>2016</v>
          </cell>
          <cell r="I258" t="str">
            <v>PV</v>
          </cell>
          <cell r="J258" t="str">
            <v>rooftop</v>
          </cell>
          <cell r="P258">
            <v>104</v>
          </cell>
          <cell r="T258" t="str">
            <v>postcoderoos</v>
          </cell>
        </row>
        <row r="259">
          <cell r="G259" t="str">
            <v>realized</v>
          </cell>
          <cell r="H259">
            <v>2018</v>
          </cell>
          <cell r="I259" t="str">
            <v>PV</v>
          </cell>
          <cell r="J259" t="str">
            <v>rooftop</v>
          </cell>
          <cell r="P259">
            <v>91</v>
          </cell>
          <cell r="T259" t="str">
            <v>postcoderoos</v>
          </cell>
        </row>
        <row r="260">
          <cell r="G260" t="str">
            <v>realized</v>
          </cell>
          <cell r="H260">
            <v>2020</v>
          </cell>
          <cell r="I260" t="str">
            <v>PV</v>
          </cell>
          <cell r="J260" t="str">
            <v>rooftop</v>
          </cell>
          <cell r="P260">
            <v>181.12</v>
          </cell>
          <cell r="T260" t="str">
            <v>postcoderoos</v>
          </cell>
        </row>
        <row r="261">
          <cell r="G261" t="str">
            <v>realized</v>
          </cell>
          <cell r="H261">
            <v>2022</v>
          </cell>
          <cell r="I261" t="str">
            <v>PV</v>
          </cell>
          <cell r="J261" t="str">
            <v>rooftop</v>
          </cell>
          <cell r="P261">
            <v>65.52</v>
          </cell>
          <cell r="T261" t="str">
            <v>SCE (PCR)</v>
          </cell>
        </row>
        <row r="262">
          <cell r="G262" t="str">
            <v>realized</v>
          </cell>
          <cell r="H262">
            <v>2017</v>
          </cell>
          <cell r="I262" t="str">
            <v>PV</v>
          </cell>
          <cell r="J262" t="str">
            <v>rooftop</v>
          </cell>
          <cell r="P262">
            <v>129.36000000000001</v>
          </cell>
          <cell r="T262" t="str">
            <v>postcoderoos</v>
          </cell>
        </row>
        <row r="263">
          <cell r="G263" t="str">
            <v>realized</v>
          </cell>
          <cell r="H263">
            <v>2016</v>
          </cell>
          <cell r="I263" t="str">
            <v>PV</v>
          </cell>
          <cell r="J263" t="str">
            <v>rooftop</v>
          </cell>
          <cell r="P263">
            <v>123.48000000000002</v>
          </cell>
          <cell r="T263" t="str">
            <v>postcoderoos</v>
          </cell>
        </row>
        <row r="264">
          <cell r="G264" t="str">
            <v>realized</v>
          </cell>
          <cell r="H264">
            <v>2018</v>
          </cell>
          <cell r="I264" t="str">
            <v>PV</v>
          </cell>
          <cell r="J264" t="str">
            <v>rooftop</v>
          </cell>
          <cell r="P264">
            <v>145.84200000000001</v>
          </cell>
          <cell r="T264" t="str">
            <v>postcoderoos</v>
          </cell>
        </row>
        <row r="265">
          <cell r="G265" t="str">
            <v>realized</v>
          </cell>
          <cell r="H265">
            <v>2019</v>
          </cell>
          <cell r="I265" t="str">
            <v>PV</v>
          </cell>
          <cell r="J265" t="str">
            <v>rooftop</v>
          </cell>
          <cell r="P265">
            <v>67.709999999999994</v>
          </cell>
          <cell r="T265" t="str">
            <v>postcoderoos</v>
          </cell>
        </row>
        <row r="266">
          <cell r="G266" t="str">
            <v>realized</v>
          </cell>
          <cell r="H266">
            <v>2019</v>
          </cell>
          <cell r="I266" t="str">
            <v>PV</v>
          </cell>
          <cell r="J266" t="str">
            <v>rooftop</v>
          </cell>
          <cell r="P266">
            <v>77.5</v>
          </cell>
          <cell r="T266" t="str">
            <v>postcoderoos</v>
          </cell>
        </row>
        <row r="267">
          <cell r="G267" t="str">
            <v>realized</v>
          </cell>
          <cell r="H267">
            <v>2020</v>
          </cell>
          <cell r="I267" t="str">
            <v>PV</v>
          </cell>
          <cell r="J267" t="str">
            <v>rooftop</v>
          </cell>
          <cell r="P267">
            <v>97.679999999999993</v>
          </cell>
          <cell r="T267" t="str">
            <v>postcoderoos</v>
          </cell>
        </row>
        <row r="268">
          <cell r="G268" t="str">
            <v>realized</v>
          </cell>
          <cell r="H268">
            <v>2020</v>
          </cell>
          <cell r="I268" t="str">
            <v>PV</v>
          </cell>
          <cell r="J268" t="str">
            <v>rooftop</v>
          </cell>
          <cell r="P268">
            <v>77.7</v>
          </cell>
          <cell r="T268" t="str">
            <v>postcoderoos</v>
          </cell>
        </row>
        <row r="269">
          <cell r="G269" t="str">
            <v>realized</v>
          </cell>
          <cell r="H269">
            <v>2022</v>
          </cell>
          <cell r="I269" t="str">
            <v>PV</v>
          </cell>
          <cell r="J269" t="str">
            <v>rooftop</v>
          </cell>
          <cell r="P269">
            <v>99</v>
          </cell>
          <cell r="T269" t="str">
            <v>SCE (PCR)</v>
          </cell>
        </row>
        <row r="270">
          <cell r="G270" t="str">
            <v>realized</v>
          </cell>
          <cell r="H270">
            <v>2023</v>
          </cell>
          <cell r="I270" t="str">
            <v>PV</v>
          </cell>
          <cell r="J270" t="str">
            <v>rooftop</v>
          </cell>
          <cell r="P270">
            <v>75.600000000000009</v>
          </cell>
          <cell r="T270" t="str">
            <v>SCE (PCR)</v>
          </cell>
        </row>
        <row r="271">
          <cell r="G271" t="str">
            <v>realized</v>
          </cell>
          <cell r="H271">
            <v>2020</v>
          </cell>
          <cell r="I271" t="str">
            <v>PV</v>
          </cell>
          <cell r="J271" t="str">
            <v>rooftop</v>
          </cell>
          <cell r="P271">
            <v>449.90000000000003</v>
          </cell>
          <cell r="T271" t="str">
            <v>SDE</v>
          </cell>
        </row>
        <row r="272">
          <cell r="G272" t="str">
            <v>realized</v>
          </cell>
          <cell r="H272">
            <v>2022</v>
          </cell>
          <cell r="I272" t="str">
            <v>PV</v>
          </cell>
          <cell r="J272" t="str">
            <v>rooftop</v>
          </cell>
          <cell r="P272">
            <v>66</v>
          </cell>
          <cell r="T272" t="str">
            <v>SCE (PCR)</v>
          </cell>
        </row>
        <row r="273">
          <cell r="G273" t="str">
            <v>realized</v>
          </cell>
          <cell r="H273">
            <v>2022</v>
          </cell>
          <cell r="I273" t="str">
            <v>PV</v>
          </cell>
          <cell r="J273" t="str">
            <v>rooftop</v>
          </cell>
          <cell r="P273">
            <v>63</v>
          </cell>
          <cell r="T273" t="str">
            <v>SCE (PCR)</v>
          </cell>
        </row>
        <row r="274">
          <cell r="G274" t="str">
            <v>realized</v>
          </cell>
          <cell r="H274">
            <v>2018</v>
          </cell>
          <cell r="I274" t="str">
            <v>PV</v>
          </cell>
          <cell r="J274" t="str">
            <v>rooftop</v>
          </cell>
          <cell r="P274">
            <v>60.750000000000007</v>
          </cell>
          <cell r="T274" t="str">
            <v>postcoderoos</v>
          </cell>
        </row>
        <row r="275">
          <cell r="G275" t="str">
            <v>realized</v>
          </cell>
          <cell r="H275">
            <v>2018</v>
          </cell>
          <cell r="I275" t="str">
            <v>PV</v>
          </cell>
          <cell r="J275" t="str">
            <v>rooftop</v>
          </cell>
          <cell r="P275">
            <v>83.62</v>
          </cell>
          <cell r="T275" t="str">
            <v>postcoderoos</v>
          </cell>
        </row>
        <row r="276">
          <cell r="G276" t="str">
            <v>realized</v>
          </cell>
          <cell r="H276">
            <v>2023</v>
          </cell>
          <cell r="I276" t="str">
            <v>PV</v>
          </cell>
          <cell r="J276" t="str">
            <v>rooftop</v>
          </cell>
          <cell r="P276">
            <v>127.68</v>
          </cell>
          <cell r="T276" t="str">
            <v>SCE (PCR)</v>
          </cell>
        </row>
        <row r="277">
          <cell r="G277" t="str">
            <v>realized</v>
          </cell>
          <cell r="H277">
            <v>2022</v>
          </cell>
          <cell r="I277" t="str">
            <v>PV</v>
          </cell>
          <cell r="J277" t="str">
            <v>rooftop</v>
          </cell>
          <cell r="P277">
            <v>300</v>
          </cell>
          <cell r="T277" t="str">
            <v>postcoderoos</v>
          </cell>
        </row>
        <row r="278">
          <cell r="G278" t="str">
            <v>realized</v>
          </cell>
          <cell r="H278">
            <v>2016</v>
          </cell>
          <cell r="I278" t="str">
            <v>PV</v>
          </cell>
          <cell r="J278" t="str">
            <v>rooftop</v>
          </cell>
          <cell r="P278">
            <v>23.14</v>
          </cell>
          <cell r="T278" t="str">
            <v>salderen</v>
          </cell>
        </row>
        <row r="279">
          <cell r="G279" t="str">
            <v>realized</v>
          </cell>
          <cell r="H279">
            <v>2019</v>
          </cell>
          <cell r="I279" t="str">
            <v>PV</v>
          </cell>
          <cell r="J279" t="str">
            <v>rooftop</v>
          </cell>
          <cell r="P279">
            <v>460.79999999999995</v>
          </cell>
          <cell r="T279" t="str">
            <v>SDE</v>
          </cell>
        </row>
        <row r="280">
          <cell r="G280" t="str">
            <v>realized</v>
          </cell>
          <cell r="H280">
            <v>2015</v>
          </cell>
          <cell r="I280" t="str">
            <v>PV</v>
          </cell>
          <cell r="J280" t="str">
            <v>rooftop</v>
          </cell>
          <cell r="P280">
            <v>36.85</v>
          </cell>
          <cell r="T280" t="str">
            <v>postcoderoos</v>
          </cell>
        </row>
        <row r="281">
          <cell r="G281" t="str">
            <v>realized</v>
          </cell>
          <cell r="H281">
            <v>2018</v>
          </cell>
          <cell r="I281" t="str">
            <v>PV</v>
          </cell>
          <cell r="J281" t="str">
            <v>rooftop</v>
          </cell>
          <cell r="P281">
            <v>77.349999999999994</v>
          </cell>
          <cell r="T281" t="str">
            <v>onbekend</v>
          </cell>
        </row>
        <row r="282">
          <cell r="G282" t="str">
            <v>realized</v>
          </cell>
          <cell r="H282">
            <v>2018</v>
          </cell>
          <cell r="I282" t="str">
            <v>PV</v>
          </cell>
          <cell r="J282" t="str">
            <v>rooftop</v>
          </cell>
          <cell r="P282">
            <v>45.76</v>
          </cell>
          <cell r="T282" t="str">
            <v>SDE</v>
          </cell>
        </row>
        <row r="283">
          <cell r="G283" t="str">
            <v>realized</v>
          </cell>
          <cell r="H283">
            <v>2013</v>
          </cell>
          <cell r="I283" t="str">
            <v>PV</v>
          </cell>
          <cell r="J283" t="str">
            <v>rooftop</v>
          </cell>
          <cell r="P283">
            <v>8.84</v>
          </cell>
          <cell r="T283" t="str">
            <v>salderen</v>
          </cell>
        </row>
        <row r="284">
          <cell r="G284" t="str">
            <v>realized</v>
          </cell>
          <cell r="H284">
            <v>2015</v>
          </cell>
          <cell r="I284" t="str">
            <v>PV</v>
          </cell>
          <cell r="J284" t="str">
            <v>rooftop</v>
          </cell>
          <cell r="P284">
            <v>60.06</v>
          </cell>
          <cell r="T284" t="str">
            <v>SDE</v>
          </cell>
        </row>
        <row r="285">
          <cell r="G285" t="str">
            <v>realized</v>
          </cell>
          <cell r="H285">
            <v>2015</v>
          </cell>
          <cell r="I285" t="str">
            <v>PV</v>
          </cell>
          <cell r="J285" t="str">
            <v>rooftop</v>
          </cell>
          <cell r="P285">
            <v>100</v>
          </cell>
          <cell r="T285" t="str">
            <v>SDE</v>
          </cell>
        </row>
        <row r="286">
          <cell r="G286" t="str">
            <v>realized</v>
          </cell>
          <cell r="H286">
            <v>2018</v>
          </cell>
          <cell r="I286" t="str">
            <v>PV</v>
          </cell>
          <cell r="J286" t="str">
            <v>rooftop</v>
          </cell>
          <cell r="P286">
            <v>55.000000000000007</v>
          </cell>
          <cell r="T286" t="str">
            <v>salderen</v>
          </cell>
        </row>
        <row r="287">
          <cell r="G287" t="str">
            <v>realized</v>
          </cell>
          <cell r="H287">
            <v>2018</v>
          </cell>
          <cell r="I287" t="str">
            <v>PV</v>
          </cell>
          <cell r="J287" t="str">
            <v>rooftop</v>
          </cell>
          <cell r="P287">
            <v>113.39999999999999</v>
          </cell>
          <cell r="T287" t="str">
            <v>postcoderoos</v>
          </cell>
        </row>
        <row r="288">
          <cell r="G288" t="str">
            <v>realized</v>
          </cell>
          <cell r="H288">
            <v>2016</v>
          </cell>
          <cell r="I288" t="str">
            <v>PV</v>
          </cell>
          <cell r="J288" t="str">
            <v>rooftop</v>
          </cell>
          <cell r="P288">
            <v>145.5</v>
          </cell>
          <cell r="T288" t="str">
            <v>SDE</v>
          </cell>
        </row>
        <row r="289">
          <cell r="G289" t="str">
            <v>realized</v>
          </cell>
          <cell r="H289">
            <v>2018</v>
          </cell>
          <cell r="I289" t="str">
            <v>PV</v>
          </cell>
          <cell r="J289" t="str">
            <v>rooftop</v>
          </cell>
          <cell r="P289">
            <v>155.4</v>
          </cell>
          <cell r="T289" t="str">
            <v>SDE</v>
          </cell>
        </row>
        <row r="290">
          <cell r="G290" t="str">
            <v>realized</v>
          </cell>
          <cell r="H290">
            <v>2014</v>
          </cell>
          <cell r="I290" t="str">
            <v>PV</v>
          </cell>
          <cell r="J290" t="str">
            <v>rooftop</v>
          </cell>
          <cell r="P290">
            <v>3.12</v>
          </cell>
          <cell r="T290" t="str">
            <v>salderen</v>
          </cell>
        </row>
        <row r="291">
          <cell r="G291" t="str">
            <v>realized</v>
          </cell>
          <cell r="H291">
            <v>2015</v>
          </cell>
          <cell r="I291" t="str">
            <v>PV</v>
          </cell>
          <cell r="J291" t="str">
            <v>rooftop</v>
          </cell>
          <cell r="P291">
            <v>39</v>
          </cell>
          <cell r="T291" t="str">
            <v>salderen</v>
          </cell>
        </row>
        <row r="292">
          <cell r="G292" t="str">
            <v>realized</v>
          </cell>
          <cell r="H292">
            <v>2018</v>
          </cell>
          <cell r="I292" t="str">
            <v>PV</v>
          </cell>
          <cell r="J292" t="str">
            <v>rooftop</v>
          </cell>
          <cell r="P292">
            <v>298.08000000000004</v>
          </cell>
          <cell r="T292" t="str">
            <v>SDE</v>
          </cell>
        </row>
        <row r="293">
          <cell r="G293" t="str">
            <v>realized</v>
          </cell>
          <cell r="H293">
            <v>2020</v>
          </cell>
          <cell r="I293" t="str">
            <v>PV</v>
          </cell>
          <cell r="J293" t="str">
            <v>rooftop</v>
          </cell>
          <cell r="P293">
            <v>272.25</v>
          </cell>
          <cell r="T293" t="str">
            <v>SDE</v>
          </cell>
        </row>
        <row r="294">
          <cell r="G294" t="str">
            <v>realized</v>
          </cell>
          <cell r="H294">
            <v>2015</v>
          </cell>
          <cell r="I294" t="str">
            <v>PV</v>
          </cell>
          <cell r="J294" t="str">
            <v>rooftop</v>
          </cell>
          <cell r="P294">
            <v>198.55</v>
          </cell>
          <cell r="T294" t="str">
            <v>SDE</v>
          </cell>
        </row>
        <row r="295">
          <cell r="G295" t="str">
            <v>realized</v>
          </cell>
          <cell r="H295">
            <v>2023</v>
          </cell>
          <cell r="I295" t="str">
            <v>PV</v>
          </cell>
          <cell r="J295" t="str">
            <v>rooftop</v>
          </cell>
          <cell r="P295">
            <v>100</v>
          </cell>
          <cell r="T295" t="str">
            <v>SCE (PCR)</v>
          </cell>
        </row>
        <row r="296">
          <cell r="G296" t="str">
            <v>realized</v>
          </cell>
          <cell r="H296">
            <v>2022</v>
          </cell>
          <cell r="I296" t="str">
            <v>PV</v>
          </cell>
          <cell r="J296" t="str">
            <v>rooftop</v>
          </cell>
          <cell r="P296">
            <v>85</v>
          </cell>
          <cell r="T296" t="str">
            <v>SCE (PCR)</v>
          </cell>
        </row>
        <row r="297">
          <cell r="G297" t="str">
            <v>realized</v>
          </cell>
          <cell r="H297">
            <v>2023</v>
          </cell>
          <cell r="I297" t="str">
            <v>PV</v>
          </cell>
          <cell r="J297" t="str">
            <v>rooftop</v>
          </cell>
          <cell r="P297">
            <v>90</v>
          </cell>
          <cell r="T297" t="str">
            <v>SCE (PCR)</v>
          </cell>
        </row>
        <row r="298">
          <cell r="G298" t="str">
            <v>realized</v>
          </cell>
          <cell r="H298">
            <v>2023</v>
          </cell>
          <cell r="I298" t="str">
            <v>PV</v>
          </cell>
          <cell r="J298" t="str">
            <v>rooftop</v>
          </cell>
          <cell r="P298">
            <v>73</v>
          </cell>
          <cell r="T298" t="str">
            <v>SCE (PCR)</v>
          </cell>
        </row>
        <row r="299">
          <cell r="G299" t="str">
            <v>realized</v>
          </cell>
          <cell r="H299">
            <v>2017</v>
          </cell>
          <cell r="I299" t="str">
            <v>PV</v>
          </cell>
          <cell r="J299" t="str">
            <v>rooftop</v>
          </cell>
          <cell r="P299">
            <v>22.62</v>
          </cell>
          <cell r="T299" t="str">
            <v>salderen</v>
          </cell>
        </row>
        <row r="300">
          <cell r="G300" t="str">
            <v>realized</v>
          </cell>
          <cell r="H300">
            <v>2020</v>
          </cell>
          <cell r="I300" t="str">
            <v>PV</v>
          </cell>
          <cell r="J300" t="str">
            <v>rooftop</v>
          </cell>
          <cell r="P300">
            <v>138.6</v>
          </cell>
          <cell r="T300" t="str">
            <v>SDE</v>
          </cell>
        </row>
        <row r="301">
          <cell r="G301" t="str">
            <v>realized</v>
          </cell>
          <cell r="H301">
            <v>2020</v>
          </cell>
          <cell r="I301" t="str">
            <v>PV</v>
          </cell>
          <cell r="J301" t="str">
            <v>rooftop</v>
          </cell>
          <cell r="P301">
            <v>199.66000000000003</v>
          </cell>
          <cell r="T301" t="str">
            <v>SDE</v>
          </cell>
        </row>
        <row r="302">
          <cell r="G302" t="str">
            <v>realized</v>
          </cell>
          <cell r="H302">
            <v>2018</v>
          </cell>
          <cell r="I302" t="str">
            <v>PV</v>
          </cell>
          <cell r="J302" t="str">
            <v>rooftop</v>
          </cell>
          <cell r="P302">
            <v>347.548</v>
          </cell>
          <cell r="T302" t="str">
            <v>SDE</v>
          </cell>
        </row>
        <row r="303">
          <cell r="G303" t="str">
            <v>realized</v>
          </cell>
          <cell r="H303">
            <v>2016</v>
          </cell>
          <cell r="I303" t="str">
            <v>PV</v>
          </cell>
          <cell r="J303" t="str">
            <v>rooftop</v>
          </cell>
          <cell r="P303">
            <v>105</v>
          </cell>
          <cell r="T303" t="str">
            <v>SDE</v>
          </cell>
        </row>
        <row r="304">
          <cell r="G304" t="str">
            <v>realized</v>
          </cell>
          <cell r="H304">
            <v>2020</v>
          </cell>
          <cell r="I304" t="str">
            <v>PV</v>
          </cell>
          <cell r="J304" t="str">
            <v>rooftop</v>
          </cell>
          <cell r="P304">
            <v>208.6</v>
          </cell>
          <cell r="T304" t="str">
            <v>SDE</v>
          </cell>
        </row>
        <row r="305">
          <cell r="G305" t="str">
            <v>realized</v>
          </cell>
          <cell r="H305">
            <v>2020</v>
          </cell>
          <cell r="I305" t="str">
            <v>PV</v>
          </cell>
          <cell r="J305" t="str">
            <v>rooftop</v>
          </cell>
          <cell r="P305">
            <v>138.6</v>
          </cell>
          <cell r="T305" t="str">
            <v>SDE</v>
          </cell>
        </row>
        <row r="306">
          <cell r="G306" t="str">
            <v>realized</v>
          </cell>
          <cell r="H306">
            <v>2019</v>
          </cell>
          <cell r="I306" t="str">
            <v>PV</v>
          </cell>
          <cell r="J306" t="str">
            <v>rooftop</v>
          </cell>
          <cell r="P306">
            <v>70.2</v>
          </cell>
          <cell r="T306" t="str">
            <v>postcoderoos</v>
          </cell>
        </row>
        <row r="307">
          <cell r="G307" t="str">
            <v>realized</v>
          </cell>
          <cell r="H307">
            <v>2019</v>
          </cell>
          <cell r="I307" t="str">
            <v>PV</v>
          </cell>
          <cell r="J307" t="str">
            <v>rooftop</v>
          </cell>
          <cell r="P307">
            <v>75.599999999999994</v>
          </cell>
          <cell r="T307" t="str">
            <v>postcoderoos</v>
          </cell>
        </row>
        <row r="308">
          <cell r="G308" t="str">
            <v>realized</v>
          </cell>
          <cell r="H308">
            <v>2021</v>
          </cell>
          <cell r="I308" t="str">
            <v>PV</v>
          </cell>
          <cell r="J308" t="str">
            <v>rooftop</v>
          </cell>
          <cell r="P308">
            <v>55</v>
          </cell>
          <cell r="T308" t="str">
            <v>postcoderoos</v>
          </cell>
        </row>
        <row r="309">
          <cell r="G309" t="str">
            <v>realized</v>
          </cell>
          <cell r="H309">
            <v>2021</v>
          </cell>
          <cell r="I309" t="str">
            <v>PV</v>
          </cell>
          <cell r="J309" t="str">
            <v>rooftop</v>
          </cell>
          <cell r="P309">
            <v>54</v>
          </cell>
          <cell r="T309" t="str">
            <v>postcoderoos</v>
          </cell>
        </row>
        <row r="310">
          <cell r="G310" t="str">
            <v>realized</v>
          </cell>
          <cell r="H310">
            <v>2021</v>
          </cell>
          <cell r="I310" t="str">
            <v>PV</v>
          </cell>
          <cell r="J310" t="str">
            <v>rooftop</v>
          </cell>
          <cell r="P310">
            <v>36</v>
          </cell>
          <cell r="T310" t="str">
            <v>postcoderoos</v>
          </cell>
        </row>
        <row r="311">
          <cell r="G311" t="str">
            <v>realized</v>
          </cell>
          <cell r="H311">
            <v>2018</v>
          </cell>
          <cell r="I311" t="str">
            <v>PV</v>
          </cell>
          <cell r="J311" t="str">
            <v>rooftop</v>
          </cell>
          <cell r="P311">
            <v>112.5</v>
          </cell>
          <cell r="T311" t="str">
            <v>postcoderoos</v>
          </cell>
        </row>
        <row r="312">
          <cell r="G312" t="str">
            <v>realized</v>
          </cell>
          <cell r="H312">
            <v>2016</v>
          </cell>
          <cell r="I312" t="str">
            <v>PV</v>
          </cell>
          <cell r="J312" t="str">
            <v>rooftop</v>
          </cell>
          <cell r="P312">
            <v>37</v>
          </cell>
          <cell r="T312" t="str">
            <v>SDE</v>
          </cell>
        </row>
        <row r="313">
          <cell r="G313" t="str">
            <v>realized</v>
          </cell>
          <cell r="H313">
            <v>2017</v>
          </cell>
          <cell r="I313" t="str">
            <v>PV</v>
          </cell>
          <cell r="J313" t="str">
            <v>rooftop</v>
          </cell>
          <cell r="P313">
            <v>115.50000000000001</v>
          </cell>
          <cell r="T313" t="str">
            <v>postcoderoos</v>
          </cell>
        </row>
        <row r="314">
          <cell r="G314" t="str">
            <v>realized</v>
          </cell>
          <cell r="H314">
            <v>2023</v>
          </cell>
          <cell r="I314" t="str">
            <v>PV</v>
          </cell>
          <cell r="J314" t="str">
            <v>rooftop</v>
          </cell>
          <cell r="P314">
            <v>149</v>
          </cell>
          <cell r="T314" t="str">
            <v>SCE (PCR)</v>
          </cell>
        </row>
        <row r="315">
          <cell r="G315" t="str">
            <v>realized</v>
          </cell>
          <cell r="H315">
            <v>2017</v>
          </cell>
          <cell r="I315" t="str">
            <v>PV</v>
          </cell>
          <cell r="J315" t="str">
            <v>rooftop</v>
          </cell>
          <cell r="P315">
            <v>59.400000000000006</v>
          </cell>
          <cell r="T315" t="str">
            <v>postcoderoos</v>
          </cell>
        </row>
        <row r="316">
          <cell r="G316" t="str">
            <v>realized</v>
          </cell>
          <cell r="H316">
            <v>2018</v>
          </cell>
          <cell r="I316" t="str">
            <v>PV</v>
          </cell>
          <cell r="J316" t="str">
            <v>rooftop</v>
          </cell>
          <cell r="P316">
            <v>107.25000000000001</v>
          </cell>
          <cell r="T316" t="str">
            <v>postcoderoos</v>
          </cell>
        </row>
        <row r="317">
          <cell r="G317" t="str">
            <v>realized</v>
          </cell>
          <cell r="H317">
            <v>2017</v>
          </cell>
          <cell r="I317" t="str">
            <v>PV</v>
          </cell>
          <cell r="J317" t="str">
            <v>rooftop</v>
          </cell>
          <cell r="P317">
            <v>164.45000000000002</v>
          </cell>
          <cell r="T317" t="str">
            <v>postcoderoos</v>
          </cell>
        </row>
        <row r="318">
          <cell r="G318" t="str">
            <v>realized</v>
          </cell>
          <cell r="H318">
            <v>2019</v>
          </cell>
          <cell r="I318" t="str">
            <v>PV</v>
          </cell>
          <cell r="J318" t="str">
            <v>rooftop</v>
          </cell>
          <cell r="P318">
            <v>159.5</v>
          </cell>
          <cell r="T318" t="str">
            <v>postcoderoos</v>
          </cell>
        </row>
        <row r="319">
          <cell r="G319" t="str">
            <v>realized</v>
          </cell>
          <cell r="H319">
            <v>2021</v>
          </cell>
          <cell r="I319" t="str">
            <v>PV</v>
          </cell>
          <cell r="J319" t="str">
            <v>rooftop</v>
          </cell>
          <cell r="P319">
            <v>81.600000000000009</v>
          </cell>
          <cell r="T319" t="str">
            <v>postcoderoos</v>
          </cell>
        </row>
        <row r="320">
          <cell r="G320" t="str">
            <v>realized</v>
          </cell>
          <cell r="H320">
            <v>2017</v>
          </cell>
          <cell r="I320" t="str">
            <v>PV</v>
          </cell>
          <cell r="J320" t="str">
            <v>rooftop</v>
          </cell>
          <cell r="P320">
            <v>50.49</v>
          </cell>
          <cell r="T320" t="str">
            <v>postcoderoos</v>
          </cell>
        </row>
        <row r="321">
          <cell r="G321" t="str">
            <v>realized</v>
          </cell>
          <cell r="H321">
            <v>2022</v>
          </cell>
          <cell r="I321" t="str">
            <v>PV</v>
          </cell>
          <cell r="J321" t="str">
            <v>rooftop</v>
          </cell>
          <cell r="P321">
            <v>76.5</v>
          </cell>
          <cell r="T321" t="str">
            <v>SCE (PCR)</v>
          </cell>
        </row>
        <row r="322">
          <cell r="G322" t="str">
            <v>realized</v>
          </cell>
          <cell r="H322">
            <v>2019</v>
          </cell>
          <cell r="I322" t="str">
            <v>PV</v>
          </cell>
          <cell r="J322" t="str">
            <v>rooftop</v>
          </cell>
          <cell r="P322">
            <v>67.5</v>
          </cell>
          <cell r="T322" t="str">
            <v>postcoderoos</v>
          </cell>
        </row>
        <row r="323">
          <cell r="G323" t="str">
            <v>realized</v>
          </cell>
          <cell r="H323">
            <v>2022</v>
          </cell>
          <cell r="I323" t="str">
            <v>PV</v>
          </cell>
          <cell r="J323" t="str">
            <v>rooftop</v>
          </cell>
          <cell r="P323">
            <v>100.03999999999999</v>
          </cell>
          <cell r="T323" t="str">
            <v>SCE (PCR)</v>
          </cell>
        </row>
        <row r="324">
          <cell r="G324" t="str">
            <v>realized</v>
          </cell>
          <cell r="H324">
            <v>2020</v>
          </cell>
          <cell r="I324" t="str">
            <v>PV</v>
          </cell>
          <cell r="J324" t="str">
            <v>rooftop</v>
          </cell>
          <cell r="P324">
            <v>54</v>
          </cell>
          <cell r="T324" t="str">
            <v>postcoderoos</v>
          </cell>
        </row>
        <row r="325">
          <cell r="G325" t="str">
            <v>realized</v>
          </cell>
          <cell r="H325">
            <v>2023</v>
          </cell>
          <cell r="I325" t="str">
            <v>PV</v>
          </cell>
          <cell r="J325" t="str">
            <v>rooftop</v>
          </cell>
          <cell r="P325">
            <v>100</v>
          </cell>
          <cell r="T325" t="str">
            <v>SCE (PCR)</v>
          </cell>
        </row>
        <row r="326">
          <cell r="G326" t="str">
            <v>realized</v>
          </cell>
          <cell r="H326">
            <v>2018</v>
          </cell>
          <cell r="I326" t="str">
            <v>PV</v>
          </cell>
          <cell r="J326" t="str">
            <v>rooftop</v>
          </cell>
          <cell r="P326">
            <v>184.67999999999998</v>
          </cell>
          <cell r="T326" t="str">
            <v>postcoderoos</v>
          </cell>
        </row>
        <row r="327">
          <cell r="G327" t="str">
            <v>realized</v>
          </cell>
          <cell r="H327">
            <v>2021</v>
          </cell>
          <cell r="I327" t="str">
            <v>PV</v>
          </cell>
          <cell r="J327" t="str">
            <v>rooftop</v>
          </cell>
          <cell r="P327">
            <v>51.8</v>
          </cell>
          <cell r="T327" t="str">
            <v>postcoderoos</v>
          </cell>
        </row>
        <row r="328">
          <cell r="G328" t="str">
            <v>realized</v>
          </cell>
          <cell r="H328">
            <v>2020</v>
          </cell>
          <cell r="I328" t="str">
            <v>PV</v>
          </cell>
          <cell r="J328" t="str">
            <v>rooftop</v>
          </cell>
          <cell r="P328">
            <v>56.615000000000002</v>
          </cell>
          <cell r="T328" t="str">
            <v>postcoderoos</v>
          </cell>
        </row>
        <row r="329">
          <cell r="G329" t="str">
            <v>realized</v>
          </cell>
          <cell r="H329">
            <v>2022</v>
          </cell>
          <cell r="I329" t="str">
            <v>PV</v>
          </cell>
          <cell r="J329" t="str">
            <v>rooftop</v>
          </cell>
          <cell r="P329">
            <v>138</v>
          </cell>
          <cell r="T329" t="str">
            <v>SCE (PCR)</v>
          </cell>
        </row>
        <row r="330">
          <cell r="G330" t="str">
            <v>realized</v>
          </cell>
          <cell r="H330">
            <v>2018</v>
          </cell>
          <cell r="I330" t="str">
            <v>PV</v>
          </cell>
          <cell r="J330" t="str">
            <v>rooftop</v>
          </cell>
          <cell r="P330">
            <v>48.675000000000004</v>
          </cell>
          <cell r="T330" t="str">
            <v>postcoderoos</v>
          </cell>
        </row>
        <row r="331">
          <cell r="G331" t="str">
            <v>realized</v>
          </cell>
          <cell r="H331">
            <v>2022</v>
          </cell>
          <cell r="I331" t="str">
            <v>PV</v>
          </cell>
          <cell r="J331" t="str">
            <v>rooftop</v>
          </cell>
          <cell r="P331">
            <v>76</v>
          </cell>
          <cell r="T331" t="str">
            <v>SCE (PCR)</v>
          </cell>
        </row>
        <row r="332">
          <cell r="G332" t="str">
            <v>realized</v>
          </cell>
          <cell r="H332">
            <v>2023</v>
          </cell>
          <cell r="I332" t="str">
            <v>PV</v>
          </cell>
          <cell r="J332" t="str">
            <v>rooftop</v>
          </cell>
          <cell r="P332">
            <v>42</v>
          </cell>
          <cell r="T332" t="str">
            <v>SCE (PCR)</v>
          </cell>
        </row>
        <row r="333">
          <cell r="G333" t="str">
            <v>realized</v>
          </cell>
          <cell r="H333">
            <v>2023</v>
          </cell>
          <cell r="I333" t="str">
            <v>PV</v>
          </cell>
          <cell r="J333" t="str">
            <v>rooftop</v>
          </cell>
          <cell r="P333">
            <v>90</v>
          </cell>
          <cell r="T333" t="str">
            <v>SCE (PCR)</v>
          </cell>
        </row>
        <row r="334">
          <cell r="G334" t="str">
            <v>realized</v>
          </cell>
          <cell r="H334">
            <v>2021</v>
          </cell>
          <cell r="I334" t="str">
            <v>PV</v>
          </cell>
          <cell r="J334" t="str">
            <v>rooftop</v>
          </cell>
          <cell r="P334">
            <v>9.84</v>
          </cell>
          <cell r="T334" t="str">
            <v>postcoderoos</v>
          </cell>
        </row>
        <row r="335">
          <cell r="G335" t="str">
            <v>realized</v>
          </cell>
          <cell r="H335">
            <v>2019</v>
          </cell>
          <cell r="I335" t="str">
            <v>PV</v>
          </cell>
          <cell r="J335" t="str">
            <v>rooftop</v>
          </cell>
          <cell r="P335">
            <v>246.52499999999998</v>
          </cell>
          <cell r="T335" t="str">
            <v>salderen</v>
          </cell>
        </row>
        <row r="336">
          <cell r="G336" t="str">
            <v>realized</v>
          </cell>
          <cell r="H336">
            <v>2016</v>
          </cell>
          <cell r="I336" t="str">
            <v>PV</v>
          </cell>
          <cell r="J336" t="str">
            <v>rooftop</v>
          </cell>
          <cell r="P336">
            <v>91.52</v>
          </cell>
          <cell r="T336" t="str">
            <v>postcoderoos</v>
          </cell>
        </row>
        <row r="337">
          <cell r="G337" t="str">
            <v>realized</v>
          </cell>
          <cell r="H337">
            <v>2017</v>
          </cell>
          <cell r="I337" t="str">
            <v>PV</v>
          </cell>
          <cell r="J337" t="str">
            <v>rooftop</v>
          </cell>
          <cell r="P337">
            <v>63.8</v>
          </cell>
          <cell r="T337" t="str">
            <v>postcoderoos</v>
          </cell>
        </row>
        <row r="338">
          <cell r="G338" t="str">
            <v>realized</v>
          </cell>
          <cell r="H338">
            <v>2016</v>
          </cell>
          <cell r="I338" t="str">
            <v>PV</v>
          </cell>
          <cell r="J338" t="str">
            <v>rooftop</v>
          </cell>
          <cell r="P338">
            <v>274</v>
          </cell>
          <cell r="T338" t="str">
            <v>salderen</v>
          </cell>
        </row>
        <row r="339">
          <cell r="G339" t="str">
            <v>realized</v>
          </cell>
          <cell r="H339">
            <v>2017</v>
          </cell>
          <cell r="I339" t="str">
            <v>PV</v>
          </cell>
          <cell r="J339" t="str">
            <v>rooftop</v>
          </cell>
          <cell r="P339">
            <v>114.48</v>
          </cell>
          <cell r="T339" t="str">
            <v>salderen</v>
          </cell>
        </row>
        <row r="340">
          <cell r="G340" t="str">
            <v>realized</v>
          </cell>
          <cell r="H340">
            <v>2018</v>
          </cell>
          <cell r="I340" t="str">
            <v>PV</v>
          </cell>
          <cell r="J340" t="str">
            <v>rooftop</v>
          </cell>
          <cell r="P340">
            <v>68.399999999999991</v>
          </cell>
          <cell r="T340" t="str">
            <v>salderen</v>
          </cell>
        </row>
        <row r="341">
          <cell r="G341" t="str">
            <v>realized</v>
          </cell>
          <cell r="H341">
            <v>2018</v>
          </cell>
          <cell r="I341" t="str">
            <v>PV</v>
          </cell>
          <cell r="J341" t="str">
            <v>rooftop</v>
          </cell>
          <cell r="P341">
            <v>63.000000000000007</v>
          </cell>
          <cell r="T341" t="str">
            <v>salderen</v>
          </cell>
        </row>
        <row r="342">
          <cell r="G342" t="str">
            <v>realized</v>
          </cell>
          <cell r="H342">
            <v>2019</v>
          </cell>
          <cell r="I342" t="str">
            <v>PV</v>
          </cell>
          <cell r="J342" t="str">
            <v>rooftop</v>
          </cell>
          <cell r="P342">
            <v>87.779999999999987</v>
          </cell>
          <cell r="T342" t="str">
            <v>salderen</v>
          </cell>
        </row>
        <row r="343">
          <cell r="G343" t="str">
            <v>realized</v>
          </cell>
          <cell r="H343">
            <v>2020</v>
          </cell>
          <cell r="I343" t="str">
            <v>PV</v>
          </cell>
          <cell r="J343" t="str">
            <v>rooftop</v>
          </cell>
          <cell r="P343">
            <v>50.4</v>
          </cell>
          <cell r="T343" t="str">
            <v>salderen</v>
          </cell>
        </row>
        <row r="344">
          <cell r="G344" t="str">
            <v>realized</v>
          </cell>
          <cell r="H344">
            <v>2021</v>
          </cell>
          <cell r="I344" t="str">
            <v>PV</v>
          </cell>
          <cell r="J344" t="str">
            <v>rooftop</v>
          </cell>
          <cell r="P344">
            <v>22.5</v>
          </cell>
          <cell r="T344" t="str">
            <v>salderen</v>
          </cell>
        </row>
        <row r="345">
          <cell r="G345" t="str">
            <v>realized</v>
          </cell>
          <cell r="H345">
            <v>2021</v>
          </cell>
          <cell r="I345" t="str">
            <v>PV</v>
          </cell>
          <cell r="J345" t="str">
            <v>rooftop</v>
          </cell>
          <cell r="P345">
            <v>0</v>
          </cell>
          <cell r="T345" t="str">
            <v>salderen</v>
          </cell>
        </row>
        <row r="346">
          <cell r="G346" t="str">
            <v>realized</v>
          </cell>
          <cell r="H346">
            <v>2015</v>
          </cell>
          <cell r="I346" t="str">
            <v>PV</v>
          </cell>
          <cell r="J346" t="str">
            <v>rooftop</v>
          </cell>
          <cell r="P346">
            <v>7.15</v>
          </cell>
          <cell r="T346" t="str">
            <v>postcoderoos</v>
          </cell>
        </row>
        <row r="347">
          <cell r="G347" t="str">
            <v>realized</v>
          </cell>
          <cell r="H347">
            <v>2022</v>
          </cell>
          <cell r="I347" t="str">
            <v>PV</v>
          </cell>
          <cell r="J347" t="str">
            <v>rooftop</v>
          </cell>
          <cell r="P347">
            <v>54</v>
          </cell>
          <cell r="T347" t="str">
            <v>SCE (PCR)</v>
          </cell>
        </row>
        <row r="348">
          <cell r="G348" t="str">
            <v>realized</v>
          </cell>
          <cell r="H348">
            <v>2021</v>
          </cell>
          <cell r="I348" t="str">
            <v>PV</v>
          </cell>
          <cell r="J348" t="str">
            <v>rooftop</v>
          </cell>
          <cell r="P348">
            <v>77.72</v>
          </cell>
          <cell r="T348" t="str">
            <v>postcoderoos</v>
          </cell>
        </row>
        <row r="349">
          <cell r="G349" t="str">
            <v>realized</v>
          </cell>
          <cell r="H349">
            <v>2023</v>
          </cell>
          <cell r="I349" t="str">
            <v>PV</v>
          </cell>
          <cell r="J349" t="str">
            <v>rooftop</v>
          </cell>
          <cell r="P349">
            <v>99.8</v>
          </cell>
          <cell r="T349" t="str">
            <v>SCE (PCR)</v>
          </cell>
        </row>
        <row r="350">
          <cell r="G350" t="str">
            <v>realized</v>
          </cell>
          <cell r="H350">
            <v>2014</v>
          </cell>
          <cell r="I350" t="str">
            <v>PV</v>
          </cell>
          <cell r="J350" t="str">
            <v>rooftop</v>
          </cell>
          <cell r="P350">
            <v>159</v>
          </cell>
          <cell r="T350" t="str">
            <v>SDE</v>
          </cell>
        </row>
        <row r="351">
          <cell r="G351" t="str">
            <v>realized</v>
          </cell>
          <cell r="H351">
            <v>2014</v>
          </cell>
          <cell r="I351" t="str">
            <v>PV</v>
          </cell>
          <cell r="J351" t="str">
            <v>rooftop</v>
          </cell>
          <cell r="P351">
            <v>143</v>
          </cell>
          <cell r="T351" t="str">
            <v>SDE</v>
          </cell>
        </row>
        <row r="352">
          <cell r="G352" t="str">
            <v>realized</v>
          </cell>
          <cell r="H352">
            <v>2022</v>
          </cell>
          <cell r="I352" t="str">
            <v>PV</v>
          </cell>
          <cell r="J352" t="str">
            <v>rooftop</v>
          </cell>
          <cell r="P352">
            <v>48.96</v>
          </cell>
          <cell r="T352" t="str">
            <v>SCE (PCR)</v>
          </cell>
        </row>
        <row r="353">
          <cell r="G353" t="str">
            <v>realized</v>
          </cell>
          <cell r="H353">
            <v>2023</v>
          </cell>
          <cell r="I353" t="str">
            <v>PV</v>
          </cell>
          <cell r="J353" t="str">
            <v>rooftop</v>
          </cell>
          <cell r="P353">
            <v>51</v>
          </cell>
          <cell r="T353" t="str">
            <v>SCE (PCR)</v>
          </cell>
        </row>
        <row r="354">
          <cell r="G354" t="str">
            <v>realized</v>
          </cell>
          <cell r="H354">
            <v>2022</v>
          </cell>
          <cell r="I354" t="str">
            <v>PV</v>
          </cell>
          <cell r="J354" t="str">
            <v>rooftop</v>
          </cell>
          <cell r="P354">
            <v>51</v>
          </cell>
          <cell r="T354" t="str">
            <v>SCE (PCR)</v>
          </cell>
        </row>
        <row r="355">
          <cell r="G355" t="str">
            <v>realized</v>
          </cell>
          <cell r="H355">
            <v>2019</v>
          </cell>
          <cell r="I355" t="str">
            <v>PV</v>
          </cell>
          <cell r="J355" t="str">
            <v>rooftop</v>
          </cell>
          <cell r="P355">
            <v>214.50000000000003</v>
          </cell>
          <cell r="T355" t="str">
            <v>postcoderoos</v>
          </cell>
        </row>
        <row r="356">
          <cell r="G356" t="str">
            <v>realized</v>
          </cell>
          <cell r="H356">
            <v>2020</v>
          </cell>
          <cell r="I356" t="str">
            <v>PV</v>
          </cell>
          <cell r="J356" t="str">
            <v>rooftop</v>
          </cell>
          <cell r="P356">
            <v>36.96</v>
          </cell>
          <cell r="T356" t="str">
            <v>postcoderoos</v>
          </cell>
        </row>
        <row r="357">
          <cell r="G357" t="str">
            <v>realized</v>
          </cell>
          <cell r="H357">
            <v>2018</v>
          </cell>
          <cell r="I357" t="str">
            <v>PV</v>
          </cell>
          <cell r="J357" t="str">
            <v>rooftop</v>
          </cell>
          <cell r="P357">
            <v>34.199999999999996</v>
          </cell>
          <cell r="T357" t="str">
            <v>postcoderoos</v>
          </cell>
        </row>
        <row r="358">
          <cell r="G358" t="str">
            <v>realized</v>
          </cell>
          <cell r="H358">
            <v>2021</v>
          </cell>
          <cell r="I358" t="str">
            <v>PV</v>
          </cell>
          <cell r="J358" t="str">
            <v>rooftop</v>
          </cell>
          <cell r="P358">
            <v>78</v>
          </cell>
          <cell r="T358" t="str">
            <v>postcoderoos</v>
          </cell>
        </row>
        <row r="359">
          <cell r="G359" t="str">
            <v>realized</v>
          </cell>
          <cell r="H359">
            <v>2019</v>
          </cell>
          <cell r="I359" t="str">
            <v>PV</v>
          </cell>
          <cell r="J359" t="str">
            <v>rooftop</v>
          </cell>
          <cell r="P359">
            <v>215.45999999999998</v>
          </cell>
          <cell r="T359" t="str">
            <v>SDE</v>
          </cell>
        </row>
        <row r="360">
          <cell r="G360" t="str">
            <v>realized</v>
          </cell>
          <cell r="H360">
            <v>2018</v>
          </cell>
          <cell r="I360" t="str">
            <v>PV</v>
          </cell>
          <cell r="J360" t="str">
            <v>rooftop</v>
          </cell>
          <cell r="P360">
            <v>226.79999999999998</v>
          </cell>
          <cell r="T360" t="str">
            <v>SDE</v>
          </cell>
        </row>
        <row r="361">
          <cell r="G361" t="str">
            <v>realized</v>
          </cell>
          <cell r="H361">
            <v>2020</v>
          </cell>
          <cell r="I361" t="str">
            <v>PV</v>
          </cell>
          <cell r="J361" t="str">
            <v>rooftop</v>
          </cell>
          <cell r="P361">
            <v>58.994999999999997</v>
          </cell>
          <cell r="T361" t="str">
            <v>SDE</v>
          </cell>
        </row>
        <row r="362">
          <cell r="G362" t="str">
            <v>realized</v>
          </cell>
          <cell r="H362">
            <v>2022</v>
          </cell>
          <cell r="I362" t="str">
            <v>PV</v>
          </cell>
          <cell r="J362" t="str">
            <v>rooftop</v>
          </cell>
          <cell r="P362">
            <v>280</v>
          </cell>
          <cell r="T362" t="str">
            <v>SCE (PCR)</v>
          </cell>
        </row>
        <row r="363">
          <cell r="G363" t="str">
            <v>realized</v>
          </cell>
          <cell r="H363">
            <v>2021</v>
          </cell>
          <cell r="I363" t="str">
            <v>PV</v>
          </cell>
          <cell r="J363" t="str">
            <v>rooftop</v>
          </cell>
          <cell r="P363">
            <v>66</v>
          </cell>
          <cell r="T363" t="str">
            <v>SCE (PCR)</v>
          </cell>
        </row>
        <row r="364">
          <cell r="G364" t="str">
            <v>realized</v>
          </cell>
          <cell r="H364">
            <v>2018</v>
          </cell>
          <cell r="I364" t="str">
            <v>PV</v>
          </cell>
          <cell r="J364" t="str">
            <v>rooftop</v>
          </cell>
          <cell r="P364">
            <v>96.464999999999989</v>
          </cell>
          <cell r="T364" t="str">
            <v>postcoderoos</v>
          </cell>
        </row>
        <row r="365">
          <cell r="G365" t="str">
            <v>realized</v>
          </cell>
          <cell r="H365">
            <v>2017</v>
          </cell>
          <cell r="I365" t="str">
            <v>PV</v>
          </cell>
          <cell r="J365" t="str">
            <v>rooftop</v>
          </cell>
          <cell r="P365">
            <v>58</v>
          </cell>
          <cell r="T365" t="str">
            <v>postcoderoos</v>
          </cell>
        </row>
        <row r="366">
          <cell r="G366" t="str">
            <v>realized</v>
          </cell>
          <cell r="H366">
            <v>2021</v>
          </cell>
          <cell r="I366" t="str">
            <v>PV</v>
          </cell>
          <cell r="J366" t="str">
            <v>rooftop</v>
          </cell>
          <cell r="P366">
            <v>85</v>
          </cell>
          <cell r="T366" t="str">
            <v>SCE (PCR)</v>
          </cell>
        </row>
        <row r="367">
          <cell r="G367" t="str">
            <v>realized</v>
          </cell>
          <cell r="H367">
            <v>2022</v>
          </cell>
          <cell r="I367" t="str">
            <v>PV</v>
          </cell>
          <cell r="J367" t="str">
            <v>rooftop</v>
          </cell>
          <cell r="P367">
            <v>100.125</v>
          </cell>
          <cell r="T367" t="str">
            <v>SCE (PCR)</v>
          </cell>
        </row>
        <row r="368">
          <cell r="G368" t="str">
            <v>realized</v>
          </cell>
          <cell r="H368">
            <v>2018</v>
          </cell>
          <cell r="I368" t="str">
            <v>PV</v>
          </cell>
          <cell r="J368" t="str">
            <v>rooftop</v>
          </cell>
          <cell r="P368">
            <v>168.85000000000002</v>
          </cell>
          <cell r="T368" t="str">
            <v>postcoderoos</v>
          </cell>
        </row>
        <row r="369">
          <cell r="G369" t="str">
            <v>realized</v>
          </cell>
          <cell r="H369">
            <v>2020</v>
          </cell>
          <cell r="I369" t="str">
            <v>PV</v>
          </cell>
          <cell r="J369" t="str">
            <v>rooftop</v>
          </cell>
          <cell r="P369">
            <v>56.000000000000007</v>
          </cell>
          <cell r="T369" t="str">
            <v>postcoderoos</v>
          </cell>
        </row>
        <row r="370">
          <cell r="G370" t="str">
            <v>realized</v>
          </cell>
          <cell r="H370">
            <v>2022</v>
          </cell>
          <cell r="I370" t="str">
            <v>PV</v>
          </cell>
          <cell r="J370" t="str">
            <v>rooftop</v>
          </cell>
          <cell r="P370">
            <v>75</v>
          </cell>
          <cell r="T370" t="str">
            <v>SCE (PCR)</v>
          </cell>
        </row>
        <row r="371">
          <cell r="G371" t="str">
            <v>realized</v>
          </cell>
          <cell r="H371">
            <v>2022</v>
          </cell>
          <cell r="I371" t="str">
            <v>PV</v>
          </cell>
          <cell r="J371" t="str">
            <v>rooftop</v>
          </cell>
          <cell r="P371">
            <v>90.72</v>
          </cell>
          <cell r="T371" t="str">
            <v>SCE (PCR)</v>
          </cell>
        </row>
        <row r="372">
          <cell r="G372" t="str">
            <v>realized</v>
          </cell>
          <cell r="H372">
            <v>2023</v>
          </cell>
          <cell r="I372" t="str">
            <v>PV</v>
          </cell>
          <cell r="J372" t="str">
            <v>rooftop</v>
          </cell>
          <cell r="P372">
            <v>99.75</v>
          </cell>
          <cell r="T372" t="str">
            <v>SCE (PCR)</v>
          </cell>
        </row>
        <row r="373">
          <cell r="G373" t="str">
            <v>realized</v>
          </cell>
          <cell r="H373">
            <v>2022</v>
          </cell>
          <cell r="I373" t="str">
            <v>PV</v>
          </cell>
          <cell r="J373" t="str">
            <v>rooftop</v>
          </cell>
          <cell r="P373">
            <v>78.75</v>
          </cell>
          <cell r="T373" t="str">
            <v>SCE (PCR)</v>
          </cell>
        </row>
        <row r="374">
          <cell r="G374" t="str">
            <v>realized</v>
          </cell>
          <cell r="H374">
            <v>2022</v>
          </cell>
          <cell r="I374" t="str">
            <v>PV</v>
          </cell>
          <cell r="J374" t="str">
            <v>rooftop</v>
          </cell>
          <cell r="P374">
            <v>57</v>
          </cell>
          <cell r="T374" t="str">
            <v>SCE (PCR)</v>
          </cell>
        </row>
        <row r="375">
          <cell r="G375" t="str">
            <v>realized</v>
          </cell>
          <cell r="H375">
            <v>2019</v>
          </cell>
          <cell r="I375" t="str">
            <v>PV</v>
          </cell>
          <cell r="J375" t="str">
            <v>rooftop</v>
          </cell>
          <cell r="P375">
            <v>37</v>
          </cell>
          <cell r="T375" t="str">
            <v>postcoderoos</v>
          </cell>
        </row>
        <row r="376">
          <cell r="G376" t="str">
            <v>realized</v>
          </cell>
          <cell r="H376">
            <v>2022</v>
          </cell>
          <cell r="I376" t="str">
            <v>PV</v>
          </cell>
          <cell r="J376" t="str">
            <v>rooftop</v>
          </cell>
          <cell r="P376">
            <v>17.16</v>
          </cell>
          <cell r="T376" t="str">
            <v>SCE (PCR)</v>
          </cell>
        </row>
        <row r="377">
          <cell r="G377" t="str">
            <v>realized</v>
          </cell>
          <cell r="H377">
            <v>2018</v>
          </cell>
          <cell r="I377" t="str">
            <v>PV</v>
          </cell>
          <cell r="J377" t="str">
            <v>rooftop</v>
          </cell>
          <cell r="P377">
            <v>16.64</v>
          </cell>
          <cell r="T377" t="str">
            <v>postcoderoos</v>
          </cell>
        </row>
        <row r="378">
          <cell r="G378" t="str">
            <v>realized</v>
          </cell>
          <cell r="H378">
            <v>2023</v>
          </cell>
          <cell r="I378" t="str">
            <v>PV</v>
          </cell>
          <cell r="J378" t="str">
            <v>rooftop</v>
          </cell>
          <cell r="P378">
            <v>71</v>
          </cell>
          <cell r="T378" t="str">
            <v>SCE (PCR)</v>
          </cell>
        </row>
        <row r="379">
          <cell r="G379" t="str">
            <v>realized</v>
          </cell>
          <cell r="H379">
            <v>2020</v>
          </cell>
          <cell r="I379" t="str">
            <v>PV</v>
          </cell>
          <cell r="J379" t="str">
            <v>rooftop</v>
          </cell>
          <cell r="P379">
            <v>108.16</v>
          </cell>
          <cell r="T379" t="str">
            <v>postcoderoos</v>
          </cell>
        </row>
        <row r="380">
          <cell r="G380" t="str">
            <v>realized</v>
          </cell>
          <cell r="H380">
            <v>2022</v>
          </cell>
          <cell r="I380" t="str">
            <v>PV</v>
          </cell>
          <cell r="J380" t="str">
            <v>rooftop</v>
          </cell>
          <cell r="P380">
            <v>74</v>
          </cell>
          <cell r="T380" t="str">
            <v>SCE (PCR)</v>
          </cell>
        </row>
        <row r="381">
          <cell r="G381" t="str">
            <v>realized</v>
          </cell>
          <cell r="H381">
            <v>2021</v>
          </cell>
          <cell r="I381" t="str">
            <v>PV</v>
          </cell>
          <cell r="J381" t="str">
            <v>rooftop</v>
          </cell>
          <cell r="P381">
            <v>80</v>
          </cell>
          <cell r="T381" t="str">
            <v>postcoderoos</v>
          </cell>
        </row>
        <row r="382">
          <cell r="G382" t="str">
            <v>realized</v>
          </cell>
          <cell r="H382">
            <v>2023</v>
          </cell>
          <cell r="I382" t="str">
            <v>PV</v>
          </cell>
          <cell r="J382" t="str">
            <v>rooftop</v>
          </cell>
          <cell r="P382">
            <v>213.2</v>
          </cell>
          <cell r="T382" t="str">
            <v>SCE (PCR)</v>
          </cell>
        </row>
        <row r="383">
          <cell r="G383" t="str">
            <v>realized</v>
          </cell>
          <cell r="H383">
            <v>2018</v>
          </cell>
          <cell r="I383" t="str">
            <v>PV</v>
          </cell>
          <cell r="J383" t="str">
            <v>rooftop</v>
          </cell>
          <cell r="P383">
            <v>56.1</v>
          </cell>
          <cell r="T383" t="str">
            <v>postcoderoos</v>
          </cell>
        </row>
        <row r="384">
          <cell r="G384" t="str">
            <v>realized</v>
          </cell>
          <cell r="H384">
            <v>2022</v>
          </cell>
          <cell r="I384" t="str">
            <v>PV</v>
          </cell>
          <cell r="J384" t="str">
            <v>rooftop</v>
          </cell>
          <cell r="P384">
            <v>101</v>
          </cell>
          <cell r="T384" t="str">
            <v>SCE (PCR)</v>
          </cell>
        </row>
        <row r="385">
          <cell r="G385" t="str">
            <v>realized</v>
          </cell>
          <cell r="H385">
            <v>2022</v>
          </cell>
          <cell r="I385" t="str">
            <v>PV</v>
          </cell>
          <cell r="J385" t="str">
            <v>rooftop</v>
          </cell>
          <cell r="P385">
            <v>80</v>
          </cell>
          <cell r="T385" t="str">
            <v>SCE (PCR)</v>
          </cell>
        </row>
        <row r="386">
          <cell r="G386" t="str">
            <v>realized</v>
          </cell>
          <cell r="H386">
            <v>2021</v>
          </cell>
          <cell r="I386" t="str">
            <v>PV</v>
          </cell>
          <cell r="J386" t="str">
            <v>rooftop</v>
          </cell>
          <cell r="P386">
            <v>60</v>
          </cell>
          <cell r="T386" t="str">
            <v>SCE (PCR)</v>
          </cell>
        </row>
        <row r="387">
          <cell r="G387" t="str">
            <v>realized</v>
          </cell>
          <cell r="H387">
            <v>2020</v>
          </cell>
          <cell r="I387" t="str">
            <v>PV</v>
          </cell>
          <cell r="J387" t="str">
            <v>rooftop</v>
          </cell>
          <cell r="P387">
            <v>114.18</v>
          </cell>
          <cell r="T387" t="str">
            <v>postcoderoos</v>
          </cell>
        </row>
        <row r="388">
          <cell r="G388" t="str">
            <v>realized</v>
          </cell>
          <cell r="H388">
            <v>2016</v>
          </cell>
          <cell r="I388" t="str">
            <v>PV</v>
          </cell>
          <cell r="J388" t="str">
            <v>rooftop</v>
          </cell>
          <cell r="P388">
            <v>54</v>
          </cell>
          <cell r="T388" t="str">
            <v>postcoderoos</v>
          </cell>
        </row>
        <row r="389">
          <cell r="G389" t="str">
            <v>realized</v>
          </cell>
          <cell r="H389">
            <v>2018</v>
          </cell>
          <cell r="I389" t="str">
            <v>PV</v>
          </cell>
          <cell r="J389" t="str">
            <v>rooftop</v>
          </cell>
          <cell r="P389">
            <v>28.499999999999996</v>
          </cell>
          <cell r="T389" t="str">
            <v>postcoderoos</v>
          </cell>
        </row>
        <row r="390">
          <cell r="G390" t="str">
            <v>realized</v>
          </cell>
          <cell r="H390">
            <v>2020</v>
          </cell>
          <cell r="I390" t="str">
            <v>PV</v>
          </cell>
          <cell r="J390" t="str">
            <v>rooftop</v>
          </cell>
          <cell r="P390">
            <v>73.440000000000012</v>
          </cell>
          <cell r="T390" t="str">
            <v>postcoderoos</v>
          </cell>
        </row>
        <row r="391">
          <cell r="G391" t="str">
            <v>realized</v>
          </cell>
          <cell r="H391">
            <v>2023</v>
          </cell>
          <cell r="I391" t="str">
            <v>PV</v>
          </cell>
          <cell r="J391" t="str">
            <v>rooftop</v>
          </cell>
          <cell r="P391">
            <v>86.45</v>
          </cell>
          <cell r="T391" t="str">
            <v>SCE (PCR)</v>
          </cell>
        </row>
        <row r="392">
          <cell r="G392" t="str">
            <v>realized</v>
          </cell>
          <cell r="H392">
            <v>2022</v>
          </cell>
          <cell r="I392" t="str">
            <v>PV</v>
          </cell>
          <cell r="J392" t="str">
            <v>rooftop</v>
          </cell>
          <cell r="P392">
            <v>83.72</v>
          </cell>
          <cell r="T392" t="str">
            <v>SCE (PCR)</v>
          </cell>
        </row>
        <row r="393">
          <cell r="G393" t="str">
            <v>realized</v>
          </cell>
          <cell r="H393">
            <v>2019</v>
          </cell>
          <cell r="I393" t="str">
            <v>PV</v>
          </cell>
          <cell r="J393" t="str">
            <v>rooftop</v>
          </cell>
          <cell r="P393">
            <v>409.76</v>
          </cell>
          <cell r="T393" t="str">
            <v>postcoderoos</v>
          </cell>
        </row>
        <row r="394">
          <cell r="G394" t="str">
            <v>realized</v>
          </cell>
          <cell r="H394">
            <v>2016</v>
          </cell>
          <cell r="I394" t="str">
            <v>PV</v>
          </cell>
          <cell r="J394" t="str">
            <v>rooftop</v>
          </cell>
          <cell r="P394">
            <v>177.66000000000003</v>
          </cell>
          <cell r="T394" t="str">
            <v>SDE</v>
          </cell>
        </row>
        <row r="395">
          <cell r="G395" t="str">
            <v>realized</v>
          </cell>
          <cell r="H395">
            <v>2021</v>
          </cell>
          <cell r="I395" t="str">
            <v>PV</v>
          </cell>
          <cell r="J395" t="str">
            <v>rooftop</v>
          </cell>
          <cell r="P395">
            <v>79.680000000000007</v>
          </cell>
          <cell r="T395" t="str">
            <v>SCE (PCR)</v>
          </cell>
        </row>
        <row r="396">
          <cell r="G396" t="str">
            <v>realized</v>
          </cell>
          <cell r="H396">
            <v>2022</v>
          </cell>
          <cell r="I396" t="str">
            <v>PV</v>
          </cell>
          <cell r="J396" t="str">
            <v>rooftop</v>
          </cell>
          <cell r="P396">
            <v>99.8</v>
          </cell>
          <cell r="T396" t="str">
            <v>SCE (PCR)</v>
          </cell>
        </row>
        <row r="397">
          <cell r="G397" t="str">
            <v>realized</v>
          </cell>
          <cell r="H397">
            <v>2022</v>
          </cell>
          <cell r="I397" t="str">
            <v>PV</v>
          </cell>
          <cell r="J397" t="str">
            <v>rooftop</v>
          </cell>
          <cell r="P397">
            <v>99.8</v>
          </cell>
          <cell r="T397" t="str">
            <v>SCE (PCR)</v>
          </cell>
        </row>
        <row r="398">
          <cell r="G398" t="str">
            <v>realized</v>
          </cell>
          <cell r="H398">
            <v>2020</v>
          </cell>
          <cell r="I398" t="str">
            <v>PV</v>
          </cell>
          <cell r="J398" t="str">
            <v>rooftop</v>
          </cell>
          <cell r="P398">
            <v>156.75</v>
          </cell>
          <cell r="T398" t="str">
            <v>postcoderoos</v>
          </cell>
        </row>
        <row r="399">
          <cell r="G399" t="str">
            <v>realized</v>
          </cell>
          <cell r="H399">
            <v>2019</v>
          </cell>
          <cell r="I399" t="str">
            <v>PV</v>
          </cell>
          <cell r="J399" t="str">
            <v>rooftop</v>
          </cell>
          <cell r="P399">
            <v>181.17000000000002</v>
          </cell>
          <cell r="T399" t="str">
            <v>postcoderoos</v>
          </cell>
        </row>
        <row r="400">
          <cell r="G400" t="str">
            <v>realized</v>
          </cell>
          <cell r="H400">
            <v>2019</v>
          </cell>
          <cell r="I400" t="str">
            <v>PV</v>
          </cell>
          <cell r="J400" t="str">
            <v>rooftop</v>
          </cell>
          <cell r="P400">
            <v>51</v>
          </cell>
          <cell r="T400" t="str">
            <v>postcoderoos</v>
          </cell>
        </row>
        <row r="401">
          <cell r="G401" t="str">
            <v>realized</v>
          </cell>
          <cell r="H401">
            <v>2021</v>
          </cell>
          <cell r="I401" t="str">
            <v>PV</v>
          </cell>
          <cell r="J401" t="str">
            <v>rooftop</v>
          </cell>
          <cell r="P401">
            <v>100.5</v>
          </cell>
          <cell r="T401" t="str">
            <v>postcoderoos</v>
          </cell>
        </row>
        <row r="402">
          <cell r="G402" t="str">
            <v>realized</v>
          </cell>
          <cell r="H402">
            <v>2020</v>
          </cell>
          <cell r="I402" t="str">
            <v>PV</v>
          </cell>
          <cell r="J402" t="str">
            <v>rooftop</v>
          </cell>
          <cell r="P402">
            <v>99</v>
          </cell>
          <cell r="T402" t="str">
            <v>SDE</v>
          </cell>
        </row>
        <row r="403">
          <cell r="G403" t="str">
            <v>realized</v>
          </cell>
          <cell r="H403">
            <v>2015</v>
          </cell>
          <cell r="I403" t="str">
            <v>PV</v>
          </cell>
          <cell r="J403" t="str">
            <v>rooftop</v>
          </cell>
          <cell r="P403">
            <v>60</v>
          </cell>
          <cell r="T403" t="str">
            <v>SDE</v>
          </cell>
        </row>
        <row r="404">
          <cell r="G404" t="str">
            <v>realized</v>
          </cell>
          <cell r="H404">
            <v>2015</v>
          </cell>
          <cell r="I404" t="str">
            <v>PV</v>
          </cell>
          <cell r="J404" t="str">
            <v>rooftop</v>
          </cell>
          <cell r="P404">
            <v>60</v>
          </cell>
          <cell r="T404" t="str">
            <v>SDE</v>
          </cell>
        </row>
        <row r="405">
          <cell r="G405" t="str">
            <v>realized</v>
          </cell>
          <cell r="H405">
            <v>2021</v>
          </cell>
          <cell r="I405" t="str">
            <v>PV</v>
          </cell>
          <cell r="J405" t="str">
            <v>rooftop</v>
          </cell>
          <cell r="P405">
            <v>105.4</v>
          </cell>
          <cell r="T405" t="str">
            <v>postcoderoos</v>
          </cell>
        </row>
        <row r="406">
          <cell r="G406" t="str">
            <v>realized</v>
          </cell>
          <cell r="H406">
            <v>2019</v>
          </cell>
          <cell r="I406" t="str">
            <v>PV</v>
          </cell>
          <cell r="J406" t="str">
            <v>rooftop</v>
          </cell>
          <cell r="P406">
            <v>1430.3999999999999</v>
          </cell>
          <cell r="T406" t="str">
            <v>SDE</v>
          </cell>
        </row>
        <row r="407">
          <cell r="G407" t="str">
            <v>realized</v>
          </cell>
          <cell r="H407">
            <v>2021</v>
          </cell>
          <cell r="I407" t="str">
            <v>PV</v>
          </cell>
          <cell r="J407" t="str">
            <v>rooftop</v>
          </cell>
          <cell r="P407">
            <v>77</v>
          </cell>
          <cell r="T407" t="str">
            <v>SCE (PCR)</v>
          </cell>
        </row>
        <row r="408">
          <cell r="G408" t="str">
            <v>realized</v>
          </cell>
          <cell r="H408">
            <v>2023</v>
          </cell>
          <cell r="I408" t="str">
            <v>PV</v>
          </cell>
          <cell r="J408" t="str">
            <v>rooftop</v>
          </cell>
          <cell r="P408">
            <v>80.190000000000012</v>
          </cell>
          <cell r="T408" t="str">
            <v>SCE (PCR)</v>
          </cell>
        </row>
        <row r="409">
          <cell r="G409" t="str">
            <v>realized</v>
          </cell>
          <cell r="H409">
            <v>2021</v>
          </cell>
          <cell r="I409" t="str">
            <v>PV</v>
          </cell>
          <cell r="J409" t="str">
            <v>rooftop</v>
          </cell>
          <cell r="P409">
            <v>42.75</v>
          </cell>
          <cell r="T409" t="str">
            <v>postcoderoos</v>
          </cell>
        </row>
        <row r="410">
          <cell r="G410" t="str">
            <v>realized</v>
          </cell>
          <cell r="H410">
            <v>2019</v>
          </cell>
          <cell r="I410" t="str">
            <v>PV</v>
          </cell>
          <cell r="J410" t="str">
            <v>rooftop</v>
          </cell>
          <cell r="P410">
            <v>71.25</v>
          </cell>
          <cell r="T410" t="str">
            <v>postcoderoos</v>
          </cell>
        </row>
        <row r="411">
          <cell r="G411" t="str">
            <v>realized</v>
          </cell>
          <cell r="H411">
            <v>2023</v>
          </cell>
          <cell r="I411" t="str">
            <v>PV</v>
          </cell>
          <cell r="J411" t="str">
            <v>rooftop</v>
          </cell>
          <cell r="P411">
            <v>35.64</v>
          </cell>
          <cell r="T411" t="str">
            <v>SCE (PCR)</v>
          </cell>
        </row>
        <row r="412">
          <cell r="G412" t="str">
            <v>realized</v>
          </cell>
          <cell r="H412">
            <v>2019</v>
          </cell>
          <cell r="I412" t="str">
            <v>PV</v>
          </cell>
          <cell r="J412" t="str">
            <v>rooftop</v>
          </cell>
          <cell r="P412">
            <v>553</v>
          </cell>
          <cell r="T412" t="str">
            <v>SDE</v>
          </cell>
        </row>
        <row r="413">
          <cell r="G413" t="str">
            <v>realized</v>
          </cell>
          <cell r="H413">
            <v>2019</v>
          </cell>
          <cell r="I413" t="str">
            <v>PV</v>
          </cell>
          <cell r="J413" t="str">
            <v>rooftop</v>
          </cell>
          <cell r="P413">
            <v>115.99999999999999</v>
          </cell>
          <cell r="T413" t="str">
            <v>postcoderoos</v>
          </cell>
        </row>
        <row r="414">
          <cell r="G414" t="str">
            <v>realized</v>
          </cell>
          <cell r="H414">
            <v>2019</v>
          </cell>
          <cell r="I414" t="str">
            <v>PV</v>
          </cell>
          <cell r="J414" t="str">
            <v>rooftop</v>
          </cell>
          <cell r="P414">
            <v>0</v>
          </cell>
          <cell r="T414" t="str">
            <v>SDE</v>
          </cell>
        </row>
        <row r="415">
          <cell r="G415" t="str">
            <v>realized</v>
          </cell>
          <cell r="H415">
            <v>2016</v>
          </cell>
          <cell r="I415" t="str">
            <v>PV</v>
          </cell>
          <cell r="J415" t="str">
            <v>rooftop</v>
          </cell>
          <cell r="P415">
            <v>31</v>
          </cell>
          <cell r="T415" t="str">
            <v>salderen</v>
          </cell>
        </row>
        <row r="416">
          <cell r="G416" t="str">
            <v>realized</v>
          </cell>
          <cell r="H416">
            <v>2019</v>
          </cell>
          <cell r="I416" t="str">
            <v>PV</v>
          </cell>
          <cell r="J416" t="str">
            <v>rooftop</v>
          </cell>
          <cell r="P416">
            <v>56.999999999999993</v>
          </cell>
          <cell r="T416" t="str">
            <v>postcoderoos</v>
          </cell>
        </row>
        <row r="417">
          <cell r="G417" t="str">
            <v>realized</v>
          </cell>
          <cell r="H417">
            <v>2022</v>
          </cell>
          <cell r="I417" t="str">
            <v>PV</v>
          </cell>
          <cell r="J417" t="str">
            <v>rooftop</v>
          </cell>
          <cell r="P417">
            <v>260</v>
          </cell>
          <cell r="T417" t="str">
            <v>SCE (PCR)</v>
          </cell>
        </row>
        <row r="418">
          <cell r="G418" t="str">
            <v>realized</v>
          </cell>
          <cell r="H418">
            <v>2023</v>
          </cell>
          <cell r="I418" t="str">
            <v>PV</v>
          </cell>
          <cell r="J418" t="str">
            <v>rooftop</v>
          </cell>
          <cell r="P418">
            <v>29.2</v>
          </cell>
          <cell r="T418" t="str">
            <v>SCE (PCR)</v>
          </cell>
        </row>
        <row r="419">
          <cell r="G419" t="str">
            <v>realized</v>
          </cell>
          <cell r="H419">
            <v>2019</v>
          </cell>
          <cell r="I419" t="str">
            <v>PV</v>
          </cell>
          <cell r="J419" t="str">
            <v>rooftop</v>
          </cell>
          <cell r="P419">
            <v>130.5</v>
          </cell>
          <cell r="T419" t="str">
            <v>postcoderoos</v>
          </cell>
        </row>
        <row r="420">
          <cell r="G420" t="str">
            <v>realized</v>
          </cell>
          <cell r="H420">
            <v>2020</v>
          </cell>
          <cell r="I420" t="str">
            <v>PV</v>
          </cell>
          <cell r="J420" t="str">
            <v>rooftop</v>
          </cell>
          <cell r="P420">
            <v>92.784999999999997</v>
          </cell>
          <cell r="T420" t="str">
            <v>postcoderoos</v>
          </cell>
        </row>
        <row r="421">
          <cell r="G421" t="str">
            <v>realized</v>
          </cell>
          <cell r="H421">
            <v>2021</v>
          </cell>
          <cell r="I421" t="str">
            <v>PV</v>
          </cell>
          <cell r="J421" t="str">
            <v>rooftop</v>
          </cell>
          <cell r="P421">
            <v>67.5</v>
          </cell>
          <cell r="T421" t="str">
            <v>postcoderoos</v>
          </cell>
        </row>
        <row r="422">
          <cell r="G422" t="str">
            <v>realized</v>
          </cell>
          <cell r="H422">
            <v>2021</v>
          </cell>
          <cell r="I422" t="str">
            <v>PV</v>
          </cell>
          <cell r="J422" t="str">
            <v>rooftop</v>
          </cell>
          <cell r="P422">
            <v>97.99</v>
          </cell>
          <cell r="T422" t="str">
            <v>postcoderoos</v>
          </cell>
        </row>
        <row r="423">
          <cell r="G423" t="str">
            <v>realized</v>
          </cell>
          <cell r="H423">
            <v>2020</v>
          </cell>
          <cell r="I423" t="str">
            <v>PV</v>
          </cell>
          <cell r="J423" t="str">
            <v>rooftop</v>
          </cell>
          <cell r="P423">
            <v>237.6</v>
          </cell>
          <cell r="T423" t="str">
            <v>SDE</v>
          </cell>
        </row>
        <row r="424">
          <cell r="G424" t="str">
            <v>realized</v>
          </cell>
          <cell r="H424">
            <v>2020</v>
          </cell>
          <cell r="I424" t="str">
            <v>PV</v>
          </cell>
          <cell r="J424" t="str">
            <v>rooftop</v>
          </cell>
          <cell r="P424">
            <v>160.80000000000001</v>
          </cell>
          <cell r="T424" t="str">
            <v>postcoderoos</v>
          </cell>
        </row>
        <row r="425">
          <cell r="G425" t="str">
            <v>realized</v>
          </cell>
          <cell r="H425">
            <v>2018</v>
          </cell>
          <cell r="I425" t="str">
            <v>PV</v>
          </cell>
          <cell r="J425" t="str">
            <v>rooftop</v>
          </cell>
          <cell r="P425">
            <v>812.5</v>
          </cell>
          <cell r="T425" t="str">
            <v>meerdere regelingen</v>
          </cell>
        </row>
        <row r="426">
          <cell r="G426" t="str">
            <v>realized</v>
          </cell>
          <cell r="H426">
            <v>2021</v>
          </cell>
          <cell r="I426" t="str">
            <v>PV</v>
          </cell>
          <cell r="J426" t="str">
            <v>rooftop</v>
          </cell>
          <cell r="P426">
            <v>75</v>
          </cell>
          <cell r="T426" t="str">
            <v>postcoderoos</v>
          </cell>
        </row>
        <row r="427">
          <cell r="G427" t="str">
            <v>realized</v>
          </cell>
          <cell r="H427">
            <v>2023</v>
          </cell>
          <cell r="I427" t="str">
            <v>PV</v>
          </cell>
          <cell r="J427" t="str">
            <v>rooftop</v>
          </cell>
          <cell r="P427">
            <v>100</v>
          </cell>
          <cell r="T427" t="str">
            <v>SCE (PCR)</v>
          </cell>
        </row>
        <row r="428">
          <cell r="G428" t="str">
            <v>realized</v>
          </cell>
          <cell r="H428">
            <v>2018</v>
          </cell>
          <cell r="I428" t="str">
            <v>PV</v>
          </cell>
          <cell r="J428" t="str">
            <v>rooftop</v>
          </cell>
          <cell r="P428">
            <v>68.75</v>
          </cell>
          <cell r="T428" t="str">
            <v>postcoderoos</v>
          </cell>
        </row>
        <row r="429">
          <cell r="G429" t="str">
            <v>realized</v>
          </cell>
          <cell r="H429">
            <v>2020</v>
          </cell>
          <cell r="I429" t="str">
            <v>PV</v>
          </cell>
          <cell r="J429" t="str">
            <v>rooftop</v>
          </cell>
          <cell r="P429">
            <v>27.500000000000004</v>
          </cell>
          <cell r="T429" t="str">
            <v>postcoderoos</v>
          </cell>
        </row>
        <row r="430">
          <cell r="G430" t="str">
            <v>realized</v>
          </cell>
          <cell r="H430">
            <v>2019</v>
          </cell>
          <cell r="I430" t="str">
            <v>PV</v>
          </cell>
          <cell r="J430" t="str">
            <v>rooftop</v>
          </cell>
          <cell r="P430">
            <v>620</v>
          </cell>
          <cell r="T430" t="str">
            <v>SDE</v>
          </cell>
        </row>
        <row r="431">
          <cell r="G431" t="str">
            <v>realized</v>
          </cell>
          <cell r="H431">
            <v>2020</v>
          </cell>
          <cell r="I431" t="str">
            <v>PV</v>
          </cell>
          <cell r="J431" t="str">
            <v>rooftop</v>
          </cell>
          <cell r="P431">
            <v>72.849999999999994</v>
          </cell>
          <cell r="T431" t="str">
            <v>postcoderoos</v>
          </cell>
        </row>
        <row r="432">
          <cell r="G432" t="str">
            <v>realized</v>
          </cell>
          <cell r="H432">
            <v>2019</v>
          </cell>
          <cell r="I432" t="str">
            <v>PV</v>
          </cell>
          <cell r="J432" t="str">
            <v>rooftop</v>
          </cell>
          <cell r="P432">
            <v>185.76000000000002</v>
          </cell>
          <cell r="T432" t="str">
            <v>postcoderoos</v>
          </cell>
        </row>
        <row r="433">
          <cell r="G433" t="str">
            <v>realized</v>
          </cell>
          <cell r="H433">
            <v>2021</v>
          </cell>
          <cell r="I433" t="str">
            <v>PV</v>
          </cell>
          <cell r="J433" t="str">
            <v>rooftop</v>
          </cell>
          <cell r="P433">
            <v>107.92</v>
          </cell>
          <cell r="T433" t="str">
            <v>postcoderoos</v>
          </cell>
        </row>
        <row r="434">
          <cell r="G434" t="str">
            <v>realized</v>
          </cell>
          <cell r="H434">
            <v>2021</v>
          </cell>
          <cell r="I434" t="str">
            <v>PV</v>
          </cell>
          <cell r="J434" t="str">
            <v>rooftop</v>
          </cell>
          <cell r="P434">
            <v>51.2</v>
          </cell>
          <cell r="T434" t="str">
            <v>postcoderoos</v>
          </cell>
        </row>
        <row r="435">
          <cell r="G435" t="str">
            <v>realized</v>
          </cell>
          <cell r="H435">
            <v>2018</v>
          </cell>
          <cell r="I435" t="str">
            <v>PV</v>
          </cell>
          <cell r="J435" t="str">
            <v>rooftop</v>
          </cell>
          <cell r="P435">
            <v>52.93</v>
          </cell>
          <cell r="T435" t="str">
            <v>postcoderoos</v>
          </cell>
        </row>
        <row r="436">
          <cell r="G436" t="str">
            <v>realized</v>
          </cell>
          <cell r="H436">
            <v>2016</v>
          </cell>
          <cell r="I436" t="str">
            <v>PV</v>
          </cell>
          <cell r="J436" t="str">
            <v>rooftop</v>
          </cell>
          <cell r="P436">
            <v>79.5</v>
          </cell>
          <cell r="T436" t="str">
            <v>SDE</v>
          </cell>
        </row>
        <row r="437">
          <cell r="G437" t="str">
            <v>realized</v>
          </cell>
          <cell r="H437">
            <v>2022</v>
          </cell>
          <cell r="I437" t="str">
            <v>PV</v>
          </cell>
          <cell r="J437" t="str">
            <v>rooftop</v>
          </cell>
          <cell r="P437">
            <v>73.5</v>
          </cell>
          <cell r="T437" t="str">
            <v>SCE (PCR)</v>
          </cell>
        </row>
        <row r="438">
          <cell r="G438" t="str">
            <v>realized</v>
          </cell>
          <cell r="H438">
            <v>2020</v>
          </cell>
          <cell r="I438" t="str">
            <v>PV</v>
          </cell>
          <cell r="J438" t="str">
            <v>rooftop</v>
          </cell>
          <cell r="P438">
            <v>116.16000000000001</v>
          </cell>
          <cell r="T438" t="str">
            <v>postcoderoos</v>
          </cell>
        </row>
        <row r="439">
          <cell r="G439" t="str">
            <v>realized</v>
          </cell>
          <cell r="H439">
            <v>2022</v>
          </cell>
          <cell r="I439" t="str">
            <v>PV</v>
          </cell>
          <cell r="J439" t="str">
            <v>rooftop</v>
          </cell>
          <cell r="P439">
            <v>87.48</v>
          </cell>
          <cell r="T439" t="str">
            <v>SCE (PCR)</v>
          </cell>
        </row>
        <row r="440">
          <cell r="G440" t="str">
            <v>realized</v>
          </cell>
          <cell r="H440">
            <v>2018</v>
          </cell>
          <cell r="I440" t="str">
            <v>PV</v>
          </cell>
          <cell r="J440" t="str">
            <v>rooftop</v>
          </cell>
          <cell r="P440">
            <v>85.499999999999986</v>
          </cell>
          <cell r="T440" t="str">
            <v>postcoderoos</v>
          </cell>
        </row>
        <row r="441">
          <cell r="G441" t="str">
            <v>realized</v>
          </cell>
          <cell r="H441">
            <v>2019</v>
          </cell>
          <cell r="I441" t="str">
            <v>PV</v>
          </cell>
          <cell r="J441" t="str">
            <v>rooftop</v>
          </cell>
          <cell r="P441">
            <v>76.38</v>
          </cell>
          <cell r="T441" t="str">
            <v>postcoderoos</v>
          </cell>
        </row>
        <row r="442">
          <cell r="G442" t="str">
            <v>realized</v>
          </cell>
          <cell r="H442">
            <v>2018</v>
          </cell>
          <cell r="I442" t="str">
            <v>PV</v>
          </cell>
          <cell r="J442" t="str">
            <v>rooftop</v>
          </cell>
          <cell r="P442">
            <v>396.00000000000006</v>
          </cell>
          <cell r="T442" t="str">
            <v>meerdere regelingen</v>
          </cell>
        </row>
        <row r="443">
          <cell r="G443" t="str">
            <v>realized</v>
          </cell>
          <cell r="H443">
            <v>2020</v>
          </cell>
          <cell r="I443" t="str">
            <v>PV</v>
          </cell>
          <cell r="J443" t="str">
            <v>rooftop</v>
          </cell>
          <cell r="P443">
            <v>69.58</v>
          </cell>
          <cell r="T443" t="str">
            <v>postcoderoos</v>
          </cell>
        </row>
        <row r="444">
          <cell r="G444" t="str">
            <v>realized</v>
          </cell>
          <cell r="H444">
            <v>2020</v>
          </cell>
          <cell r="I444" t="str">
            <v>PV</v>
          </cell>
          <cell r="J444" t="str">
            <v>rooftop</v>
          </cell>
          <cell r="P444">
            <v>92.8</v>
          </cell>
          <cell r="T444" t="str">
            <v>SDE</v>
          </cell>
        </row>
        <row r="445">
          <cell r="G445" t="str">
            <v>realized</v>
          </cell>
          <cell r="H445">
            <v>2017</v>
          </cell>
          <cell r="I445" t="str">
            <v>PV</v>
          </cell>
          <cell r="J445" t="str">
            <v>rooftop</v>
          </cell>
          <cell r="P445">
            <v>243</v>
          </cell>
          <cell r="T445" t="str">
            <v>postcoderoos</v>
          </cell>
        </row>
        <row r="446">
          <cell r="G446" t="str">
            <v>realized</v>
          </cell>
          <cell r="H446">
            <v>2021</v>
          </cell>
          <cell r="I446" t="str">
            <v>PV</v>
          </cell>
          <cell r="J446" t="str">
            <v>rooftop</v>
          </cell>
          <cell r="P446">
            <v>168.655</v>
          </cell>
          <cell r="T446" t="str">
            <v>postcoderoos</v>
          </cell>
        </row>
        <row r="447">
          <cell r="G447" t="str">
            <v>realized</v>
          </cell>
          <cell r="H447">
            <v>2017</v>
          </cell>
          <cell r="I447" t="str">
            <v>PV</v>
          </cell>
          <cell r="J447" t="str">
            <v>rooftop</v>
          </cell>
          <cell r="P447">
            <v>75</v>
          </cell>
          <cell r="T447" t="str">
            <v>salderen</v>
          </cell>
        </row>
        <row r="448">
          <cell r="G448" t="str">
            <v>realized</v>
          </cell>
          <cell r="H448">
            <v>2017</v>
          </cell>
          <cell r="I448" t="str">
            <v>PV</v>
          </cell>
          <cell r="J448" t="str">
            <v>rooftop</v>
          </cell>
          <cell r="P448">
            <v>294.89999999999998</v>
          </cell>
          <cell r="T448" t="str">
            <v>SDE</v>
          </cell>
        </row>
        <row r="449">
          <cell r="G449" t="str">
            <v>realized</v>
          </cell>
          <cell r="H449">
            <v>2016</v>
          </cell>
          <cell r="I449" t="str">
            <v>PV</v>
          </cell>
          <cell r="J449" t="str">
            <v>rooftop</v>
          </cell>
          <cell r="P449">
            <v>91.26</v>
          </cell>
          <cell r="T449" t="str">
            <v>SDE</v>
          </cell>
        </row>
        <row r="450">
          <cell r="G450" t="str">
            <v>realized</v>
          </cell>
          <cell r="H450">
            <v>2017</v>
          </cell>
          <cell r="I450" t="str">
            <v>PV</v>
          </cell>
          <cell r="J450" t="str">
            <v>rooftop</v>
          </cell>
          <cell r="P450">
            <v>47.84</v>
          </cell>
          <cell r="T450" t="str">
            <v>postcoderoos</v>
          </cell>
        </row>
        <row r="451">
          <cell r="G451" t="str">
            <v>realized</v>
          </cell>
          <cell r="H451">
            <v>2022</v>
          </cell>
          <cell r="I451" t="str">
            <v>PV</v>
          </cell>
          <cell r="J451" t="str">
            <v>rooftop</v>
          </cell>
          <cell r="P451">
            <v>56</v>
          </cell>
          <cell r="T451" t="str">
            <v>SCE (PCR)</v>
          </cell>
        </row>
        <row r="452">
          <cell r="G452" t="str">
            <v>realized</v>
          </cell>
          <cell r="H452">
            <v>2017</v>
          </cell>
          <cell r="I452" t="str">
            <v>PV</v>
          </cell>
          <cell r="J452" t="str">
            <v>rooftop</v>
          </cell>
          <cell r="P452">
            <v>70.490000000000009</v>
          </cell>
          <cell r="T452" t="str">
            <v>SDE</v>
          </cell>
        </row>
        <row r="453">
          <cell r="G453" t="str">
            <v>realized</v>
          </cell>
          <cell r="H453">
            <v>2022</v>
          </cell>
          <cell r="I453" t="str">
            <v>PV</v>
          </cell>
          <cell r="J453" t="str">
            <v>rooftop</v>
          </cell>
          <cell r="P453">
            <v>0</v>
          </cell>
          <cell r="T453" t="str">
            <v>onbekend</v>
          </cell>
        </row>
        <row r="454">
          <cell r="G454" t="str">
            <v>realized</v>
          </cell>
          <cell r="H454">
            <v>2018</v>
          </cell>
          <cell r="I454" t="str">
            <v>PV</v>
          </cell>
          <cell r="J454" t="str">
            <v>rooftop</v>
          </cell>
          <cell r="P454">
            <v>118.27499999999999</v>
          </cell>
          <cell r="T454" t="str">
            <v>postcoderoos</v>
          </cell>
        </row>
        <row r="455">
          <cell r="G455" t="str">
            <v>realized</v>
          </cell>
          <cell r="H455">
            <v>2014</v>
          </cell>
          <cell r="I455" t="str">
            <v>PV</v>
          </cell>
          <cell r="J455" t="str">
            <v>rooftop</v>
          </cell>
          <cell r="P455">
            <v>8.75</v>
          </cell>
          <cell r="T455" t="str">
            <v>salderen</v>
          </cell>
        </row>
        <row r="456">
          <cell r="G456" t="str">
            <v>realized</v>
          </cell>
          <cell r="H456">
            <v>2021</v>
          </cell>
          <cell r="I456" t="str">
            <v>PV</v>
          </cell>
          <cell r="J456" t="str">
            <v>rooftop</v>
          </cell>
          <cell r="P456">
            <v>81.600000000000009</v>
          </cell>
          <cell r="T456" t="str">
            <v>postcoderoos</v>
          </cell>
        </row>
        <row r="457">
          <cell r="G457" t="str">
            <v>realized</v>
          </cell>
          <cell r="H457">
            <v>2021</v>
          </cell>
          <cell r="I457" t="str">
            <v>PV</v>
          </cell>
          <cell r="J457" t="str">
            <v>rooftop</v>
          </cell>
          <cell r="P457">
            <v>81.600000000000009</v>
          </cell>
          <cell r="T457" t="str">
            <v>postcoderoos</v>
          </cell>
        </row>
        <row r="458">
          <cell r="G458" t="str">
            <v>realized</v>
          </cell>
          <cell r="H458">
            <v>2022</v>
          </cell>
          <cell r="I458" t="str">
            <v>PV</v>
          </cell>
          <cell r="J458" t="str">
            <v>rooftop</v>
          </cell>
          <cell r="P458">
            <v>30</v>
          </cell>
          <cell r="T458" t="str">
            <v>salderen</v>
          </cell>
        </row>
        <row r="459">
          <cell r="G459" t="str">
            <v>realized</v>
          </cell>
          <cell r="H459">
            <v>2022</v>
          </cell>
          <cell r="I459" t="str">
            <v>PV</v>
          </cell>
          <cell r="J459" t="str">
            <v>rooftop</v>
          </cell>
          <cell r="P459">
            <v>44.4</v>
          </cell>
          <cell r="T459" t="str">
            <v>SCE (PCR)</v>
          </cell>
        </row>
        <row r="460">
          <cell r="G460" t="str">
            <v>realized</v>
          </cell>
          <cell r="H460">
            <v>2018</v>
          </cell>
          <cell r="I460" t="str">
            <v>PV</v>
          </cell>
          <cell r="J460" t="str">
            <v>rooftop</v>
          </cell>
          <cell r="P460">
            <v>71.25</v>
          </cell>
          <cell r="T460" t="str">
            <v>postcoderoos</v>
          </cell>
        </row>
        <row r="461">
          <cell r="G461" t="str">
            <v>realized</v>
          </cell>
          <cell r="H461">
            <v>2019</v>
          </cell>
          <cell r="I461" t="str">
            <v>PV</v>
          </cell>
          <cell r="J461" t="str">
            <v>rooftop</v>
          </cell>
          <cell r="P461">
            <v>73.529999999999987</v>
          </cell>
          <cell r="T461" t="str">
            <v>postcoderoos</v>
          </cell>
        </row>
        <row r="462">
          <cell r="G462" t="str">
            <v>realized</v>
          </cell>
          <cell r="H462">
            <v>2021</v>
          </cell>
          <cell r="I462" t="str">
            <v>PV</v>
          </cell>
          <cell r="J462" t="str">
            <v>rooftop</v>
          </cell>
          <cell r="P462">
            <v>77</v>
          </cell>
          <cell r="T462" t="str">
            <v>SCE (PCR)</v>
          </cell>
        </row>
        <row r="463">
          <cell r="G463" t="str">
            <v>realized</v>
          </cell>
          <cell r="H463">
            <v>2023</v>
          </cell>
          <cell r="I463" t="str">
            <v>PV</v>
          </cell>
          <cell r="J463" t="str">
            <v>rooftop</v>
          </cell>
          <cell r="P463">
            <v>65</v>
          </cell>
          <cell r="T463" t="str">
            <v>SCE (PCR)</v>
          </cell>
        </row>
        <row r="464">
          <cell r="G464" t="str">
            <v>realized</v>
          </cell>
          <cell r="H464">
            <v>2019</v>
          </cell>
          <cell r="I464" t="str">
            <v>PV</v>
          </cell>
          <cell r="J464" t="str">
            <v>rooftop</v>
          </cell>
          <cell r="P464">
            <v>114.67999999999999</v>
          </cell>
          <cell r="T464" t="str">
            <v>postcoderoos</v>
          </cell>
        </row>
        <row r="465">
          <cell r="G465" t="str">
            <v>realized</v>
          </cell>
          <cell r="H465">
            <v>2014</v>
          </cell>
          <cell r="I465" t="str">
            <v>PV</v>
          </cell>
          <cell r="J465" t="str">
            <v>rooftop</v>
          </cell>
          <cell r="P465">
            <v>57</v>
          </cell>
          <cell r="T465" t="str">
            <v>postcoderoos</v>
          </cell>
        </row>
        <row r="466">
          <cell r="G466" t="str">
            <v>realized</v>
          </cell>
          <cell r="H466">
            <v>2018</v>
          </cell>
          <cell r="I466" t="str">
            <v>PV</v>
          </cell>
          <cell r="J466" t="str">
            <v>rooftop</v>
          </cell>
          <cell r="P466">
            <v>497.61</v>
          </cell>
          <cell r="T466" t="str">
            <v>SDE</v>
          </cell>
        </row>
        <row r="467">
          <cell r="G467" t="str">
            <v>realized</v>
          </cell>
          <cell r="H467">
            <v>2017</v>
          </cell>
          <cell r="I467" t="str">
            <v>PV</v>
          </cell>
          <cell r="J467" t="str">
            <v>rooftop</v>
          </cell>
          <cell r="P467">
            <v>44.2</v>
          </cell>
          <cell r="T467" t="str">
            <v>postcoderoos</v>
          </cell>
        </row>
        <row r="468">
          <cell r="G468" t="str">
            <v>realized</v>
          </cell>
          <cell r="H468">
            <v>2020</v>
          </cell>
          <cell r="I468" t="str">
            <v>PV</v>
          </cell>
          <cell r="J468" t="str">
            <v>rooftop</v>
          </cell>
          <cell r="P468">
            <v>240</v>
          </cell>
          <cell r="T468" t="str">
            <v>SDE</v>
          </cell>
        </row>
        <row r="469">
          <cell r="G469" t="str">
            <v>realized</v>
          </cell>
          <cell r="H469">
            <v>2023</v>
          </cell>
          <cell r="I469" t="str">
            <v>PV</v>
          </cell>
          <cell r="J469" t="str">
            <v>rooftop</v>
          </cell>
          <cell r="P469">
            <v>178.20000000000002</v>
          </cell>
          <cell r="T469" t="str">
            <v>SCE (PCR)</v>
          </cell>
        </row>
        <row r="470">
          <cell r="G470" t="str">
            <v>realized</v>
          </cell>
          <cell r="H470">
            <v>2018</v>
          </cell>
          <cell r="I470" t="str">
            <v>PV</v>
          </cell>
          <cell r="J470" t="str">
            <v>rooftop</v>
          </cell>
          <cell r="P470">
            <v>115.29</v>
          </cell>
          <cell r="T470" t="str">
            <v>postcoderoos</v>
          </cell>
        </row>
        <row r="471">
          <cell r="G471" t="str">
            <v>realized</v>
          </cell>
          <cell r="H471">
            <v>2021</v>
          </cell>
          <cell r="I471" t="str">
            <v>PV</v>
          </cell>
          <cell r="J471" t="str">
            <v>rooftop</v>
          </cell>
          <cell r="P471">
            <v>120</v>
          </cell>
          <cell r="T471" t="str">
            <v>postcoderoos</v>
          </cell>
        </row>
        <row r="472">
          <cell r="G472" t="str">
            <v>realized</v>
          </cell>
          <cell r="H472">
            <v>2017</v>
          </cell>
          <cell r="I472" t="str">
            <v>PV</v>
          </cell>
          <cell r="J472" t="str">
            <v>rooftop</v>
          </cell>
          <cell r="P472">
            <v>52.5</v>
          </cell>
          <cell r="T472" t="str">
            <v>postcoderoos</v>
          </cell>
        </row>
        <row r="473">
          <cell r="G473" t="str">
            <v>realized</v>
          </cell>
          <cell r="H473">
            <v>2018</v>
          </cell>
          <cell r="I473" t="str">
            <v>PV</v>
          </cell>
          <cell r="J473" t="str">
            <v>rooftop</v>
          </cell>
          <cell r="P473">
            <v>97.44</v>
          </cell>
          <cell r="T473" t="str">
            <v>postcoderoos</v>
          </cell>
        </row>
        <row r="474">
          <cell r="G474" t="str">
            <v>realized</v>
          </cell>
          <cell r="H474">
            <v>2017</v>
          </cell>
          <cell r="I474" t="str">
            <v>PV</v>
          </cell>
          <cell r="J474" t="str">
            <v>rooftop</v>
          </cell>
          <cell r="P474">
            <v>29.12</v>
          </cell>
          <cell r="T474" t="str">
            <v>postcoderoos</v>
          </cell>
        </row>
        <row r="475">
          <cell r="G475" t="str">
            <v>realized</v>
          </cell>
          <cell r="H475">
            <v>2020</v>
          </cell>
          <cell r="I475" t="str">
            <v>PV</v>
          </cell>
          <cell r="J475" t="str">
            <v>rooftop</v>
          </cell>
          <cell r="P475">
            <v>16.8</v>
          </cell>
          <cell r="T475" t="str">
            <v>postcoderoos</v>
          </cell>
        </row>
        <row r="476">
          <cell r="G476" t="str">
            <v>realized</v>
          </cell>
          <cell r="H476">
            <v>2020</v>
          </cell>
          <cell r="I476" t="str">
            <v>PV</v>
          </cell>
          <cell r="J476" t="str">
            <v>rooftop</v>
          </cell>
          <cell r="P476">
            <v>81.2</v>
          </cell>
          <cell r="T476" t="str">
            <v>SDE</v>
          </cell>
        </row>
        <row r="477">
          <cell r="G477" t="str">
            <v>realized</v>
          </cell>
          <cell r="H477">
            <v>2016</v>
          </cell>
          <cell r="I477" t="str">
            <v>PV</v>
          </cell>
          <cell r="J477" t="str">
            <v>rooftop</v>
          </cell>
          <cell r="P477">
            <v>162</v>
          </cell>
          <cell r="T477" t="str">
            <v>postcoderoos</v>
          </cell>
        </row>
        <row r="478">
          <cell r="G478" t="str">
            <v>realized</v>
          </cell>
          <cell r="H478">
            <v>2019</v>
          </cell>
          <cell r="I478" t="str">
            <v>PV</v>
          </cell>
          <cell r="J478" t="str">
            <v>rooftop</v>
          </cell>
          <cell r="P478">
            <v>81</v>
          </cell>
          <cell r="T478" t="str">
            <v>postcoderoos</v>
          </cell>
        </row>
        <row r="479">
          <cell r="G479" t="str">
            <v>realized</v>
          </cell>
          <cell r="H479">
            <v>2022</v>
          </cell>
          <cell r="I479" t="str">
            <v>PV</v>
          </cell>
          <cell r="J479" t="str">
            <v>rooftop</v>
          </cell>
          <cell r="P479">
            <v>99</v>
          </cell>
          <cell r="T479" t="str">
            <v>SCE (PCR)</v>
          </cell>
        </row>
        <row r="480">
          <cell r="G480" t="str">
            <v>realized</v>
          </cell>
          <cell r="H480">
            <v>2022</v>
          </cell>
          <cell r="I480" t="str">
            <v>PV</v>
          </cell>
          <cell r="J480" t="str">
            <v>rooftop</v>
          </cell>
          <cell r="P480">
            <v>91</v>
          </cell>
          <cell r="T480" t="str">
            <v>SCE (PCR)</v>
          </cell>
        </row>
        <row r="481">
          <cell r="G481" t="str">
            <v>realized</v>
          </cell>
          <cell r="H481">
            <v>2017</v>
          </cell>
          <cell r="I481" t="str">
            <v>PV</v>
          </cell>
          <cell r="J481" t="str">
            <v>rooftop</v>
          </cell>
          <cell r="P481">
            <v>157.19999999999999</v>
          </cell>
          <cell r="T481" t="str">
            <v>postcoderoos</v>
          </cell>
        </row>
        <row r="482">
          <cell r="G482" t="str">
            <v>realized</v>
          </cell>
          <cell r="H482">
            <v>2018</v>
          </cell>
          <cell r="I482" t="str">
            <v>PV</v>
          </cell>
          <cell r="J482" t="str">
            <v>rooftop</v>
          </cell>
          <cell r="P482">
            <v>84.6</v>
          </cell>
          <cell r="T482" t="str">
            <v>postcoderoos</v>
          </cell>
        </row>
        <row r="483">
          <cell r="G483" t="str">
            <v>realized</v>
          </cell>
          <cell r="H483">
            <v>2018</v>
          </cell>
          <cell r="I483" t="str">
            <v>PV</v>
          </cell>
          <cell r="J483" t="str">
            <v>rooftop</v>
          </cell>
          <cell r="P483">
            <v>54</v>
          </cell>
          <cell r="T483" t="str">
            <v>SDE</v>
          </cell>
        </row>
        <row r="484">
          <cell r="G484" t="str">
            <v>realized</v>
          </cell>
          <cell r="H484">
            <v>2017</v>
          </cell>
          <cell r="I484" t="str">
            <v>PV</v>
          </cell>
          <cell r="J484" t="str">
            <v>rooftop</v>
          </cell>
          <cell r="P484">
            <v>54</v>
          </cell>
          <cell r="T484" t="str">
            <v>SDE</v>
          </cell>
        </row>
        <row r="485">
          <cell r="G485" t="str">
            <v>realized</v>
          </cell>
          <cell r="H485">
            <v>2017</v>
          </cell>
          <cell r="I485" t="str">
            <v>PV</v>
          </cell>
          <cell r="J485" t="str">
            <v>rooftop</v>
          </cell>
          <cell r="P485">
            <v>144.18</v>
          </cell>
          <cell r="T485" t="str">
            <v>SDE</v>
          </cell>
        </row>
        <row r="486">
          <cell r="G486" t="str">
            <v>realized</v>
          </cell>
          <cell r="H486">
            <v>2018</v>
          </cell>
          <cell r="I486" t="str">
            <v>PV</v>
          </cell>
          <cell r="J486" t="str">
            <v>rooftop</v>
          </cell>
          <cell r="P486">
            <v>80.7</v>
          </cell>
          <cell r="T486" t="str">
            <v>postcoderoos</v>
          </cell>
        </row>
        <row r="487">
          <cell r="G487" t="str">
            <v>realized</v>
          </cell>
          <cell r="H487">
            <v>2020</v>
          </cell>
          <cell r="I487" t="str">
            <v>PV</v>
          </cell>
          <cell r="J487" t="str">
            <v>rooftop</v>
          </cell>
          <cell r="P487">
            <v>184.005</v>
          </cell>
          <cell r="T487" t="str">
            <v>postcoderoos</v>
          </cell>
        </row>
        <row r="488">
          <cell r="G488" t="str">
            <v>realized</v>
          </cell>
          <cell r="H488">
            <v>2022</v>
          </cell>
          <cell r="I488" t="str">
            <v>PV</v>
          </cell>
          <cell r="J488" t="str">
            <v>rooftop</v>
          </cell>
          <cell r="P488">
            <v>418</v>
          </cell>
          <cell r="T488" t="str">
            <v>SDE</v>
          </cell>
        </row>
        <row r="489">
          <cell r="G489" t="str">
            <v>realized</v>
          </cell>
          <cell r="H489">
            <v>2016</v>
          </cell>
          <cell r="I489" t="str">
            <v>PV</v>
          </cell>
          <cell r="J489" t="str">
            <v>rooftop</v>
          </cell>
          <cell r="P489">
            <v>166.4</v>
          </cell>
          <cell r="T489" t="str">
            <v>SDE</v>
          </cell>
        </row>
        <row r="490">
          <cell r="G490" t="str">
            <v>realized</v>
          </cell>
          <cell r="H490">
            <v>2022</v>
          </cell>
          <cell r="I490" t="str">
            <v>PV</v>
          </cell>
          <cell r="J490" t="str">
            <v>rooftop</v>
          </cell>
          <cell r="P490">
            <v>97.28</v>
          </cell>
          <cell r="T490" t="str">
            <v>SCE (PCR)</v>
          </cell>
        </row>
        <row r="491">
          <cell r="G491" t="str">
            <v>realized</v>
          </cell>
          <cell r="H491">
            <v>2023</v>
          </cell>
          <cell r="I491" t="str">
            <v>PV</v>
          </cell>
          <cell r="J491" t="str">
            <v>rooftop</v>
          </cell>
          <cell r="P491">
            <v>98.8</v>
          </cell>
          <cell r="T491" t="str">
            <v>SCE (PCR)</v>
          </cell>
        </row>
        <row r="492">
          <cell r="G492" t="str">
            <v>realized</v>
          </cell>
          <cell r="H492">
            <v>2015</v>
          </cell>
          <cell r="I492" t="str">
            <v>PV</v>
          </cell>
          <cell r="J492" t="str">
            <v>rooftop</v>
          </cell>
          <cell r="P492">
            <v>5.5</v>
          </cell>
          <cell r="T492" t="str">
            <v>salderen</v>
          </cell>
        </row>
        <row r="493">
          <cell r="G493" t="str">
            <v>realized</v>
          </cell>
          <cell r="H493">
            <v>2017</v>
          </cell>
          <cell r="I493" t="str">
            <v>PV</v>
          </cell>
          <cell r="J493" t="str">
            <v>rooftop</v>
          </cell>
          <cell r="P493">
            <v>72.5</v>
          </cell>
          <cell r="T493" t="str">
            <v>postcoderoos</v>
          </cell>
        </row>
        <row r="494">
          <cell r="G494" t="str">
            <v>realized</v>
          </cell>
          <cell r="H494">
            <v>2019</v>
          </cell>
          <cell r="I494" t="str">
            <v>PV</v>
          </cell>
          <cell r="J494" t="str">
            <v>rooftop</v>
          </cell>
          <cell r="P494">
            <v>140.29999999999998</v>
          </cell>
          <cell r="T494" t="str">
            <v>postcoderoos</v>
          </cell>
        </row>
        <row r="495">
          <cell r="G495" t="str">
            <v>realized</v>
          </cell>
          <cell r="H495">
            <v>2022</v>
          </cell>
          <cell r="I495" t="str">
            <v>PV</v>
          </cell>
          <cell r="J495" t="str">
            <v>rooftop</v>
          </cell>
          <cell r="P495">
            <v>99</v>
          </cell>
          <cell r="T495" t="str">
            <v>SCE (PCR)</v>
          </cell>
        </row>
        <row r="496">
          <cell r="G496" t="str">
            <v>realized</v>
          </cell>
          <cell r="H496">
            <v>2017</v>
          </cell>
          <cell r="I496" t="str">
            <v>PV</v>
          </cell>
          <cell r="J496" t="str">
            <v>rooftop</v>
          </cell>
          <cell r="P496">
            <v>48.36</v>
          </cell>
          <cell r="T496" t="str">
            <v>postcoderoos</v>
          </cell>
        </row>
        <row r="497">
          <cell r="G497" t="str">
            <v>realized</v>
          </cell>
          <cell r="H497">
            <v>2018</v>
          </cell>
          <cell r="I497" t="str">
            <v>PV</v>
          </cell>
          <cell r="J497" t="str">
            <v>rooftop</v>
          </cell>
          <cell r="P497">
            <v>52.525000000000006</v>
          </cell>
          <cell r="T497" t="str">
            <v>postcoderoos</v>
          </cell>
        </row>
        <row r="498">
          <cell r="G498" t="str">
            <v>realized</v>
          </cell>
          <cell r="H498">
            <v>2020</v>
          </cell>
          <cell r="I498" t="str">
            <v>PV</v>
          </cell>
          <cell r="J498" t="str">
            <v>rooftop</v>
          </cell>
          <cell r="P498">
            <v>60</v>
          </cell>
          <cell r="T498" t="str">
            <v>postcoderoos</v>
          </cell>
        </row>
        <row r="499">
          <cell r="G499" t="str">
            <v>realized</v>
          </cell>
          <cell r="H499">
            <v>2020</v>
          </cell>
          <cell r="I499" t="str">
            <v>PV</v>
          </cell>
          <cell r="J499" t="str">
            <v>rooftop</v>
          </cell>
          <cell r="P499">
            <v>60</v>
          </cell>
          <cell r="T499" t="str">
            <v>postcoderoos</v>
          </cell>
        </row>
        <row r="500">
          <cell r="G500" t="str">
            <v>realized</v>
          </cell>
          <cell r="H500">
            <v>2017</v>
          </cell>
          <cell r="I500" t="str">
            <v>PV</v>
          </cell>
          <cell r="J500" t="str">
            <v>rooftop</v>
          </cell>
          <cell r="P500">
            <v>112.32</v>
          </cell>
          <cell r="T500" t="str">
            <v>SDE</v>
          </cell>
        </row>
        <row r="501">
          <cell r="G501" t="str">
            <v>realized</v>
          </cell>
          <cell r="H501">
            <v>2019</v>
          </cell>
          <cell r="I501" t="str">
            <v>PV</v>
          </cell>
          <cell r="J501" t="str">
            <v>rooftop</v>
          </cell>
          <cell r="P501">
            <v>67.2</v>
          </cell>
          <cell r="T501" t="str">
            <v>postcoderoos</v>
          </cell>
        </row>
        <row r="502">
          <cell r="G502" t="str">
            <v>realized</v>
          </cell>
          <cell r="H502">
            <v>2023</v>
          </cell>
          <cell r="I502" t="str">
            <v>PV</v>
          </cell>
          <cell r="J502" t="str">
            <v>rooftop</v>
          </cell>
          <cell r="P502">
            <v>82.17</v>
          </cell>
          <cell r="T502" t="str">
            <v>SCE (PCR)</v>
          </cell>
        </row>
        <row r="503">
          <cell r="G503" t="str">
            <v>realized</v>
          </cell>
          <cell r="H503">
            <v>2016</v>
          </cell>
          <cell r="I503" t="str">
            <v>PV</v>
          </cell>
          <cell r="J503" t="str">
            <v>rooftop</v>
          </cell>
          <cell r="P503">
            <v>62.720000000000006</v>
          </cell>
          <cell r="T503" t="str">
            <v>SDE</v>
          </cell>
        </row>
        <row r="504">
          <cell r="G504" t="str">
            <v>realized</v>
          </cell>
          <cell r="H504">
            <v>2019</v>
          </cell>
          <cell r="I504" t="str">
            <v>PV</v>
          </cell>
          <cell r="J504" t="str">
            <v>rooftop</v>
          </cell>
          <cell r="P504">
            <v>61.600000000000009</v>
          </cell>
          <cell r="T504" t="str">
            <v>SDE</v>
          </cell>
        </row>
        <row r="505">
          <cell r="G505" t="str">
            <v>realized</v>
          </cell>
          <cell r="H505">
            <v>2019</v>
          </cell>
          <cell r="I505" t="str">
            <v>PV</v>
          </cell>
          <cell r="J505" t="str">
            <v>rooftop</v>
          </cell>
          <cell r="P505">
            <v>480</v>
          </cell>
          <cell r="T505" t="str">
            <v>SDE</v>
          </cell>
        </row>
        <row r="506">
          <cell r="G506" t="str">
            <v>realized</v>
          </cell>
          <cell r="H506">
            <v>2017</v>
          </cell>
          <cell r="I506" t="str">
            <v>PV</v>
          </cell>
          <cell r="J506" t="str">
            <v>rooftop</v>
          </cell>
          <cell r="P506">
            <v>347.68</v>
          </cell>
          <cell r="T506" t="str">
            <v>SDE</v>
          </cell>
        </row>
        <row r="507">
          <cell r="G507" t="str">
            <v>realized</v>
          </cell>
          <cell r="H507">
            <v>2018</v>
          </cell>
          <cell r="I507" t="str">
            <v>PV</v>
          </cell>
          <cell r="J507" t="str">
            <v>rooftop</v>
          </cell>
          <cell r="P507">
            <v>56.43</v>
          </cell>
          <cell r="T507" t="str">
            <v>postcoderoos</v>
          </cell>
        </row>
        <row r="508">
          <cell r="G508" t="str">
            <v>realized</v>
          </cell>
          <cell r="H508">
            <v>2018</v>
          </cell>
          <cell r="I508" t="str">
            <v>PV</v>
          </cell>
          <cell r="J508" t="str">
            <v>rooftop</v>
          </cell>
          <cell r="P508">
            <v>102.00000000000001</v>
          </cell>
          <cell r="T508" t="str">
            <v>postcoderoos</v>
          </cell>
        </row>
        <row r="509">
          <cell r="G509" t="str">
            <v>realized</v>
          </cell>
          <cell r="H509">
            <v>2019</v>
          </cell>
          <cell r="I509" t="str">
            <v>PV</v>
          </cell>
          <cell r="J509" t="str">
            <v>rooftop</v>
          </cell>
          <cell r="P509">
            <v>201.6</v>
          </cell>
          <cell r="T509" t="str">
            <v>postcoderoos</v>
          </cell>
        </row>
        <row r="510">
          <cell r="G510" t="str">
            <v>realized</v>
          </cell>
          <cell r="H510">
            <v>2019</v>
          </cell>
          <cell r="I510" t="str">
            <v>PV</v>
          </cell>
          <cell r="J510" t="str">
            <v>rooftop</v>
          </cell>
          <cell r="P510">
            <v>74.400000000000006</v>
          </cell>
          <cell r="T510" t="str">
            <v>postcoderoos</v>
          </cell>
        </row>
        <row r="511">
          <cell r="G511" t="str">
            <v>realized</v>
          </cell>
          <cell r="H511">
            <v>2021</v>
          </cell>
          <cell r="I511" t="str">
            <v>PV</v>
          </cell>
          <cell r="J511" t="str">
            <v>rooftop</v>
          </cell>
          <cell r="P511">
            <v>70.5</v>
          </cell>
          <cell r="T511" t="str">
            <v>SCE (PCR)</v>
          </cell>
        </row>
        <row r="512">
          <cell r="G512" t="str">
            <v>realized</v>
          </cell>
          <cell r="H512">
            <v>2022</v>
          </cell>
          <cell r="I512" t="str">
            <v>PV</v>
          </cell>
          <cell r="J512" t="str">
            <v>rooftop</v>
          </cell>
          <cell r="P512">
            <v>99.4</v>
          </cell>
          <cell r="T512" t="str">
            <v>SCE (PCR)</v>
          </cell>
        </row>
        <row r="513">
          <cell r="G513" t="str">
            <v>realized</v>
          </cell>
          <cell r="H513">
            <v>2023</v>
          </cell>
          <cell r="I513" t="str">
            <v>PV</v>
          </cell>
          <cell r="J513" t="str">
            <v>rooftop</v>
          </cell>
          <cell r="P513">
            <v>97.5</v>
          </cell>
          <cell r="T513" t="str">
            <v>SCE (PCR)</v>
          </cell>
        </row>
        <row r="514">
          <cell r="G514" t="str">
            <v>realized</v>
          </cell>
          <cell r="H514">
            <v>2019</v>
          </cell>
          <cell r="I514" t="str">
            <v>PV</v>
          </cell>
          <cell r="J514" t="str">
            <v>rooftop</v>
          </cell>
          <cell r="P514">
            <v>74.400000000000006</v>
          </cell>
          <cell r="T514" t="str">
            <v>postcoderoos</v>
          </cell>
        </row>
        <row r="515">
          <cell r="G515" t="str">
            <v>realized</v>
          </cell>
          <cell r="H515">
            <v>2020</v>
          </cell>
          <cell r="I515" t="str">
            <v>PV</v>
          </cell>
          <cell r="J515" t="str">
            <v>rooftop</v>
          </cell>
          <cell r="P515">
            <v>68.2</v>
          </cell>
          <cell r="T515" t="str">
            <v>postcoderoos</v>
          </cell>
        </row>
        <row r="516">
          <cell r="G516" t="str">
            <v>realized</v>
          </cell>
          <cell r="H516">
            <v>2021</v>
          </cell>
          <cell r="I516" t="str">
            <v>PV</v>
          </cell>
          <cell r="J516" t="str">
            <v>rooftop</v>
          </cell>
          <cell r="P516">
            <v>97.5</v>
          </cell>
          <cell r="T516" t="str">
            <v>postcoderoos</v>
          </cell>
        </row>
        <row r="517">
          <cell r="G517" t="str">
            <v>realized</v>
          </cell>
          <cell r="H517">
            <v>2023</v>
          </cell>
          <cell r="I517" t="str">
            <v>PV</v>
          </cell>
          <cell r="J517" t="str">
            <v>rooftop</v>
          </cell>
          <cell r="P517">
            <v>92.96</v>
          </cell>
          <cell r="T517" t="str">
            <v>SCE (PCR)</v>
          </cell>
        </row>
        <row r="518">
          <cell r="G518" t="str">
            <v>realized</v>
          </cell>
          <cell r="H518">
            <v>2019</v>
          </cell>
          <cell r="I518" t="str">
            <v>PV</v>
          </cell>
          <cell r="J518" t="str">
            <v>rooftop</v>
          </cell>
          <cell r="P518">
            <v>515</v>
          </cell>
          <cell r="T518" t="str">
            <v>SDE</v>
          </cell>
        </row>
        <row r="519">
          <cell r="G519" t="str">
            <v>realized</v>
          </cell>
          <cell r="H519">
            <v>2020</v>
          </cell>
          <cell r="I519" t="str">
            <v>PV</v>
          </cell>
          <cell r="J519" t="str">
            <v>rooftop</v>
          </cell>
          <cell r="P519">
            <v>161.5</v>
          </cell>
          <cell r="T519" t="str">
            <v>SDE</v>
          </cell>
        </row>
        <row r="520">
          <cell r="G520" t="str">
            <v>realized</v>
          </cell>
          <cell r="H520">
            <v>2019</v>
          </cell>
          <cell r="I520" t="str">
            <v>PV</v>
          </cell>
          <cell r="J520" t="str">
            <v>rooftop</v>
          </cell>
          <cell r="P520">
            <v>428.09999999999997</v>
          </cell>
          <cell r="T520" t="str">
            <v>SDE</v>
          </cell>
        </row>
        <row r="521">
          <cell r="G521" t="str">
            <v>realized</v>
          </cell>
          <cell r="H521">
            <v>2022</v>
          </cell>
          <cell r="I521" t="str">
            <v>PV</v>
          </cell>
          <cell r="J521" t="str">
            <v>rooftop</v>
          </cell>
          <cell r="P521">
            <v>728</v>
          </cell>
          <cell r="T521" t="str">
            <v>postcoderoos</v>
          </cell>
        </row>
        <row r="522">
          <cell r="G522" t="str">
            <v>realized</v>
          </cell>
          <cell r="H522">
            <v>2021</v>
          </cell>
          <cell r="I522" t="str">
            <v>PV</v>
          </cell>
          <cell r="J522" t="str">
            <v>rooftop</v>
          </cell>
          <cell r="P522">
            <v>931</v>
          </cell>
          <cell r="T522" t="str">
            <v>postcoderoos</v>
          </cell>
        </row>
        <row r="523">
          <cell r="G523" t="str">
            <v>realized</v>
          </cell>
          <cell r="H523">
            <v>2017</v>
          </cell>
          <cell r="I523" t="str">
            <v>PV</v>
          </cell>
          <cell r="J523" t="str">
            <v>rooftop</v>
          </cell>
          <cell r="P523">
            <v>56</v>
          </cell>
          <cell r="T523" t="str">
            <v>postcoderoos</v>
          </cell>
        </row>
        <row r="524">
          <cell r="G524" t="str">
            <v>realized</v>
          </cell>
          <cell r="H524">
            <v>2019</v>
          </cell>
          <cell r="I524" t="str">
            <v>PV</v>
          </cell>
          <cell r="J524" t="str">
            <v>rooftop</v>
          </cell>
          <cell r="P524">
            <v>55.199999999999996</v>
          </cell>
          <cell r="T524" t="str">
            <v>postcoderoos</v>
          </cell>
        </row>
        <row r="525">
          <cell r="G525" t="str">
            <v>realized</v>
          </cell>
          <cell r="H525">
            <v>2018</v>
          </cell>
          <cell r="I525" t="str">
            <v>PV</v>
          </cell>
          <cell r="J525" t="str">
            <v>rooftop</v>
          </cell>
          <cell r="P525">
            <v>555.29999999999995</v>
          </cell>
          <cell r="T525" t="str">
            <v>SDE</v>
          </cell>
        </row>
        <row r="526">
          <cell r="G526" t="str">
            <v>realized</v>
          </cell>
          <cell r="H526">
            <v>2014</v>
          </cell>
          <cell r="I526" t="str">
            <v>PV</v>
          </cell>
          <cell r="J526" t="str">
            <v>rooftop</v>
          </cell>
          <cell r="P526">
            <v>140</v>
          </cell>
          <cell r="T526" t="str">
            <v>SDE</v>
          </cell>
        </row>
        <row r="527">
          <cell r="G527" t="str">
            <v>realized</v>
          </cell>
          <cell r="H527">
            <v>2017</v>
          </cell>
          <cell r="I527" t="str">
            <v>PV</v>
          </cell>
          <cell r="J527" t="str">
            <v>rooftop</v>
          </cell>
          <cell r="P527">
            <v>104</v>
          </cell>
          <cell r="T527" t="str">
            <v>SDE</v>
          </cell>
        </row>
        <row r="528">
          <cell r="G528" t="str">
            <v>realized</v>
          </cell>
          <cell r="H528">
            <v>2019</v>
          </cell>
          <cell r="I528" t="str">
            <v>PV</v>
          </cell>
          <cell r="J528" t="str">
            <v>rooftop</v>
          </cell>
          <cell r="P528">
            <v>411.59999999999997</v>
          </cell>
          <cell r="T528" t="str">
            <v>SDE</v>
          </cell>
        </row>
        <row r="529">
          <cell r="G529" t="str">
            <v>realized</v>
          </cell>
          <cell r="H529">
            <v>2019</v>
          </cell>
          <cell r="I529" t="str">
            <v>PV</v>
          </cell>
          <cell r="J529" t="str">
            <v>rooftop</v>
          </cell>
          <cell r="P529">
            <v>47.1</v>
          </cell>
          <cell r="T529" t="str">
            <v>postcoderoos</v>
          </cell>
        </row>
        <row r="530">
          <cell r="G530" t="str">
            <v>realized</v>
          </cell>
          <cell r="H530">
            <v>2022</v>
          </cell>
          <cell r="I530" t="str">
            <v>PV</v>
          </cell>
          <cell r="J530" t="str">
            <v>rooftop</v>
          </cell>
          <cell r="P530">
            <v>15</v>
          </cell>
          <cell r="T530" t="str">
            <v>SCE (PCR)</v>
          </cell>
        </row>
        <row r="531">
          <cell r="G531" t="str">
            <v>realized</v>
          </cell>
          <cell r="H531">
            <v>2018</v>
          </cell>
          <cell r="I531" t="str">
            <v>PV</v>
          </cell>
          <cell r="J531" t="str">
            <v>rooftop</v>
          </cell>
          <cell r="P531">
            <v>98</v>
          </cell>
          <cell r="T531" t="str">
            <v>SDE</v>
          </cell>
        </row>
        <row r="532">
          <cell r="G532" t="str">
            <v>realized</v>
          </cell>
          <cell r="H532">
            <v>2019</v>
          </cell>
          <cell r="I532" t="str">
            <v>PV</v>
          </cell>
          <cell r="J532" t="str">
            <v>rooftop</v>
          </cell>
          <cell r="P532">
            <v>88.2</v>
          </cell>
          <cell r="T532" t="str">
            <v>postcoderoos</v>
          </cell>
        </row>
        <row r="533">
          <cell r="G533" t="str">
            <v>realized</v>
          </cell>
          <cell r="H533">
            <v>2021</v>
          </cell>
          <cell r="I533" t="str">
            <v>PV</v>
          </cell>
          <cell r="J533" t="str">
            <v>rooftop</v>
          </cell>
          <cell r="P533">
            <v>76</v>
          </cell>
          <cell r="T533" t="str">
            <v>SCE (PCR)</v>
          </cell>
        </row>
        <row r="534">
          <cell r="G534" t="str">
            <v>realized</v>
          </cell>
          <cell r="H534">
            <v>2022</v>
          </cell>
          <cell r="I534" t="str">
            <v>PV</v>
          </cell>
          <cell r="J534" t="str">
            <v>rooftop</v>
          </cell>
          <cell r="P534">
            <v>90</v>
          </cell>
          <cell r="T534" t="str">
            <v>SCE (PCR)</v>
          </cell>
        </row>
        <row r="535">
          <cell r="G535" t="str">
            <v>realized</v>
          </cell>
          <cell r="H535">
            <v>2018</v>
          </cell>
          <cell r="I535" t="str">
            <v>PV</v>
          </cell>
          <cell r="J535" t="str">
            <v>rooftop</v>
          </cell>
          <cell r="P535">
            <v>205.8</v>
          </cell>
          <cell r="T535" t="str">
            <v>postcoderoos</v>
          </cell>
        </row>
        <row r="536">
          <cell r="G536" t="str">
            <v>realized</v>
          </cell>
          <cell r="H536">
            <v>2023</v>
          </cell>
          <cell r="I536" t="str">
            <v>PV</v>
          </cell>
          <cell r="J536" t="str">
            <v>rooftop</v>
          </cell>
          <cell r="P536">
            <v>40.96</v>
          </cell>
          <cell r="T536" t="str">
            <v>SCE (PCR)</v>
          </cell>
        </row>
        <row r="537">
          <cell r="G537" t="str">
            <v>realized</v>
          </cell>
          <cell r="H537">
            <v>2020</v>
          </cell>
          <cell r="I537" t="str">
            <v>PV</v>
          </cell>
          <cell r="J537" t="str">
            <v>rooftop</v>
          </cell>
          <cell r="P537">
            <v>99.2</v>
          </cell>
          <cell r="T537" t="str">
            <v>postcoderoos</v>
          </cell>
        </row>
        <row r="538">
          <cell r="G538" t="str">
            <v>realized</v>
          </cell>
          <cell r="H538">
            <v>2019</v>
          </cell>
          <cell r="I538" t="str">
            <v>PV</v>
          </cell>
          <cell r="J538" t="str">
            <v>rooftop</v>
          </cell>
          <cell r="P538">
            <v>144</v>
          </cell>
          <cell r="T538" t="str">
            <v>postcoderoos</v>
          </cell>
        </row>
        <row r="539">
          <cell r="G539" t="str">
            <v>realized</v>
          </cell>
          <cell r="H539">
            <v>2018</v>
          </cell>
          <cell r="I539" t="str">
            <v>PV</v>
          </cell>
          <cell r="J539" t="str">
            <v>rooftop</v>
          </cell>
          <cell r="P539">
            <v>59.4</v>
          </cell>
          <cell r="T539" t="str">
            <v>postcoderoos</v>
          </cell>
        </row>
        <row r="540">
          <cell r="G540" t="str">
            <v>realized</v>
          </cell>
          <cell r="H540">
            <v>2016</v>
          </cell>
          <cell r="I540" t="str">
            <v>PV</v>
          </cell>
          <cell r="J540" t="str">
            <v>rooftop</v>
          </cell>
          <cell r="P540">
            <v>91</v>
          </cell>
          <cell r="T540" t="str">
            <v>SDE</v>
          </cell>
        </row>
        <row r="541">
          <cell r="G541" t="str">
            <v>realized</v>
          </cell>
          <cell r="H541">
            <v>2017</v>
          </cell>
          <cell r="I541" t="str">
            <v>PV</v>
          </cell>
          <cell r="J541" t="str">
            <v>rooftop</v>
          </cell>
          <cell r="P541">
            <v>83.2</v>
          </cell>
          <cell r="T541" t="str">
            <v>salderen</v>
          </cell>
        </row>
        <row r="542">
          <cell r="G542" t="str">
            <v>realized</v>
          </cell>
          <cell r="H542">
            <v>2023</v>
          </cell>
          <cell r="I542" t="str">
            <v>PV</v>
          </cell>
          <cell r="J542" t="str">
            <v>rooftop</v>
          </cell>
          <cell r="P542">
            <v>90.72</v>
          </cell>
          <cell r="T542" t="str">
            <v>SCE (PCR)</v>
          </cell>
        </row>
        <row r="543">
          <cell r="G543" t="str">
            <v>realized</v>
          </cell>
          <cell r="H543">
            <v>2022</v>
          </cell>
          <cell r="I543" t="str">
            <v>PV</v>
          </cell>
          <cell r="J543" t="str">
            <v>rooftop</v>
          </cell>
          <cell r="P543">
            <v>28</v>
          </cell>
          <cell r="T543" t="str">
            <v>SCE (PCR)</v>
          </cell>
        </row>
        <row r="544">
          <cell r="G544" t="str">
            <v>realized</v>
          </cell>
          <cell r="H544">
            <v>2018</v>
          </cell>
          <cell r="I544" t="str">
            <v>PV</v>
          </cell>
          <cell r="J544" t="str">
            <v>rooftop</v>
          </cell>
          <cell r="P544">
            <v>67.5</v>
          </cell>
          <cell r="T544" t="str">
            <v>postcoderoos</v>
          </cell>
        </row>
        <row r="545">
          <cell r="G545" t="str">
            <v>realized</v>
          </cell>
          <cell r="H545">
            <v>2017</v>
          </cell>
          <cell r="I545" t="str">
            <v>PV</v>
          </cell>
          <cell r="J545" t="str">
            <v>rooftop</v>
          </cell>
          <cell r="P545">
            <v>41.08</v>
          </cell>
          <cell r="T545" t="str">
            <v>postcoderoos</v>
          </cell>
        </row>
        <row r="546">
          <cell r="G546" t="str">
            <v>realized</v>
          </cell>
          <cell r="H546">
            <v>2022</v>
          </cell>
          <cell r="I546" t="str">
            <v>PV</v>
          </cell>
          <cell r="J546" t="str">
            <v>rooftop</v>
          </cell>
          <cell r="P546">
            <v>1743</v>
          </cell>
          <cell r="T546" t="str">
            <v>postcoderoos</v>
          </cell>
        </row>
        <row r="547">
          <cell r="G547" t="str">
            <v>realized</v>
          </cell>
          <cell r="H547">
            <v>2021</v>
          </cell>
          <cell r="I547" t="str">
            <v>PV</v>
          </cell>
          <cell r="J547" t="str">
            <v>rooftop</v>
          </cell>
          <cell r="P547">
            <v>512</v>
          </cell>
          <cell r="T547" t="str">
            <v>postcoderoos</v>
          </cell>
        </row>
        <row r="548">
          <cell r="G548" t="str">
            <v>realized</v>
          </cell>
          <cell r="H548">
            <v>2020</v>
          </cell>
          <cell r="I548" t="str">
            <v>PV</v>
          </cell>
          <cell r="J548" t="str">
            <v>rooftop</v>
          </cell>
          <cell r="P548">
            <v>1347</v>
          </cell>
          <cell r="T548" t="str">
            <v>postcoderoos</v>
          </cell>
        </row>
        <row r="549">
          <cell r="G549" t="str">
            <v>realized</v>
          </cell>
          <cell r="H549">
            <v>2022</v>
          </cell>
          <cell r="I549" t="str">
            <v>PV</v>
          </cell>
          <cell r="J549" t="str">
            <v>rooftop</v>
          </cell>
          <cell r="P549">
            <v>357</v>
          </cell>
          <cell r="T549" t="str">
            <v>SCE (PCR)</v>
          </cell>
        </row>
        <row r="550">
          <cell r="G550" t="str">
            <v>realized</v>
          </cell>
          <cell r="H550">
            <v>2022</v>
          </cell>
          <cell r="I550" t="str">
            <v>PV</v>
          </cell>
          <cell r="J550" t="str">
            <v>rooftop</v>
          </cell>
          <cell r="P550">
            <v>308</v>
          </cell>
          <cell r="T550" t="str">
            <v>SCE (PCR)</v>
          </cell>
        </row>
        <row r="551">
          <cell r="G551" t="str">
            <v>realized</v>
          </cell>
          <cell r="H551">
            <v>2023</v>
          </cell>
          <cell r="I551" t="str">
            <v>PV</v>
          </cell>
          <cell r="J551" t="str">
            <v>rooftop</v>
          </cell>
          <cell r="P551">
            <v>89.910000000000011</v>
          </cell>
          <cell r="T551" t="str">
            <v>SCE (PCR)</v>
          </cell>
        </row>
        <row r="552">
          <cell r="G552" t="str">
            <v>realized</v>
          </cell>
          <cell r="H552">
            <v>2023</v>
          </cell>
          <cell r="I552" t="str">
            <v>PV</v>
          </cell>
          <cell r="J552" t="str">
            <v>rooftop</v>
          </cell>
          <cell r="P552">
            <v>129.6</v>
          </cell>
          <cell r="T552" t="str">
            <v>SCE (PCR)</v>
          </cell>
        </row>
        <row r="553">
          <cell r="G553" t="str">
            <v>realized</v>
          </cell>
          <cell r="H553">
            <v>2018</v>
          </cell>
          <cell r="I553" t="str">
            <v>PV</v>
          </cell>
          <cell r="J553" t="str">
            <v>rooftop</v>
          </cell>
          <cell r="P553">
            <v>79.2</v>
          </cell>
          <cell r="T553" t="str">
            <v>postcoderoos</v>
          </cell>
        </row>
        <row r="554">
          <cell r="G554" t="str">
            <v>realized</v>
          </cell>
          <cell r="H554">
            <v>2023</v>
          </cell>
          <cell r="I554" t="str">
            <v>PV</v>
          </cell>
          <cell r="J554" t="str">
            <v>rooftop</v>
          </cell>
          <cell r="P554">
            <v>38</v>
          </cell>
          <cell r="T554" t="str">
            <v>SCE (PCR)</v>
          </cell>
        </row>
        <row r="555">
          <cell r="G555" t="str">
            <v>realized</v>
          </cell>
          <cell r="H555">
            <v>2014</v>
          </cell>
          <cell r="I555" t="str">
            <v>PV</v>
          </cell>
          <cell r="J555" t="str">
            <v>rooftop</v>
          </cell>
          <cell r="P555">
            <v>5.46</v>
          </cell>
          <cell r="T555" t="str">
            <v>salderen</v>
          </cell>
        </row>
        <row r="556">
          <cell r="G556" t="str">
            <v>realized</v>
          </cell>
          <cell r="H556">
            <v>2014</v>
          </cell>
          <cell r="I556" t="str">
            <v>PV</v>
          </cell>
          <cell r="J556" t="str">
            <v>rooftop</v>
          </cell>
          <cell r="P556">
            <v>4.9400000000000004</v>
          </cell>
          <cell r="T556" t="str">
            <v>salderen</v>
          </cell>
        </row>
        <row r="557">
          <cell r="G557" t="str">
            <v>realized</v>
          </cell>
          <cell r="H557">
            <v>2019</v>
          </cell>
          <cell r="I557" t="str">
            <v>PV</v>
          </cell>
          <cell r="J557" t="str">
            <v>rooftop</v>
          </cell>
          <cell r="P557">
            <v>62.4</v>
          </cell>
          <cell r="T557" t="str">
            <v>postcoderoos</v>
          </cell>
        </row>
        <row r="558">
          <cell r="G558" t="str">
            <v>realized</v>
          </cell>
          <cell r="H558">
            <v>2020</v>
          </cell>
          <cell r="I558" t="str">
            <v>PV</v>
          </cell>
          <cell r="J558" t="str">
            <v>rooftop</v>
          </cell>
          <cell r="P558">
            <v>354.33</v>
          </cell>
          <cell r="T558" t="str">
            <v>postcoderoos</v>
          </cell>
        </row>
        <row r="559">
          <cell r="G559" t="str">
            <v>realized</v>
          </cell>
          <cell r="H559">
            <v>2018</v>
          </cell>
          <cell r="I559" t="str">
            <v>PV</v>
          </cell>
          <cell r="J559" t="str">
            <v>rooftop</v>
          </cell>
          <cell r="P559">
            <v>80.62</v>
          </cell>
          <cell r="T559" t="str">
            <v>postcoderoos</v>
          </cell>
        </row>
        <row r="560">
          <cell r="G560" t="str">
            <v>realized</v>
          </cell>
          <cell r="H560">
            <v>2023</v>
          </cell>
          <cell r="I560" t="str">
            <v>PV</v>
          </cell>
          <cell r="J560" t="str">
            <v>rooftop</v>
          </cell>
          <cell r="P560">
            <v>74</v>
          </cell>
          <cell r="T560" t="str">
            <v>SCE (PCR)</v>
          </cell>
        </row>
        <row r="561">
          <cell r="G561" t="str">
            <v>realized</v>
          </cell>
          <cell r="H561">
            <v>2023</v>
          </cell>
          <cell r="I561" t="str">
            <v>PV</v>
          </cell>
          <cell r="J561" t="str">
            <v>rooftop</v>
          </cell>
          <cell r="P561">
            <v>75</v>
          </cell>
          <cell r="T561" t="str">
            <v>SCE (PCR)</v>
          </cell>
        </row>
        <row r="562">
          <cell r="G562" t="str">
            <v>realized</v>
          </cell>
          <cell r="H562">
            <v>2019</v>
          </cell>
          <cell r="I562" t="str">
            <v>PV</v>
          </cell>
          <cell r="J562" t="str">
            <v>rooftop</v>
          </cell>
          <cell r="P562">
            <v>58</v>
          </cell>
          <cell r="T562" t="str">
            <v>postcoderoos</v>
          </cell>
        </row>
        <row r="563">
          <cell r="G563" t="str">
            <v>realized</v>
          </cell>
          <cell r="H563">
            <v>2018</v>
          </cell>
          <cell r="I563" t="str">
            <v>PV</v>
          </cell>
          <cell r="J563" t="str">
            <v>rooftop</v>
          </cell>
          <cell r="P563">
            <v>36.96</v>
          </cell>
          <cell r="T563" t="str">
            <v>postcoderoos</v>
          </cell>
        </row>
        <row r="564">
          <cell r="G564" t="str">
            <v>realized</v>
          </cell>
          <cell r="H564">
            <v>2015</v>
          </cell>
          <cell r="I564" t="str">
            <v>PV</v>
          </cell>
          <cell r="J564" t="str">
            <v>rooftop</v>
          </cell>
          <cell r="P564">
            <v>71</v>
          </cell>
          <cell r="T564" t="str">
            <v>SDE</v>
          </cell>
        </row>
        <row r="565">
          <cell r="G565" t="str">
            <v>realized</v>
          </cell>
          <cell r="H565">
            <v>2019</v>
          </cell>
          <cell r="I565" t="str">
            <v>PV</v>
          </cell>
          <cell r="J565" t="str">
            <v>rooftop</v>
          </cell>
          <cell r="P565">
            <v>820.8</v>
          </cell>
          <cell r="T565" t="str">
            <v>SDE</v>
          </cell>
        </row>
        <row r="566">
          <cell r="G566" t="str">
            <v>realized</v>
          </cell>
          <cell r="H566">
            <v>2023</v>
          </cell>
          <cell r="I566" t="str">
            <v>PV</v>
          </cell>
          <cell r="J566" t="str">
            <v>rooftop</v>
          </cell>
          <cell r="P566">
            <v>59</v>
          </cell>
          <cell r="T566" t="str">
            <v>SCE (PCR)</v>
          </cell>
        </row>
        <row r="567">
          <cell r="G567" t="str">
            <v>realized</v>
          </cell>
          <cell r="H567">
            <v>2019</v>
          </cell>
          <cell r="I567" t="str">
            <v>PV</v>
          </cell>
          <cell r="J567" t="str">
            <v>rooftop</v>
          </cell>
          <cell r="P567">
            <v>43.550000000000004</v>
          </cell>
          <cell r="T567" t="str">
            <v>postcoderoos</v>
          </cell>
        </row>
        <row r="568">
          <cell r="G568" t="str">
            <v>realized</v>
          </cell>
          <cell r="H568">
            <v>2020</v>
          </cell>
          <cell r="I568" t="str">
            <v>PV</v>
          </cell>
          <cell r="J568" t="str">
            <v>rooftop</v>
          </cell>
          <cell r="P568">
            <v>40.535000000000004</v>
          </cell>
          <cell r="T568" t="str">
            <v>postcoderoos</v>
          </cell>
        </row>
        <row r="569">
          <cell r="G569" t="str">
            <v>realized</v>
          </cell>
          <cell r="H569">
            <v>2021</v>
          </cell>
          <cell r="I569" t="str">
            <v>PV</v>
          </cell>
          <cell r="J569" t="str">
            <v>rooftop</v>
          </cell>
          <cell r="P569">
            <v>60.970000000000006</v>
          </cell>
          <cell r="T569" t="str">
            <v>SCE (PCR)</v>
          </cell>
        </row>
        <row r="570">
          <cell r="G570" t="str">
            <v>realized</v>
          </cell>
          <cell r="H570">
            <v>2023</v>
          </cell>
          <cell r="I570" t="str">
            <v>PV</v>
          </cell>
          <cell r="J570" t="str">
            <v>rooftop</v>
          </cell>
          <cell r="P570">
            <v>59</v>
          </cell>
          <cell r="T570" t="str">
            <v>SCE (PCR)</v>
          </cell>
        </row>
        <row r="571">
          <cell r="G571" t="str">
            <v>realized</v>
          </cell>
          <cell r="H571">
            <v>2017</v>
          </cell>
          <cell r="I571" t="str">
            <v>PV</v>
          </cell>
          <cell r="J571" t="str">
            <v>rooftop</v>
          </cell>
          <cell r="P571">
            <v>83.475000000000009</v>
          </cell>
          <cell r="T571" t="str">
            <v>SDE</v>
          </cell>
        </row>
        <row r="572">
          <cell r="G572" t="str">
            <v>realized</v>
          </cell>
          <cell r="H572">
            <v>2016</v>
          </cell>
          <cell r="I572" t="str">
            <v>PV</v>
          </cell>
          <cell r="J572" t="str">
            <v>rooftop</v>
          </cell>
          <cell r="P572">
            <v>58.760000000000005</v>
          </cell>
          <cell r="T572" t="str">
            <v>postcoderoos</v>
          </cell>
        </row>
        <row r="573">
          <cell r="G573" t="str">
            <v>realized</v>
          </cell>
          <cell r="H573">
            <v>2018</v>
          </cell>
          <cell r="I573" t="str">
            <v>PV</v>
          </cell>
          <cell r="J573" t="str">
            <v>rooftop</v>
          </cell>
          <cell r="P573">
            <v>480</v>
          </cell>
          <cell r="T573" t="str">
            <v>SDE</v>
          </cell>
        </row>
        <row r="574">
          <cell r="G574" t="str">
            <v>realized</v>
          </cell>
          <cell r="H574">
            <v>2018</v>
          </cell>
          <cell r="I574" t="str">
            <v>PV</v>
          </cell>
          <cell r="J574" t="str">
            <v>rooftop</v>
          </cell>
          <cell r="P574">
            <v>99</v>
          </cell>
          <cell r="T574" t="str">
            <v>postcoderoos</v>
          </cell>
        </row>
        <row r="575">
          <cell r="G575" t="str">
            <v>realized</v>
          </cell>
          <cell r="H575">
            <v>2017</v>
          </cell>
          <cell r="I575" t="str">
            <v>PV</v>
          </cell>
          <cell r="J575" t="str">
            <v>rooftop</v>
          </cell>
          <cell r="P575">
            <v>39.44</v>
          </cell>
          <cell r="T575" t="str">
            <v>postcoderoos</v>
          </cell>
        </row>
        <row r="576">
          <cell r="G576" t="str">
            <v>realized</v>
          </cell>
          <cell r="H576">
            <v>2015</v>
          </cell>
          <cell r="I576" t="str">
            <v>PV</v>
          </cell>
          <cell r="J576" t="str">
            <v>rooftop</v>
          </cell>
          <cell r="P576">
            <v>88</v>
          </cell>
          <cell r="T576" t="str">
            <v>SDE</v>
          </cell>
        </row>
        <row r="577">
          <cell r="G577" t="str">
            <v>realized</v>
          </cell>
          <cell r="H577">
            <v>2023</v>
          </cell>
          <cell r="I577" t="str">
            <v>PV</v>
          </cell>
          <cell r="J577" t="str">
            <v>rooftop</v>
          </cell>
          <cell r="P577">
            <v>99.4</v>
          </cell>
          <cell r="T577" t="str">
            <v>SCE (PCR)</v>
          </cell>
        </row>
        <row r="578">
          <cell r="G578" t="str">
            <v>realized</v>
          </cell>
          <cell r="H578">
            <v>2023</v>
          </cell>
          <cell r="I578" t="str">
            <v>PV</v>
          </cell>
          <cell r="J578" t="str">
            <v>rooftop</v>
          </cell>
          <cell r="P578">
            <v>89</v>
          </cell>
          <cell r="T578" t="str">
            <v>SCE (PCR)</v>
          </cell>
        </row>
        <row r="579">
          <cell r="G579" t="str">
            <v>realized</v>
          </cell>
          <cell r="H579">
            <v>2023</v>
          </cell>
          <cell r="I579" t="str">
            <v>PV</v>
          </cell>
          <cell r="J579" t="str">
            <v>rooftop</v>
          </cell>
          <cell r="P579">
            <v>86</v>
          </cell>
          <cell r="T579" t="str">
            <v>SCE (PCR)</v>
          </cell>
        </row>
        <row r="580">
          <cell r="G580" t="str">
            <v>realized</v>
          </cell>
          <cell r="H580">
            <v>2022</v>
          </cell>
          <cell r="I580" t="str">
            <v>PV</v>
          </cell>
          <cell r="J580" t="str">
            <v>rooftop</v>
          </cell>
          <cell r="P580">
            <v>56.16</v>
          </cell>
          <cell r="T580" t="str">
            <v>SCE (PCR)</v>
          </cell>
        </row>
        <row r="581">
          <cell r="G581" t="str">
            <v>realized</v>
          </cell>
          <cell r="H581">
            <v>2018</v>
          </cell>
          <cell r="I581" t="str">
            <v>PV</v>
          </cell>
          <cell r="J581" t="str">
            <v>rooftop</v>
          </cell>
          <cell r="P581">
            <v>169.79999999999998</v>
          </cell>
          <cell r="T581" t="str">
            <v>postcoderoos</v>
          </cell>
        </row>
        <row r="582">
          <cell r="G582" t="str">
            <v>realized</v>
          </cell>
          <cell r="H582">
            <v>2019</v>
          </cell>
          <cell r="I582" t="str">
            <v>PV</v>
          </cell>
          <cell r="J582" t="str">
            <v>rooftop</v>
          </cell>
          <cell r="P582">
            <v>29</v>
          </cell>
          <cell r="T582" t="str">
            <v>postcoderoos</v>
          </cell>
        </row>
        <row r="583">
          <cell r="G583" t="str">
            <v>realized</v>
          </cell>
          <cell r="H583">
            <v>2016</v>
          </cell>
          <cell r="I583" t="str">
            <v>PV</v>
          </cell>
          <cell r="J583" t="str">
            <v>rooftop</v>
          </cell>
          <cell r="P583">
            <v>71.760000000000005</v>
          </cell>
          <cell r="T583" t="str">
            <v>postcoderoos</v>
          </cell>
        </row>
        <row r="584">
          <cell r="G584" t="str">
            <v>realized</v>
          </cell>
          <cell r="H584">
            <v>2018</v>
          </cell>
          <cell r="I584" t="str">
            <v>PV</v>
          </cell>
          <cell r="J584" t="str">
            <v>rooftop</v>
          </cell>
          <cell r="P584">
            <v>307.2</v>
          </cell>
          <cell r="T584" t="str">
            <v>postcoderoos</v>
          </cell>
        </row>
        <row r="585">
          <cell r="G585" t="str">
            <v>realized</v>
          </cell>
          <cell r="H585">
            <v>2017</v>
          </cell>
          <cell r="I585" t="str">
            <v>PV</v>
          </cell>
          <cell r="J585" t="str">
            <v>rooftop</v>
          </cell>
          <cell r="P585">
            <v>95.68</v>
          </cell>
          <cell r="T585" t="str">
            <v>postcoderoos</v>
          </cell>
        </row>
        <row r="586">
          <cell r="G586" t="str">
            <v>realized</v>
          </cell>
          <cell r="H586">
            <v>2018</v>
          </cell>
          <cell r="I586" t="str">
            <v>PV</v>
          </cell>
          <cell r="J586" t="str">
            <v>rooftop</v>
          </cell>
          <cell r="P586">
            <v>30.9</v>
          </cell>
          <cell r="T586" t="str">
            <v>postcoderoos</v>
          </cell>
        </row>
        <row r="587">
          <cell r="G587" t="str">
            <v>realized</v>
          </cell>
          <cell r="H587">
            <v>2020</v>
          </cell>
          <cell r="I587" t="str">
            <v>PV</v>
          </cell>
          <cell r="J587" t="str">
            <v>rooftop</v>
          </cell>
          <cell r="P587">
            <v>111.63</v>
          </cell>
          <cell r="T587" t="str">
            <v>SDE</v>
          </cell>
        </row>
        <row r="588">
          <cell r="G588" t="str">
            <v>realized</v>
          </cell>
          <cell r="H588">
            <v>2020</v>
          </cell>
          <cell r="I588" t="str">
            <v>PV</v>
          </cell>
          <cell r="J588" t="str">
            <v>rooftop</v>
          </cell>
          <cell r="P588">
            <v>65.88</v>
          </cell>
          <cell r="T588" t="str">
            <v>postcoderoos</v>
          </cell>
        </row>
        <row r="589">
          <cell r="G589" t="str">
            <v>realized</v>
          </cell>
          <cell r="H589">
            <v>2020</v>
          </cell>
          <cell r="I589" t="str">
            <v>PV</v>
          </cell>
          <cell r="J589" t="str">
            <v>rooftop</v>
          </cell>
          <cell r="P589">
            <v>119.56</v>
          </cell>
          <cell r="T589" t="str">
            <v>SDE</v>
          </cell>
        </row>
        <row r="590">
          <cell r="G590" t="str">
            <v>realized</v>
          </cell>
          <cell r="H590">
            <v>2019</v>
          </cell>
          <cell r="I590" t="str">
            <v>PV</v>
          </cell>
          <cell r="J590" t="str">
            <v>rooftop</v>
          </cell>
          <cell r="P590">
            <v>170</v>
          </cell>
          <cell r="T590" t="str">
            <v>SDE</v>
          </cell>
        </row>
        <row r="591">
          <cell r="G591" t="str">
            <v>realized</v>
          </cell>
          <cell r="H591">
            <v>2020</v>
          </cell>
          <cell r="I591" t="str">
            <v>PV</v>
          </cell>
          <cell r="J591" t="str">
            <v>rooftop</v>
          </cell>
          <cell r="P591">
            <v>39.04</v>
          </cell>
          <cell r="T591" t="str">
            <v>postcoderoos</v>
          </cell>
        </row>
        <row r="592">
          <cell r="G592" t="str">
            <v>realized</v>
          </cell>
          <cell r="H592">
            <v>2019</v>
          </cell>
          <cell r="I592" t="str">
            <v>PV</v>
          </cell>
          <cell r="J592" t="str">
            <v>rooftop</v>
          </cell>
          <cell r="P592">
            <v>33</v>
          </cell>
          <cell r="T592" t="str">
            <v>postcoderoos</v>
          </cell>
        </row>
        <row r="593">
          <cell r="G593" t="str">
            <v>realized</v>
          </cell>
          <cell r="H593">
            <v>2019</v>
          </cell>
          <cell r="I593" t="str">
            <v>PV</v>
          </cell>
          <cell r="J593" t="str">
            <v>rooftop</v>
          </cell>
          <cell r="P593">
            <v>66</v>
          </cell>
          <cell r="T593" t="str">
            <v>postcoderoos</v>
          </cell>
        </row>
        <row r="594">
          <cell r="G594" t="str">
            <v>realized</v>
          </cell>
          <cell r="H594">
            <v>2022</v>
          </cell>
          <cell r="I594" t="str">
            <v>PV</v>
          </cell>
          <cell r="J594" t="str">
            <v>rooftop</v>
          </cell>
          <cell r="P594">
            <v>70.56</v>
          </cell>
          <cell r="T594" t="str">
            <v>SCE (PCR)</v>
          </cell>
        </row>
        <row r="595">
          <cell r="G595" t="str">
            <v>realized</v>
          </cell>
          <cell r="H595">
            <v>2020</v>
          </cell>
          <cell r="I595" t="str">
            <v>PV</v>
          </cell>
          <cell r="J595" t="str">
            <v>rooftop</v>
          </cell>
          <cell r="P595">
            <v>75.48</v>
          </cell>
          <cell r="T595" t="str">
            <v>postcoderoos</v>
          </cell>
        </row>
        <row r="596">
          <cell r="G596" t="str">
            <v>realized</v>
          </cell>
          <cell r="H596">
            <v>2014</v>
          </cell>
          <cell r="I596" t="str">
            <v>PV</v>
          </cell>
          <cell r="J596" t="str">
            <v>rooftop</v>
          </cell>
          <cell r="P596">
            <v>14.56</v>
          </cell>
          <cell r="T596" t="str">
            <v>salderen</v>
          </cell>
        </row>
        <row r="597">
          <cell r="G597" t="str">
            <v>realized</v>
          </cell>
          <cell r="H597">
            <v>2016</v>
          </cell>
          <cell r="I597" t="str">
            <v>PV</v>
          </cell>
          <cell r="J597" t="str">
            <v>rooftop</v>
          </cell>
          <cell r="P597">
            <v>27.56</v>
          </cell>
          <cell r="T597" t="str">
            <v>SDE</v>
          </cell>
        </row>
        <row r="598">
          <cell r="G598" t="str">
            <v>realized</v>
          </cell>
          <cell r="H598">
            <v>2018</v>
          </cell>
          <cell r="I598" t="str">
            <v>PV</v>
          </cell>
          <cell r="J598" t="str">
            <v>rooftop</v>
          </cell>
          <cell r="P598">
            <v>413.09999999999997</v>
          </cell>
          <cell r="T598" t="str">
            <v>SDE</v>
          </cell>
        </row>
        <row r="599">
          <cell r="G599" t="str">
            <v>realized</v>
          </cell>
          <cell r="H599">
            <v>2020</v>
          </cell>
          <cell r="I599" t="str">
            <v>PV</v>
          </cell>
          <cell r="J599" t="str">
            <v>rooftop</v>
          </cell>
          <cell r="P599">
            <v>34.86</v>
          </cell>
          <cell r="T599" t="str">
            <v>postcoderoos</v>
          </cell>
        </row>
        <row r="600">
          <cell r="G600" t="str">
            <v>realized</v>
          </cell>
          <cell r="H600">
            <v>2020</v>
          </cell>
          <cell r="I600" t="str">
            <v>PV</v>
          </cell>
          <cell r="J600" t="str">
            <v>rooftop</v>
          </cell>
          <cell r="P600">
            <v>53.6</v>
          </cell>
          <cell r="T600" t="str">
            <v>postcoderoos</v>
          </cell>
        </row>
        <row r="601">
          <cell r="G601" t="str">
            <v>realized</v>
          </cell>
          <cell r="H601">
            <v>2019</v>
          </cell>
          <cell r="I601" t="str">
            <v>PV</v>
          </cell>
          <cell r="J601" t="str">
            <v>rooftop</v>
          </cell>
          <cell r="P601">
            <v>42.6</v>
          </cell>
          <cell r="T601" t="str">
            <v>postcoderoos</v>
          </cell>
        </row>
        <row r="602">
          <cell r="G602" t="str">
            <v>realized</v>
          </cell>
          <cell r="H602">
            <v>2021</v>
          </cell>
          <cell r="I602" t="str">
            <v>PV</v>
          </cell>
          <cell r="J602" t="str">
            <v>rooftop</v>
          </cell>
          <cell r="P602">
            <v>86.25</v>
          </cell>
          <cell r="T602" t="str">
            <v>postcoderoos</v>
          </cell>
        </row>
        <row r="603">
          <cell r="G603" t="str">
            <v>realized</v>
          </cell>
          <cell r="H603">
            <v>2023</v>
          </cell>
          <cell r="I603" t="str">
            <v>PV</v>
          </cell>
          <cell r="J603" t="str">
            <v>rooftop</v>
          </cell>
          <cell r="P603">
            <v>77.400000000000006</v>
          </cell>
          <cell r="T603" t="str">
            <v>SCE (PCR)</v>
          </cell>
        </row>
        <row r="604">
          <cell r="G604" t="str">
            <v>realized</v>
          </cell>
          <cell r="H604">
            <v>2020</v>
          </cell>
          <cell r="I604" t="str">
            <v>PV</v>
          </cell>
          <cell r="J604" t="str">
            <v>rooftop</v>
          </cell>
          <cell r="P604">
            <v>61.2</v>
          </cell>
          <cell r="T604" t="str">
            <v>postcoderoos</v>
          </cell>
        </row>
        <row r="605">
          <cell r="G605" t="str">
            <v>realized</v>
          </cell>
          <cell r="H605">
            <v>2020</v>
          </cell>
          <cell r="I605" t="str">
            <v>PV</v>
          </cell>
          <cell r="J605" t="str">
            <v>rooftop</v>
          </cell>
          <cell r="P605">
            <v>78</v>
          </cell>
          <cell r="T605" t="str">
            <v>postcoderoos</v>
          </cell>
        </row>
        <row r="606">
          <cell r="G606" t="str">
            <v>realized</v>
          </cell>
          <cell r="H606">
            <v>2021</v>
          </cell>
          <cell r="I606" t="str">
            <v>PV</v>
          </cell>
          <cell r="J606" t="str">
            <v>rooftop</v>
          </cell>
          <cell r="P606">
            <v>57.6</v>
          </cell>
          <cell r="T606" t="str">
            <v>postcoderoos</v>
          </cell>
        </row>
        <row r="607">
          <cell r="G607" t="str">
            <v>realized</v>
          </cell>
          <cell r="H607">
            <v>2019</v>
          </cell>
          <cell r="I607" t="str">
            <v>PV</v>
          </cell>
          <cell r="J607" t="str">
            <v>rooftop</v>
          </cell>
          <cell r="P607">
            <v>103.52999999999999</v>
          </cell>
          <cell r="T607" t="str">
            <v>postcoderoos</v>
          </cell>
        </row>
        <row r="608">
          <cell r="G608" t="str">
            <v>realized</v>
          </cell>
          <cell r="H608">
            <v>2011</v>
          </cell>
          <cell r="I608" t="str">
            <v>PV</v>
          </cell>
          <cell r="J608" t="str">
            <v>rooftop</v>
          </cell>
          <cell r="P608">
            <v>14.7</v>
          </cell>
          <cell r="T608" t="str">
            <v>salderen</v>
          </cell>
        </row>
        <row r="609">
          <cell r="G609" t="str">
            <v>realized</v>
          </cell>
          <cell r="H609">
            <v>2015</v>
          </cell>
          <cell r="I609" t="str">
            <v>PV</v>
          </cell>
          <cell r="J609" t="str">
            <v>rooftop</v>
          </cell>
          <cell r="P609">
            <v>31.2</v>
          </cell>
          <cell r="T609" t="str">
            <v>postcoderoos</v>
          </cell>
        </row>
        <row r="610">
          <cell r="G610" t="str">
            <v>realized</v>
          </cell>
          <cell r="H610">
            <v>2019</v>
          </cell>
          <cell r="I610" t="str">
            <v>PV</v>
          </cell>
          <cell r="J610" t="str">
            <v>rooftop</v>
          </cell>
          <cell r="P610">
            <v>278.72999999999996</v>
          </cell>
          <cell r="T610" t="str">
            <v>postcoderoos</v>
          </cell>
        </row>
        <row r="611">
          <cell r="G611" t="str">
            <v>realized</v>
          </cell>
          <cell r="H611">
            <v>2019</v>
          </cell>
          <cell r="I611" t="str">
            <v>PV</v>
          </cell>
          <cell r="J611" t="str">
            <v>rooftop</v>
          </cell>
          <cell r="P611">
            <v>75.69</v>
          </cell>
          <cell r="T611" t="str">
            <v>postcoderoos</v>
          </cell>
        </row>
        <row r="612">
          <cell r="G612" t="str">
            <v>realized</v>
          </cell>
          <cell r="H612">
            <v>2015</v>
          </cell>
          <cell r="I612" t="str">
            <v>PV</v>
          </cell>
          <cell r="J612" t="str">
            <v>rooftop</v>
          </cell>
          <cell r="P612">
            <v>47.7</v>
          </cell>
          <cell r="T612" t="str">
            <v>postcoderoos</v>
          </cell>
        </row>
        <row r="613">
          <cell r="G613" t="str">
            <v>realized</v>
          </cell>
          <cell r="H613">
            <v>2018</v>
          </cell>
          <cell r="I613" t="str">
            <v>PV</v>
          </cell>
          <cell r="J613" t="str">
            <v>rooftop</v>
          </cell>
          <cell r="P613">
            <v>87.42</v>
          </cell>
          <cell r="T613" t="str">
            <v>postcoderoos</v>
          </cell>
        </row>
        <row r="614">
          <cell r="G614" t="str">
            <v>realized</v>
          </cell>
          <cell r="H614">
            <v>2021</v>
          </cell>
          <cell r="I614" t="str">
            <v>PV</v>
          </cell>
          <cell r="J614" t="str">
            <v>rooftop</v>
          </cell>
          <cell r="P614">
            <v>40.659999999999997</v>
          </cell>
          <cell r="T614" t="str">
            <v>postcoderoos</v>
          </cell>
        </row>
        <row r="615">
          <cell r="G615" t="str">
            <v>realized</v>
          </cell>
          <cell r="H615">
            <v>2017</v>
          </cell>
          <cell r="I615" t="str">
            <v>PV</v>
          </cell>
          <cell r="J615" t="str">
            <v>rooftop</v>
          </cell>
          <cell r="P615">
            <v>66.25</v>
          </cell>
          <cell r="T615" t="str">
            <v>postcoderoos</v>
          </cell>
        </row>
        <row r="616">
          <cell r="G616" t="str">
            <v>realized</v>
          </cell>
          <cell r="H616">
            <v>2016</v>
          </cell>
          <cell r="I616" t="str">
            <v>PV</v>
          </cell>
          <cell r="J616" t="str">
            <v>rooftop</v>
          </cell>
          <cell r="P616">
            <v>6.48</v>
          </cell>
          <cell r="T616" t="str">
            <v>salderen</v>
          </cell>
        </row>
        <row r="617">
          <cell r="G617" t="str">
            <v>realized</v>
          </cell>
          <cell r="H617">
            <v>2017</v>
          </cell>
          <cell r="I617" t="str">
            <v>PV</v>
          </cell>
          <cell r="J617" t="str">
            <v>rooftop</v>
          </cell>
          <cell r="P617">
            <v>63.96</v>
          </cell>
          <cell r="T617" t="str">
            <v>SDE</v>
          </cell>
        </row>
        <row r="618">
          <cell r="G618" t="str">
            <v>realized</v>
          </cell>
          <cell r="H618">
            <v>2019</v>
          </cell>
          <cell r="I618" t="str">
            <v>PV</v>
          </cell>
          <cell r="J618" t="str">
            <v>rooftop</v>
          </cell>
          <cell r="P618">
            <v>225.6</v>
          </cell>
          <cell r="T618" t="str">
            <v>SDE</v>
          </cell>
        </row>
        <row r="619">
          <cell r="G619" t="str">
            <v>realized</v>
          </cell>
          <cell r="H619">
            <v>2017</v>
          </cell>
          <cell r="I619" t="str">
            <v>PV</v>
          </cell>
          <cell r="J619" t="str">
            <v>rooftop</v>
          </cell>
          <cell r="P619">
            <v>48.06</v>
          </cell>
          <cell r="T619" t="str">
            <v>SDE</v>
          </cell>
        </row>
        <row r="620">
          <cell r="G620" t="str">
            <v>realized</v>
          </cell>
          <cell r="H620">
            <v>2017</v>
          </cell>
          <cell r="I620" t="str">
            <v>PV</v>
          </cell>
          <cell r="J620" t="str">
            <v>rooftop</v>
          </cell>
          <cell r="P620">
            <v>48.06</v>
          </cell>
          <cell r="T620" t="str">
            <v>SDE</v>
          </cell>
        </row>
        <row r="621">
          <cell r="G621" t="str">
            <v>realized</v>
          </cell>
          <cell r="H621">
            <v>2018</v>
          </cell>
          <cell r="I621" t="str">
            <v>PV</v>
          </cell>
          <cell r="J621" t="str">
            <v>rooftop</v>
          </cell>
          <cell r="P621">
            <v>103.95</v>
          </cell>
          <cell r="T621" t="str">
            <v>SDE</v>
          </cell>
        </row>
        <row r="622">
          <cell r="G622" t="str">
            <v>realized</v>
          </cell>
          <cell r="H622">
            <v>2018</v>
          </cell>
          <cell r="I622" t="str">
            <v>PV</v>
          </cell>
          <cell r="J622" t="str">
            <v>rooftop</v>
          </cell>
          <cell r="P622">
            <v>3029.7400000000002</v>
          </cell>
          <cell r="T622" t="str">
            <v>SDE</v>
          </cell>
        </row>
        <row r="623">
          <cell r="G623" t="str">
            <v>realized</v>
          </cell>
          <cell r="H623">
            <v>2018</v>
          </cell>
          <cell r="I623" t="str">
            <v>PV</v>
          </cell>
          <cell r="J623" t="str">
            <v>rooftop</v>
          </cell>
          <cell r="P623">
            <v>54</v>
          </cell>
          <cell r="T623" t="str">
            <v>SDE</v>
          </cell>
        </row>
        <row r="624">
          <cell r="G624" t="str">
            <v>realized</v>
          </cell>
          <cell r="H624">
            <v>2019</v>
          </cell>
          <cell r="I624" t="str">
            <v>PV</v>
          </cell>
          <cell r="J624" t="str">
            <v>rooftop</v>
          </cell>
          <cell r="P624">
            <v>134.4</v>
          </cell>
          <cell r="T624" t="str">
            <v>SDE</v>
          </cell>
        </row>
        <row r="625">
          <cell r="G625" t="str">
            <v>realized</v>
          </cell>
          <cell r="H625">
            <v>2016</v>
          </cell>
          <cell r="I625" t="str">
            <v>PV</v>
          </cell>
          <cell r="J625" t="str">
            <v>rooftop</v>
          </cell>
          <cell r="P625">
            <v>22.8</v>
          </cell>
          <cell r="T625" t="str">
            <v>salderen</v>
          </cell>
        </row>
        <row r="626">
          <cell r="G626" t="str">
            <v>realized</v>
          </cell>
          <cell r="H626">
            <v>2017</v>
          </cell>
          <cell r="I626" t="str">
            <v>PV</v>
          </cell>
          <cell r="J626" t="str">
            <v>rooftop</v>
          </cell>
          <cell r="P626">
            <v>64.800000000000011</v>
          </cell>
          <cell r="T626" t="str">
            <v>SDE</v>
          </cell>
        </row>
        <row r="627">
          <cell r="G627" t="str">
            <v>realized</v>
          </cell>
          <cell r="H627">
            <v>2021</v>
          </cell>
          <cell r="I627" t="str">
            <v>PV</v>
          </cell>
          <cell r="J627" t="str">
            <v>rooftop</v>
          </cell>
          <cell r="P627">
            <v>35.36</v>
          </cell>
          <cell r="T627" t="str">
            <v>SDE</v>
          </cell>
        </row>
        <row r="628">
          <cell r="G628" t="str">
            <v>realized</v>
          </cell>
          <cell r="H628">
            <v>2018</v>
          </cell>
          <cell r="I628" t="str">
            <v>PV</v>
          </cell>
          <cell r="J628" t="str">
            <v>rooftop</v>
          </cell>
          <cell r="P628">
            <v>40.96</v>
          </cell>
          <cell r="T628" t="str">
            <v>SDE</v>
          </cell>
        </row>
        <row r="629">
          <cell r="G629" t="str">
            <v>realized</v>
          </cell>
          <cell r="H629">
            <v>2018</v>
          </cell>
          <cell r="I629" t="str">
            <v>PV</v>
          </cell>
          <cell r="J629" t="str">
            <v>rooftop</v>
          </cell>
          <cell r="P629">
            <v>41.6</v>
          </cell>
          <cell r="T629" t="str">
            <v>SDE</v>
          </cell>
        </row>
        <row r="630">
          <cell r="G630" t="str">
            <v>realized</v>
          </cell>
          <cell r="H630">
            <v>2018</v>
          </cell>
          <cell r="I630" t="str">
            <v>PV</v>
          </cell>
          <cell r="J630" t="str">
            <v>rooftop</v>
          </cell>
          <cell r="P630">
            <v>72.960000000000008</v>
          </cell>
          <cell r="T630" t="str">
            <v>SDE</v>
          </cell>
        </row>
        <row r="631">
          <cell r="G631" t="str">
            <v>realized</v>
          </cell>
          <cell r="H631">
            <v>2018</v>
          </cell>
          <cell r="I631" t="str">
            <v>PV</v>
          </cell>
          <cell r="J631" t="str">
            <v>rooftop</v>
          </cell>
          <cell r="P631">
            <v>65.28</v>
          </cell>
          <cell r="T631" t="str">
            <v>SDE</v>
          </cell>
        </row>
        <row r="632">
          <cell r="G632" t="str">
            <v>realized</v>
          </cell>
          <cell r="H632">
            <v>2015</v>
          </cell>
          <cell r="I632" t="str">
            <v>PV</v>
          </cell>
          <cell r="J632" t="str">
            <v>rooftop</v>
          </cell>
          <cell r="P632">
            <v>46.28</v>
          </cell>
          <cell r="T632" t="str">
            <v>SDE</v>
          </cell>
        </row>
        <row r="633">
          <cell r="G633" t="str">
            <v>realized</v>
          </cell>
          <cell r="H633">
            <v>2019</v>
          </cell>
          <cell r="I633" t="str">
            <v>PV</v>
          </cell>
          <cell r="J633" t="str">
            <v>rooftop</v>
          </cell>
          <cell r="P633">
            <v>51.024999999999999</v>
          </cell>
          <cell r="T633" t="str">
            <v>SDE</v>
          </cell>
        </row>
        <row r="634">
          <cell r="G634" t="str">
            <v>realized</v>
          </cell>
          <cell r="H634">
            <v>2019</v>
          </cell>
          <cell r="I634" t="str">
            <v>PV</v>
          </cell>
          <cell r="J634" t="str">
            <v>rooftop</v>
          </cell>
          <cell r="P634">
            <v>65.960000000000008</v>
          </cell>
          <cell r="T634" t="str">
            <v>SDE</v>
          </cell>
        </row>
        <row r="635">
          <cell r="G635" t="str">
            <v>realized</v>
          </cell>
          <cell r="H635">
            <v>2021</v>
          </cell>
          <cell r="I635" t="str">
            <v>PV</v>
          </cell>
          <cell r="J635" t="str">
            <v>rooftop</v>
          </cell>
          <cell r="P635">
            <v>74.800000000000011</v>
          </cell>
          <cell r="T635" t="str">
            <v>SDE</v>
          </cell>
        </row>
        <row r="636">
          <cell r="G636" t="str">
            <v>realized</v>
          </cell>
          <cell r="H636">
            <v>2019</v>
          </cell>
          <cell r="I636" t="str">
            <v>PV</v>
          </cell>
          <cell r="J636" t="str">
            <v>rooftop</v>
          </cell>
          <cell r="P636">
            <v>40.950000000000003</v>
          </cell>
          <cell r="T636" t="str">
            <v>postcoderoos</v>
          </cell>
        </row>
        <row r="637">
          <cell r="G637" t="str">
            <v>realized</v>
          </cell>
          <cell r="H637">
            <v>2021</v>
          </cell>
          <cell r="I637" t="str">
            <v>PV</v>
          </cell>
          <cell r="J637" t="str">
            <v>rooftop</v>
          </cell>
          <cell r="P637">
            <v>416.84000000000003</v>
          </cell>
          <cell r="T637" t="str">
            <v>SDE</v>
          </cell>
        </row>
        <row r="638">
          <cell r="G638" t="str">
            <v>realized</v>
          </cell>
          <cell r="H638">
            <v>2015</v>
          </cell>
          <cell r="I638" t="str">
            <v>PV</v>
          </cell>
          <cell r="J638" t="str">
            <v>rooftop</v>
          </cell>
          <cell r="P638">
            <v>124.8</v>
          </cell>
          <cell r="T638" t="str">
            <v>SDE</v>
          </cell>
        </row>
        <row r="639">
          <cell r="G639" t="str">
            <v>realized</v>
          </cell>
          <cell r="H639">
            <v>2017</v>
          </cell>
          <cell r="I639" t="str">
            <v>PV</v>
          </cell>
          <cell r="J639" t="str">
            <v>rooftop</v>
          </cell>
          <cell r="P639">
            <v>212.3</v>
          </cell>
          <cell r="T639" t="str">
            <v>SDE</v>
          </cell>
        </row>
        <row r="640">
          <cell r="G640" t="str">
            <v>realized</v>
          </cell>
          <cell r="H640">
            <v>2021</v>
          </cell>
          <cell r="I640" t="str">
            <v>PV</v>
          </cell>
          <cell r="J640" t="str">
            <v>rooftop</v>
          </cell>
          <cell r="P640">
            <v>203.43</v>
          </cell>
          <cell r="T640" t="str">
            <v>SDE</v>
          </cell>
        </row>
        <row r="641">
          <cell r="G641" t="str">
            <v>realized</v>
          </cell>
          <cell r="H641">
            <v>2018</v>
          </cell>
          <cell r="I641" t="str">
            <v>PV</v>
          </cell>
          <cell r="J641" t="str">
            <v>rooftop</v>
          </cell>
          <cell r="P641">
            <v>10.88</v>
          </cell>
          <cell r="T641" t="str">
            <v>postcoderoos</v>
          </cell>
        </row>
        <row r="642">
          <cell r="G642" t="str">
            <v>realized</v>
          </cell>
          <cell r="H642">
            <v>2021</v>
          </cell>
          <cell r="I642" t="str">
            <v>PV</v>
          </cell>
          <cell r="J642" t="str">
            <v>rooftop</v>
          </cell>
          <cell r="P642">
            <v>27.84</v>
          </cell>
          <cell r="T642" t="str">
            <v>postcoderoos</v>
          </cell>
        </row>
        <row r="643">
          <cell r="G643" t="str">
            <v>realized</v>
          </cell>
          <cell r="H643">
            <v>2023</v>
          </cell>
          <cell r="I643" t="str">
            <v>PV</v>
          </cell>
          <cell r="J643" t="str">
            <v>rooftop</v>
          </cell>
          <cell r="P643">
            <v>25</v>
          </cell>
          <cell r="T643" t="str">
            <v>SCE (PCR)</v>
          </cell>
        </row>
        <row r="644">
          <cell r="G644" t="str">
            <v>realized</v>
          </cell>
          <cell r="H644">
            <v>2022</v>
          </cell>
          <cell r="I644" t="str">
            <v>PV</v>
          </cell>
          <cell r="J644" t="str">
            <v>rooftop</v>
          </cell>
          <cell r="P644">
            <v>41.54</v>
          </cell>
          <cell r="T644" t="str">
            <v>SCE (PCR)</v>
          </cell>
        </row>
        <row r="645">
          <cell r="G645" t="str">
            <v>realized</v>
          </cell>
          <cell r="H645">
            <v>2019</v>
          </cell>
          <cell r="I645" t="str">
            <v>PV</v>
          </cell>
          <cell r="J645" t="str">
            <v>rooftop</v>
          </cell>
          <cell r="P645">
            <v>31.96</v>
          </cell>
          <cell r="T645" t="str">
            <v>SDE</v>
          </cell>
        </row>
        <row r="646">
          <cell r="G646" t="str">
            <v>realized</v>
          </cell>
          <cell r="H646">
            <v>2017</v>
          </cell>
          <cell r="I646" t="str">
            <v>PV</v>
          </cell>
          <cell r="J646" t="str">
            <v>rooftop</v>
          </cell>
          <cell r="P646">
            <v>36.92</v>
          </cell>
          <cell r="T646" t="str">
            <v>salderen</v>
          </cell>
        </row>
        <row r="647">
          <cell r="G647" t="str">
            <v>realized</v>
          </cell>
          <cell r="H647">
            <v>2016</v>
          </cell>
          <cell r="I647" t="str">
            <v>PV</v>
          </cell>
          <cell r="J647" t="str">
            <v>rooftop</v>
          </cell>
          <cell r="P647">
            <v>153.99</v>
          </cell>
          <cell r="T647" t="str">
            <v>SDE</v>
          </cell>
        </row>
        <row r="648">
          <cell r="G648" t="str">
            <v>realized</v>
          </cell>
          <cell r="H648">
            <v>2015</v>
          </cell>
          <cell r="I648" t="str">
            <v>PV</v>
          </cell>
          <cell r="J648" t="str">
            <v>rooftop</v>
          </cell>
          <cell r="P648">
            <v>47.5</v>
          </cell>
          <cell r="T648" t="str">
            <v>postcoderoos</v>
          </cell>
        </row>
        <row r="649">
          <cell r="G649" t="str">
            <v>realized</v>
          </cell>
          <cell r="H649">
            <v>2016</v>
          </cell>
          <cell r="I649" t="str">
            <v>PV</v>
          </cell>
          <cell r="J649" t="str">
            <v>rooftop</v>
          </cell>
          <cell r="P649">
            <v>30</v>
          </cell>
          <cell r="T649" t="str">
            <v>postcoderoos</v>
          </cell>
        </row>
        <row r="650">
          <cell r="G650" t="str">
            <v>realized</v>
          </cell>
          <cell r="H650">
            <v>2016</v>
          </cell>
          <cell r="I650" t="str">
            <v>PV</v>
          </cell>
          <cell r="J650" t="str">
            <v>rooftop</v>
          </cell>
          <cell r="P650">
            <v>87.5</v>
          </cell>
          <cell r="T650" t="str">
            <v>salderen</v>
          </cell>
        </row>
        <row r="651">
          <cell r="G651" t="str">
            <v>realized</v>
          </cell>
          <cell r="H651">
            <v>2015</v>
          </cell>
          <cell r="I651" t="str">
            <v>PV</v>
          </cell>
          <cell r="J651" t="str">
            <v>rooftop</v>
          </cell>
          <cell r="P651">
            <v>16.899999999999999</v>
          </cell>
          <cell r="T651" t="str">
            <v>salderen</v>
          </cell>
        </row>
        <row r="652">
          <cell r="G652" t="str">
            <v>realized</v>
          </cell>
          <cell r="H652">
            <v>2022</v>
          </cell>
          <cell r="I652" t="str">
            <v>PV</v>
          </cell>
          <cell r="J652" t="str">
            <v>rooftop</v>
          </cell>
          <cell r="P652">
            <v>162</v>
          </cell>
          <cell r="T652" t="str">
            <v>SCE (PCR)</v>
          </cell>
        </row>
        <row r="653">
          <cell r="G653" t="str">
            <v>realized</v>
          </cell>
          <cell r="H653">
            <v>2013</v>
          </cell>
          <cell r="I653" t="str">
            <v>PV</v>
          </cell>
          <cell r="J653" t="str">
            <v>rooftop</v>
          </cell>
          <cell r="P653">
            <v>28.5</v>
          </cell>
          <cell r="T653" t="str">
            <v>salderen</v>
          </cell>
        </row>
        <row r="654">
          <cell r="G654" t="str">
            <v>realized</v>
          </cell>
          <cell r="H654">
            <v>2023</v>
          </cell>
          <cell r="I654" t="str">
            <v>PV</v>
          </cell>
          <cell r="J654" t="str">
            <v>rooftop</v>
          </cell>
          <cell r="P654">
            <v>4.92</v>
          </cell>
          <cell r="T654" t="str">
            <v>salderen</v>
          </cell>
        </row>
        <row r="655">
          <cell r="G655" t="str">
            <v>realized</v>
          </cell>
          <cell r="H655">
            <v>2022</v>
          </cell>
          <cell r="I655" t="str">
            <v>PV</v>
          </cell>
          <cell r="J655" t="str">
            <v>rooftop</v>
          </cell>
          <cell r="P655">
            <v>37.5</v>
          </cell>
          <cell r="T655" t="str">
            <v>salderen</v>
          </cell>
        </row>
        <row r="656">
          <cell r="G656" t="str">
            <v>realized</v>
          </cell>
          <cell r="H656">
            <v>2020</v>
          </cell>
          <cell r="I656" t="str">
            <v>PV</v>
          </cell>
          <cell r="J656" t="str">
            <v>rooftop</v>
          </cell>
          <cell r="P656">
            <v>64.86</v>
          </cell>
          <cell r="T656" t="str">
            <v>salderen</v>
          </cell>
        </row>
        <row r="657">
          <cell r="G657" t="str">
            <v>realized</v>
          </cell>
          <cell r="H657">
            <v>2019</v>
          </cell>
          <cell r="I657" t="str">
            <v>PV</v>
          </cell>
          <cell r="J657" t="str">
            <v>rooftop</v>
          </cell>
          <cell r="P657">
            <v>74</v>
          </cell>
          <cell r="T657" t="str">
            <v>postcoderoos</v>
          </cell>
        </row>
        <row r="658">
          <cell r="G658" t="str">
            <v>realized</v>
          </cell>
          <cell r="H658">
            <v>2019</v>
          </cell>
          <cell r="I658" t="str">
            <v>PV</v>
          </cell>
          <cell r="J658" t="str">
            <v>rooftop</v>
          </cell>
          <cell r="P658">
            <v>72</v>
          </cell>
          <cell r="T658" t="str">
            <v>postcoderoos</v>
          </cell>
        </row>
        <row r="659">
          <cell r="G659" t="str">
            <v>realized</v>
          </cell>
          <cell r="H659">
            <v>2019</v>
          </cell>
          <cell r="I659" t="str">
            <v>PV</v>
          </cell>
          <cell r="J659" t="str">
            <v>rooftop</v>
          </cell>
          <cell r="P659">
            <v>23.56</v>
          </cell>
          <cell r="T659" t="str">
            <v>postcoderoos</v>
          </cell>
        </row>
        <row r="660">
          <cell r="G660" t="str">
            <v>realized</v>
          </cell>
          <cell r="H660">
            <v>2023</v>
          </cell>
          <cell r="I660" t="str">
            <v>PV</v>
          </cell>
          <cell r="J660" t="str">
            <v>rooftop</v>
          </cell>
          <cell r="P660">
            <v>55</v>
          </cell>
          <cell r="T660" t="str">
            <v>SCE (PCR)</v>
          </cell>
        </row>
        <row r="661">
          <cell r="G661" t="str">
            <v>realized</v>
          </cell>
          <cell r="H661">
            <v>2016</v>
          </cell>
          <cell r="I661" t="str">
            <v>PV</v>
          </cell>
          <cell r="J661" t="str">
            <v>rooftop</v>
          </cell>
          <cell r="P661">
            <v>264.75</v>
          </cell>
          <cell r="T661" t="str">
            <v>SDE</v>
          </cell>
        </row>
        <row r="662">
          <cell r="G662" t="str">
            <v>realized</v>
          </cell>
          <cell r="H662">
            <v>2019</v>
          </cell>
          <cell r="I662" t="str">
            <v>PV</v>
          </cell>
          <cell r="J662" t="str">
            <v>rooftop</v>
          </cell>
          <cell r="P662">
            <v>89.600000000000009</v>
          </cell>
          <cell r="T662" t="str">
            <v>postcoderoos</v>
          </cell>
        </row>
        <row r="663">
          <cell r="G663" t="str">
            <v>realized</v>
          </cell>
          <cell r="H663">
            <v>2020</v>
          </cell>
          <cell r="I663" t="str">
            <v>PV</v>
          </cell>
          <cell r="J663" t="str">
            <v>rooftop</v>
          </cell>
          <cell r="P663">
            <v>84</v>
          </cell>
          <cell r="T663" t="str">
            <v>postcoderoos</v>
          </cell>
        </row>
        <row r="664">
          <cell r="G664" t="str">
            <v>realized</v>
          </cell>
          <cell r="H664">
            <v>2016</v>
          </cell>
          <cell r="I664" t="str">
            <v>PV</v>
          </cell>
          <cell r="J664" t="str">
            <v>rooftop</v>
          </cell>
          <cell r="P664">
            <v>21.84</v>
          </cell>
          <cell r="T664" t="str">
            <v>postcoderoos</v>
          </cell>
        </row>
        <row r="665">
          <cell r="G665" t="str">
            <v>realized</v>
          </cell>
          <cell r="H665">
            <v>2014</v>
          </cell>
          <cell r="I665" t="str">
            <v>PV</v>
          </cell>
          <cell r="J665" t="str">
            <v>rooftop</v>
          </cell>
          <cell r="P665">
            <v>13</v>
          </cell>
          <cell r="T665" t="str">
            <v>salderen</v>
          </cell>
        </row>
        <row r="666">
          <cell r="G666" t="str">
            <v>realized</v>
          </cell>
          <cell r="H666">
            <v>2015</v>
          </cell>
          <cell r="I666" t="str">
            <v>PV</v>
          </cell>
          <cell r="J666" t="str">
            <v>rooftop</v>
          </cell>
          <cell r="P666">
            <v>21.58</v>
          </cell>
          <cell r="T666" t="str">
            <v>salderen</v>
          </cell>
        </row>
        <row r="667">
          <cell r="G667" t="str">
            <v>realized</v>
          </cell>
          <cell r="H667">
            <v>2023</v>
          </cell>
          <cell r="I667" t="str">
            <v>PV</v>
          </cell>
          <cell r="J667" t="str">
            <v>rooftop</v>
          </cell>
          <cell r="P667">
            <v>64.5</v>
          </cell>
          <cell r="T667" t="str">
            <v>SCE (PCR)</v>
          </cell>
        </row>
        <row r="668">
          <cell r="G668" t="str">
            <v>realized</v>
          </cell>
          <cell r="H668">
            <v>2022</v>
          </cell>
          <cell r="I668" t="str">
            <v>PV</v>
          </cell>
          <cell r="J668" t="str">
            <v>rooftop</v>
          </cell>
          <cell r="P668">
            <v>80.25</v>
          </cell>
          <cell r="T668" t="str">
            <v>SCE (PCR)</v>
          </cell>
        </row>
        <row r="669">
          <cell r="G669" t="str">
            <v>realized</v>
          </cell>
          <cell r="H669">
            <v>2023</v>
          </cell>
          <cell r="I669" t="str">
            <v>PV</v>
          </cell>
          <cell r="J669" t="str">
            <v>rooftop</v>
          </cell>
          <cell r="P669">
            <v>152.30500000000001</v>
          </cell>
          <cell r="T669" t="str">
            <v>SCE (PCR)</v>
          </cell>
        </row>
        <row r="670">
          <cell r="G670" t="str">
            <v>realized</v>
          </cell>
          <cell r="H670">
            <v>2020</v>
          </cell>
          <cell r="I670" t="str">
            <v>PV</v>
          </cell>
          <cell r="J670" t="str">
            <v>rooftop</v>
          </cell>
          <cell r="P670">
            <v>70.400000000000006</v>
          </cell>
          <cell r="T670" t="str">
            <v>postcoderoos</v>
          </cell>
        </row>
        <row r="671">
          <cell r="G671" t="str">
            <v>realized</v>
          </cell>
          <cell r="H671">
            <v>2023</v>
          </cell>
          <cell r="I671" t="str">
            <v>PV</v>
          </cell>
          <cell r="J671" t="str">
            <v>rooftop</v>
          </cell>
          <cell r="P671">
            <v>161.28</v>
          </cell>
          <cell r="T671" t="str">
            <v>SCE (PCR)</v>
          </cell>
        </row>
        <row r="672">
          <cell r="G672" t="str">
            <v>realized</v>
          </cell>
          <cell r="H672">
            <v>2023</v>
          </cell>
          <cell r="I672" t="str">
            <v>PV</v>
          </cell>
          <cell r="J672" t="str">
            <v>rooftop</v>
          </cell>
          <cell r="P672">
            <v>61.5</v>
          </cell>
          <cell r="T672" t="str">
            <v>SCE (PCR)</v>
          </cell>
        </row>
        <row r="673">
          <cell r="G673" t="str">
            <v>realized</v>
          </cell>
          <cell r="H673">
            <v>2019</v>
          </cell>
          <cell r="I673" t="str">
            <v>PV</v>
          </cell>
          <cell r="J673" t="str">
            <v>rooftop</v>
          </cell>
          <cell r="P673">
            <v>128.71</v>
          </cell>
          <cell r="T673" t="str">
            <v>postcoderoos</v>
          </cell>
        </row>
        <row r="674">
          <cell r="G674" t="str">
            <v>realized</v>
          </cell>
          <cell r="H674">
            <v>2015</v>
          </cell>
          <cell r="I674" t="str">
            <v>PV</v>
          </cell>
          <cell r="J674" t="str">
            <v>rooftop</v>
          </cell>
          <cell r="P674">
            <v>370.42500000000001</v>
          </cell>
          <cell r="T674" t="str">
            <v>postcoderoos</v>
          </cell>
        </row>
        <row r="675">
          <cell r="G675" t="str">
            <v>realized</v>
          </cell>
          <cell r="H675">
            <v>2017</v>
          </cell>
          <cell r="I675" t="str">
            <v>PV</v>
          </cell>
          <cell r="J675" t="str">
            <v>rooftop</v>
          </cell>
          <cell r="P675">
            <v>75.399999999999991</v>
          </cell>
          <cell r="T675" t="str">
            <v>postcoderoos</v>
          </cell>
        </row>
        <row r="676">
          <cell r="G676" t="str">
            <v>realized</v>
          </cell>
          <cell r="H676">
            <v>2016</v>
          </cell>
          <cell r="I676" t="str">
            <v>PV</v>
          </cell>
          <cell r="J676" t="str">
            <v>rooftop</v>
          </cell>
          <cell r="P676">
            <v>72</v>
          </cell>
          <cell r="T676" t="str">
            <v>meerdere regelingen</v>
          </cell>
        </row>
        <row r="677">
          <cell r="G677" t="str">
            <v>realized</v>
          </cell>
          <cell r="H677">
            <v>2018</v>
          </cell>
          <cell r="I677" t="str">
            <v>PV</v>
          </cell>
          <cell r="J677" t="str">
            <v>rooftop</v>
          </cell>
          <cell r="P677">
            <v>153.72</v>
          </cell>
          <cell r="T677" t="str">
            <v>postcoderoos</v>
          </cell>
        </row>
        <row r="678">
          <cell r="G678" t="str">
            <v>realized</v>
          </cell>
          <cell r="H678">
            <v>2019</v>
          </cell>
          <cell r="I678" t="str">
            <v>PV</v>
          </cell>
          <cell r="J678" t="str">
            <v>rooftop</v>
          </cell>
          <cell r="P678">
            <v>66</v>
          </cell>
          <cell r="T678" t="str">
            <v>postcoderoos</v>
          </cell>
        </row>
        <row r="679">
          <cell r="G679" t="str">
            <v>realized</v>
          </cell>
          <cell r="H679">
            <v>2021</v>
          </cell>
          <cell r="I679" t="str">
            <v>PV</v>
          </cell>
          <cell r="J679" t="str">
            <v>rooftop</v>
          </cell>
          <cell r="P679">
            <v>267.71999999999997</v>
          </cell>
          <cell r="T679" t="str">
            <v>postcoderoos</v>
          </cell>
        </row>
        <row r="680">
          <cell r="G680" t="str">
            <v>realized</v>
          </cell>
          <cell r="H680">
            <v>2019</v>
          </cell>
          <cell r="I680" t="str">
            <v>PV</v>
          </cell>
          <cell r="J680" t="str">
            <v>rooftop</v>
          </cell>
          <cell r="P680">
            <v>81.599999999999994</v>
          </cell>
          <cell r="T680" t="str">
            <v>postcoderoos</v>
          </cell>
        </row>
        <row r="681">
          <cell r="G681" t="str">
            <v>realized</v>
          </cell>
          <cell r="H681">
            <v>2020</v>
          </cell>
          <cell r="I681" t="str">
            <v>PV</v>
          </cell>
          <cell r="J681" t="str">
            <v>rooftop</v>
          </cell>
          <cell r="P681">
            <v>313.95</v>
          </cell>
          <cell r="T681" t="str">
            <v>postcoderoos</v>
          </cell>
        </row>
        <row r="682">
          <cell r="G682" t="str">
            <v>realized</v>
          </cell>
          <cell r="H682">
            <v>2021</v>
          </cell>
          <cell r="I682" t="str">
            <v>PV</v>
          </cell>
          <cell r="J682" t="str">
            <v>rooftop</v>
          </cell>
          <cell r="P682">
            <v>213.59</v>
          </cell>
          <cell r="T682" t="str">
            <v>postcoderoos</v>
          </cell>
        </row>
        <row r="683">
          <cell r="G683" t="str">
            <v>realized</v>
          </cell>
          <cell r="H683">
            <v>2016</v>
          </cell>
          <cell r="I683" t="str">
            <v>PV</v>
          </cell>
          <cell r="J683" t="str">
            <v>rooftop</v>
          </cell>
          <cell r="P683">
            <v>67.86</v>
          </cell>
          <cell r="T683" t="str">
            <v>postcoderoos</v>
          </cell>
        </row>
        <row r="684">
          <cell r="G684" t="str">
            <v>realized</v>
          </cell>
          <cell r="H684">
            <v>2022</v>
          </cell>
          <cell r="I684" t="str">
            <v>PV</v>
          </cell>
          <cell r="J684" t="str">
            <v>rooftop</v>
          </cell>
          <cell r="P684">
            <v>81.320000000000007</v>
          </cell>
          <cell r="T684" t="str">
            <v>SCE (PCR)</v>
          </cell>
        </row>
        <row r="685">
          <cell r="G685" t="str">
            <v>realized</v>
          </cell>
          <cell r="H685">
            <v>2022</v>
          </cell>
          <cell r="I685" t="str">
            <v>PV</v>
          </cell>
          <cell r="J685" t="str">
            <v>rooftop</v>
          </cell>
          <cell r="P685">
            <v>68.02</v>
          </cell>
          <cell r="T685" t="str">
            <v>SCE (PCR)</v>
          </cell>
        </row>
        <row r="686">
          <cell r="G686" t="str">
            <v>realized</v>
          </cell>
          <cell r="H686">
            <v>2015</v>
          </cell>
          <cell r="I686" t="str">
            <v>PV</v>
          </cell>
          <cell r="J686" t="str">
            <v>rooftop</v>
          </cell>
          <cell r="P686">
            <v>27.5</v>
          </cell>
          <cell r="T686" t="str">
            <v>postcoderoos</v>
          </cell>
        </row>
        <row r="687">
          <cell r="G687" t="str">
            <v>realized</v>
          </cell>
          <cell r="H687">
            <v>2019</v>
          </cell>
          <cell r="I687" t="str">
            <v>PV</v>
          </cell>
          <cell r="J687" t="str">
            <v>rooftop</v>
          </cell>
          <cell r="P687">
            <v>253.79999999999998</v>
          </cell>
          <cell r="T687" t="str">
            <v>SDE</v>
          </cell>
        </row>
        <row r="688">
          <cell r="G688" t="str">
            <v>realized</v>
          </cell>
          <cell r="H688">
            <v>2023</v>
          </cell>
          <cell r="I688" t="str">
            <v>PV</v>
          </cell>
          <cell r="J688" t="str">
            <v>rooftop</v>
          </cell>
          <cell r="P688">
            <v>65</v>
          </cell>
          <cell r="T688" t="str">
            <v>SCE (PCR)</v>
          </cell>
        </row>
        <row r="689">
          <cell r="G689" t="str">
            <v>realized</v>
          </cell>
          <cell r="H689">
            <v>2014</v>
          </cell>
          <cell r="I689" t="str">
            <v>PV</v>
          </cell>
          <cell r="J689" t="str">
            <v>rooftop</v>
          </cell>
          <cell r="P689">
            <v>14</v>
          </cell>
          <cell r="T689" t="str">
            <v>postcoderoos</v>
          </cell>
        </row>
        <row r="690">
          <cell r="G690" t="str">
            <v>realized</v>
          </cell>
          <cell r="H690">
            <v>2014</v>
          </cell>
          <cell r="I690" t="str">
            <v>PV</v>
          </cell>
          <cell r="J690" t="str">
            <v>rooftop</v>
          </cell>
          <cell r="P690">
            <v>28.885000000000002</v>
          </cell>
          <cell r="T690" t="str">
            <v>postcoderoos</v>
          </cell>
        </row>
        <row r="691">
          <cell r="G691" t="str">
            <v>realized</v>
          </cell>
          <cell r="H691">
            <v>2014</v>
          </cell>
          <cell r="I691" t="str">
            <v>PV</v>
          </cell>
          <cell r="J691" t="str">
            <v>rooftop</v>
          </cell>
          <cell r="P691">
            <v>10.6</v>
          </cell>
          <cell r="T691" t="str">
            <v>postcoderoos</v>
          </cell>
        </row>
        <row r="692">
          <cell r="G692" t="str">
            <v>realized</v>
          </cell>
          <cell r="H692">
            <v>2015</v>
          </cell>
          <cell r="I692" t="str">
            <v>PV</v>
          </cell>
          <cell r="J692" t="str">
            <v>rooftop</v>
          </cell>
          <cell r="P692">
            <v>51</v>
          </cell>
          <cell r="T692" t="str">
            <v>postcoderoos</v>
          </cell>
        </row>
        <row r="693">
          <cell r="G693" t="str">
            <v>realized</v>
          </cell>
          <cell r="H693">
            <v>2017</v>
          </cell>
          <cell r="I693" t="str">
            <v>PV</v>
          </cell>
          <cell r="J693" t="str">
            <v>rooftop</v>
          </cell>
          <cell r="P693">
            <v>72.08</v>
          </cell>
          <cell r="T693" t="str">
            <v>postcoderoos</v>
          </cell>
        </row>
        <row r="694">
          <cell r="G694" t="str">
            <v>realized</v>
          </cell>
          <cell r="H694">
            <v>2018</v>
          </cell>
          <cell r="I694" t="str">
            <v>PV</v>
          </cell>
          <cell r="J694" t="str">
            <v>rooftop</v>
          </cell>
          <cell r="P694">
            <v>76.8</v>
          </cell>
          <cell r="T694" t="str">
            <v>postcoderoos</v>
          </cell>
        </row>
        <row r="695">
          <cell r="G695" t="str">
            <v>realized</v>
          </cell>
          <cell r="H695">
            <v>2020</v>
          </cell>
          <cell r="I695" t="str">
            <v>PV</v>
          </cell>
          <cell r="J695" t="str">
            <v>rooftop</v>
          </cell>
          <cell r="P695">
            <v>26.24</v>
          </cell>
          <cell r="T695" t="str">
            <v>postcoderoos</v>
          </cell>
        </row>
        <row r="696">
          <cell r="G696" t="str">
            <v>realized</v>
          </cell>
          <cell r="H696">
            <v>2023</v>
          </cell>
          <cell r="I696" t="str">
            <v>PV</v>
          </cell>
          <cell r="J696" t="str">
            <v>rooftop</v>
          </cell>
          <cell r="P696">
            <v>268</v>
          </cell>
          <cell r="T696" t="str">
            <v>SCE (PCR)</v>
          </cell>
        </row>
        <row r="697">
          <cell r="G697" t="str">
            <v>realized</v>
          </cell>
          <cell r="H697">
            <v>2017</v>
          </cell>
          <cell r="I697" t="str">
            <v>PV</v>
          </cell>
          <cell r="J697" t="str">
            <v>rooftop</v>
          </cell>
          <cell r="P697">
            <v>72.08</v>
          </cell>
          <cell r="T697" t="str">
            <v>postcoderoos</v>
          </cell>
        </row>
        <row r="698">
          <cell r="G698" t="str">
            <v>realized</v>
          </cell>
          <cell r="H698">
            <v>2018</v>
          </cell>
          <cell r="I698" t="str">
            <v>PV</v>
          </cell>
          <cell r="J698" t="str">
            <v>rooftop</v>
          </cell>
          <cell r="P698">
            <v>78.08</v>
          </cell>
          <cell r="T698" t="str">
            <v>postcoderoos</v>
          </cell>
        </row>
        <row r="699">
          <cell r="G699" t="str">
            <v>realized</v>
          </cell>
          <cell r="H699">
            <v>2017</v>
          </cell>
          <cell r="I699" t="str">
            <v>PV</v>
          </cell>
          <cell r="J699" t="str">
            <v>rooftop</v>
          </cell>
          <cell r="P699">
            <v>56.7</v>
          </cell>
          <cell r="T699" t="str">
            <v>postcoderoos</v>
          </cell>
        </row>
        <row r="700">
          <cell r="G700" t="str">
            <v>realized</v>
          </cell>
          <cell r="H700">
            <v>2019</v>
          </cell>
          <cell r="I700" t="str">
            <v>PV</v>
          </cell>
          <cell r="J700" t="str">
            <v>rooftop</v>
          </cell>
          <cell r="P700">
            <v>55.68</v>
          </cell>
          <cell r="T700" t="str">
            <v>postcoderoos</v>
          </cell>
        </row>
        <row r="701">
          <cell r="G701" t="str">
            <v>realized</v>
          </cell>
          <cell r="H701">
            <v>2019</v>
          </cell>
          <cell r="I701" t="str">
            <v>PV</v>
          </cell>
          <cell r="J701" t="str">
            <v>rooftop</v>
          </cell>
          <cell r="P701">
            <v>60</v>
          </cell>
          <cell r="T701" t="str">
            <v>SDE</v>
          </cell>
        </row>
        <row r="702">
          <cell r="G702" t="str">
            <v>realized</v>
          </cell>
          <cell r="H702">
            <v>2019</v>
          </cell>
          <cell r="I702" t="str">
            <v>PV</v>
          </cell>
          <cell r="J702" t="str">
            <v>rooftop</v>
          </cell>
          <cell r="P702">
            <v>43.199999999999996</v>
          </cell>
          <cell r="T702" t="str">
            <v>SDE</v>
          </cell>
        </row>
        <row r="703">
          <cell r="G703" t="str">
            <v>realized</v>
          </cell>
          <cell r="H703">
            <v>2019</v>
          </cell>
          <cell r="I703" t="str">
            <v>PV</v>
          </cell>
          <cell r="J703" t="str">
            <v>rooftop</v>
          </cell>
          <cell r="P703">
            <v>51</v>
          </cell>
          <cell r="T703" t="str">
            <v>postcoderoos</v>
          </cell>
        </row>
        <row r="704">
          <cell r="G704" t="str">
            <v>realized</v>
          </cell>
          <cell r="H704">
            <v>2016</v>
          </cell>
          <cell r="I704" t="str">
            <v>PV</v>
          </cell>
          <cell r="J704" t="str">
            <v>rooftop</v>
          </cell>
          <cell r="P704">
            <v>27.225000000000001</v>
          </cell>
          <cell r="T704" t="str">
            <v>postcoderoos</v>
          </cell>
        </row>
        <row r="705">
          <cell r="G705" t="str">
            <v>realized</v>
          </cell>
          <cell r="H705">
            <v>2018</v>
          </cell>
          <cell r="I705" t="str">
            <v>PV</v>
          </cell>
          <cell r="J705" t="str">
            <v>rooftop</v>
          </cell>
          <cell r="P705">
            <v>216.16000000000003</v>
          </cell>
          <cell r="T705" t="str">
            <v>postcoderoos</v>
          </cell>
        </row>
        <row r="706">
          <cell r="G706" t="str">
            <v>realized</v>
          </cell>
          <cell r="H706">
            <v>2018</v>
          </cell>
          <cell r="I706" t="str">
            <v>PV</v>
          </cell>
          <cell r="J706" t="str">
            <v>rooftop</v>
          </cell>
          <cell r="P706">
            <v>147.84</v>
          </cell>
          <cell r="T706" t="str">
            <v>postcoderoos</v>
          </cell>
        </row>
        <row r="707">
          <cell r="G707" t="str">
            <v>realized</v>
          </cell>
          <cell r="H707">
            <v>2017</v>
          </cell>
          <cell r="I707" t="str">
            <v>PV</v>
          </cell>
          <cell r="J707" t="str">
            <v>rooftop</v>
          </cell>
          <cell r="P707">
            <v>85.25</v>
          </cell>
          <cell r="T707" t="str">
            <v>postcoderoos</v>
          </cell>
        </row>
        <row r="708">
          <cell r="G708" t="str">
            <v>realized</v>
          </cell>
          <cell r="H708">
            <v>2017</v>
          </cell>
          <cell r="I708" t="str">
            <v>PV</v>
          </cell>
          <cell r="J708" t="str">
            <v>rooftop</v>
          </cell>
          <cell r="P708">
            <v>75.075000000000003</v>
          </cell>
          <cell r="T708" t="str">
            <v>postcoderoos</v>
          </cell>
        </row>
        <row r="709">
          <cell r="G709" t="str">
            <v>realized</v>
          </cell>
          <cell r="H709">
            <v>2017</v>
          </cell>
          <cell r="I709" t="str">
            <v>PV</v>
          </cell>
          <cell r="J709" t="str">
            <v>rooftop</v>
          </cell>
          <cell r="P709">
            <v>115.5</v>
          </cell>
          <cell r="T709" t="str">
            <v>postcoderoos</v>
          </cell>
        </row>
        <row r="710">
          <cell r="G710" t="str">
            <v>realized</v>
          </cell>
          <cell r="H710">
            <v>2020</v>
          </cell>
          <cell r="I710" t="str">
            <v>PV</v>
          </cell>
          <cell r="J710" t="str">
            <v>rooftop</v>
          </cell>
          <cell r="P710">
            <v>43.5</v>
          </cell>
          <cell r="T710" t="str">
            <v>SDE</v>
          </cell>
        </row>
        <row r="711">
          <cell r="G711" t="str">
            <v>realized</v>
          </cell>
          <cell r="H711">
            <v>2021</v>
          </cell>
          <cell r="I711" t="str">
            <v>PV</v>
          </cell>
          <cell r="J711" t="str">
            <v>rooftop</v>
          </cell>
          <cell r="P711">
            <v>74</v>
          </cell>
          <cell r="T711" t="str">
            <v>postcoderoos</v>
          </cell>
        </row>
        <row r="712">
          <cell r="G712" t="str">
            <v>realized</v>
          </cell>
          <cell r="H712">
            <v>2019</v>
          </cell>
          <cell r="I712" t="str">
            <v>PV</v>
          </cell>
          <cell r="J712" t="str">
            <v>rooftop</v>
          </cell>
          <cell r="P712">
            <v>37.699999999999996</v>
          </cell>
          <cell r="T712" t="str">
            <v>postcoderoos</v>
          </cell>
        </row>
        <row r="713">
          <cell r="G713" t="str">
            <v>realized</v>
          </cell>
          <cell r="H713">
            <v>2019</v>
          </cell>
          <cell r="I713" t="str">
            <v>PV</v>
          </cell>
          <cell r="J713" t="str">
            <v>rooftop</v>
          </cell>
          <cell r="P713">
            <v>49.3</v>
          </cell>
          <cell r="T713" t="str">
            <v>postcoderoos</v>
          </cell>
        </row>
        <row r="714">
          <cell r="G714" t="str">
            <v>realized</v>
          </cell>
          <cell r="H714">
            <v>2018</v>
          </cell>
          <cell r="I714" t="str">
            <v>PV</v>
          </cell>
          <cell r="J714" t="str">
            <v>rooftop</v>
          </cell>
          <cell r="P714">
            <v>594</v>
          </cell>
          <cell r="T714" t="str">
            <v>postcoderoos</v>
          </cell>
        </row>
        <row r="715">
          <cell r="G715" t="str">
            <v>realized</v>
          </cell>
          <cell r="H715">
            <v>2015</v>
          </cell>
          <cell r="I715" t="str">
            <v>PV</v>
          </cell>
          <cell r="J715" t="str">
            <v>rooftop</v>
          </cell>
          <cell r="P715">
            <v>133</v>
          </cell>
          <cell r="T715" t="str">
            <v>salderen</v>
          </cell>
        </row>
        <row r="716">
          <cell r="G716" t="str">
            <v>realized</v>
          </cell>
          <cell r="H716">
            <v>2019</v>
          </cell>
          <cell r="I716" t="str">
            <v>PV</v>
          </cell>
          <cell r="J716" t="str">
            <v>rooftop</v>
          </cell>
          <cell r="P716">
            <v>173.7</v>
          </cell>
          <cell r="T716" t="str">
            <v>SDE</v>
          </cell>
        </row>
        <row r="717">
          <cell r="G717" t="str">
            <v>realized</v>
          </cell>
          <cell r="H717">
            <v>2018</v>
          </cell>
          <cell r="I717" t="str">
            <v>PV</v>
          </cell>
          <cell r="J717" t="str">
            <v>rooftop</v>
          </cell>
          <cell r="P717">
            <v>60</v>
          </cell>
          <cell r="T717" t="str">
            <v>postcoderoos</v>
          </cell>
        </row>
        <row r="718">
          <cell r="G718" t="str">
            <v>realized</v>
          </cell>
          <cell r="H718">
            <v>2019</v>
          </cell>
          <cell r="I718" t="str">
            <v>PV</v>
          </cell>
          <cell r="J718" t="str">
            <v>rooftop</v>
          </cell>
          <cell r="P718">
            <v>68.399999999999991</v>
          </cell>
          <cell r="T718" t="str">
            <v>postcoderoos</v>
          </cell>
        </row>
        <row r="719">
          <cell r="G719" t="str">
            <v>realized</v>
          </cell>
          <cell r="H719">
            <v>2018</v>
          </cell>
          <cell r="I719" t="str">
            <v>PV</v>
          </cell>
          <cell r="J719" t="str">
            <v>rooftop</v>
          </cell>
          <cell r="P719">
            <v>137.5</v>
          </cell>
          <cell r="T719" t="str">
            <v>SDE</v>
          </cell>
        </row>
        <row r="720">
          <cell r="G720" t="str">
            <v>realized</v>
          </cell>
          <cell r="H720">
            <v>2015</v>
          </cell>
          <cell r="I720" t="str">
            <v>PV</v>
          </cell>
          <cell r="J720" t="str">
            <v>rooftop</v>
          </cell>
          <cell r="P720">
            <v>181.48</v>
          </cell>
          <cell r="T720" t="str">
            <v>postcoderoos</v>
          </cell>
        </row>
        <row r="721">
          <cell r="G721" t="str">
            <v>realized</v>
          </cell>
          <cell r="H721">
            <v>2023</v>
          </cell>
          <cell r="I721" t="str">
            <v>PV</v>
          </cell>
          <cell r="J721" t="str">
            <v>rooftop</v>
          </cell>
          <cell r="P721">
            <v>40</v>
          </cell>
          <cell r="T721" t="str">
            <v>SCE (PCR)</v>
          </cell>
        </row>
        <row r="722">
          <cell r="G722" t="str">
            <v>realized</v>
          </cell>
          <cell r="H722">
            <v>2021</v>
          </cell>
          <cell r="I722" t="str">
            <v>PV</v>
          </cell>
          <cell r="J722" t="str">
            <v>rooftop</v>
          </cell>
          <cell r="P722">
            <v>299.7</v>
          </cell>
          <cell r="T722" t="str">
            <v>postcoderoos</v>
          </cell>
        </row>
        <row r="723">
          <cell r="G723" t="str">
            <v>realized</v>
          </cell>
          <cell r="H723">
            <v>2022</v>
          </cell>
          <cell r="I723" t="str">
            <v>PV</v>
          </cell>
          <cell r="J723" t="str">
            <v>rooftop</v>
          </cell>
          <cell r="P723">
            <v>169.2</v>
          </cell>
          <cell r="T723" t="str">
            <v>SCE (PCR)</v>
          </cell>
        </row>
        <row r="724">
          <cell r="G724" t="str">
            <v>realized</v>
          </cell>
          <cell r="H724">
            <v>2016</v>
          </cell>
          <cell r="I724" t="str">
            <v>PV</v>
          </cell>
          <cell r="J724" t="str">
            <v>rooftop</v>
          </cell>
          <cell r="P724">
            <v>70.72</v>
          </cell>
          <cell r="T724" t="str">
            <v>postcoderoos</v>
          </cell>
        </row>
        <row r="725">
          <cell r="G725" t="str">
            <v>realized</v>
          </cell>
          <cell r="H725">
            <v>2018</v>
          </cell>
          <cell r="I725" t="str">
            <v>PV</v>
          </cell>
          <cell r="J725" t="str">
            <v>rooftop</v>
          </cell>
          <cell r="P725">
            <v>44.82</v>
          </cell>
          <cell r="T725" t="str">
            <v>postcoderoos</v>
          </cell>
        </row>
        <row r="726">
          <cell r="G726" t="str">
            <v>realized</v>
          </cell>
          <cell r="H726">
            <v>2019</v>
          </cell>
          <cell r="I726" t="str">
            <v>PV</v>
          </cell>
          <cell r="J726" t="str">
            <v>rooftop</v>
          </cell>
          <cell r="P726">
            <v>109.2</v>
          </cell>
          <cell r="T726" t="str">
            <v>postcoderoos</v>
          </cell>
        </row>
        <row r="727">
          <cell r="G727" t="str">
            <v>realized</v>
          </cell>
          <cell r="H727">
            <v>2019</v>
          </cell>
          <cell r="I727" t="str">
            <v>PV</v>
          </cell>
          <cell r="J727" t="str">
            <v>rooftop</v>
          </cell>
          <cell r="P727">
            <v>174.25</v>
          </cell>
          <cell r="T727" t="str">
            <v>SDE</v>
          </cell>
        </row>
        <row r="728">
          <cell r="G728" t="str">
            <v>realized</v>
          </cell>
          <cell r="H728">
            <v>2019</v>
          </cell>
          <cell r="I728" t="str">
            <v>PV</v>
          </cell>
          <cell r="J728" t="str">
            <v>rooftop</v>
          </cell>
          <cell r="P728">
            <v>249.86500000000001</v>
          </cell>
          <cell r="T728" t="str">
            <v>SDE</v>
          </cell>
        </row>
        <row r="729">
          <cell r="G729" t="str">
            <v>realized</v>
          </cell>
          <cell r="H729">
            <v>2020</v>
          </cell>
          <cell r="I729" t="str">
            <v>PV</v>
          </cell>
          <cell r="J729" t="str">
            <v>rooftop</v>
          </cell>
          <cell r="P729">
            <v>300.3</v>
          </cell>
          <cell r="T729" t="str">
            <v>SDE</v>
          </cell>
        </row>
        <row r="730">
          <cell r="G730" t="str">
            <v>realized</v>
          </cell>
          <cell r="H730">
            <v>2020</v>
          </cell>
          <cell r="I730" t="str">
            <v>PV</v>
          </cell>
          <cell r="J730" t="str">
            <v>rooftop</v>
          </cell>
          <cell r="P730">
            <v>86.399999999999991</v>
          </cell>
          <cell r="T730" t="str">
            <v>postcoderoos</v>
          </cell>
        </row>
        <row r="731">
          <cell r="G731" t="str">
            <v>realized</v>
          </cell>
          <cell r="H731">
            <v>2016</v>
          </cell>
          <cell r="I731" t="str">
            <v>PV</v>
          </cell>
          <cell r="J731" t="str">
            <v>rooftop</v>
          </cell>
          <cell r="P731">
            <v>194</v>
          </cell>
          <cell r="T731" t="str">
            <v>SDE</v>
          </cell>
        </row>
        <row r="732">
          <cell r="G732" t="str">
            <v>realized</v>
          </cell>
          <cell r="H732">
            <v>2015</v>
          </cell>
          <cell r="I732" t="str">
            <v>PV</v>
          </cell>
          <cell r="J732" t="str">
            <v>rooftop</v>
          </cell>
          <cell r="P732">
            <v>62.4</v>
          </cell>
          <cell r="T732" t="str">
            <v>postcoderoos</v>
          </cell>
        </row>
        <row r="733">
          <cell r="G733" t="str">
            <v>realized</v>
          </cell>
          <cell r="H733">
            <v>2017</v>
          </cell>
          <cell r="I733" t="str">
            <v>PV</v>
          </cell>
          <cell r="J733" t="str">
            <v>rooftop</v>
          </cell>
          <cell r="P733">
            <v>54.34</v>
          </cell>
          <cell r="T733" t="str">
            <v>postcoderoos</v>
          </cell>
        </row>
        <row r="734">
          <cell r="G734" t="str">
            <v>realized</v>
          </cell>
          <cell r="H734">
            <v>2020</v>
          </cell>
          <cell r="I734" t="str">
            <v>PV</v>
          </cell>
          <cell r="J734" t="str">
            <v>rooftop</v>
          </cell>
          <cell r="P734">
            <v>90</v>
          </cell>
          <cell r="T734" t="str">
            <v>postcoderoos</v>
          </cell>
        </row>
        <row r="735">
          <cell r="G735" t="str">
            <v>realized</v>
          </cell>
          <cell r="H735">
            <v>2020</v>
          </cell>
          <cell r="I735" t="str">
            <v>PV</v>
          </cell>
          <cell r="J735" t="str">
            <v>rooftop</v>
          </cell>
          <cell r="P735">
            <v>60</v>
          </cell>
          <cell r="T735" t="str">
            <v>postcoderoos</v>
          </cell>
        </row>
        <row r="736">
          <cell r="G736" t="str">
            <v>realized</v>
          </cell>
          <cell r="H736">
            <v>2019</v>
          </cell>
          <cell r="I736" t="str">
            <v>PV</v>
          </cell>
          <cell r="J736" t="str">
            <v>rooftop</v>
          </cell>
          <cell r="P736">
            <v>81</v>
          </cell>
          <cell r="T736" t="str">
            <v>postcoderoos</v>
          </cell>
        </row>
        <row r="737">
          <cell r="G737" t="str">
            <v>realized</v>
          </cell>
          <cell r="H737">
            <v>2015</v>
          </cell>
          <cell r="I737" t="str">
            <v>PV</v>
          </cell>
          <cell r="J737" t="str">
            <v>rooftop</v>
          </cell>
          <cell r="P737">
            <v>162</v>
          </cell>
          <cell r="T737" t="str">
            <v>salderen</v>
          </cell>
        </row>
        <row r="738">
          <cell r="G738" t="str">
            <v>realized</v>
          </cell>
          <cell r="H738">
            <v>2018</v>
          </cell>
          <cell r="I738" t="str">
            <v>PV</v>
          </cell>
          <cell r="J738" t="str">
            <v>rooftop</v>
          </cell>
          <cell r="P738">
            <v>62.720000000000006</v>
          </cell>
          <cell r="T738" t="str">
            <v>postcoderoos</v>
          </cell>
        </row>
        <row r="739">
          <cell r="G739" t="str">
            <v>realized</v>
          </cell>
          <cell r="H739">
            <v>2020</v>
          </cell>
          <cell r="I739" t="str">
            <v>PV</v>
          </cell>
          <cell r="J739" t="str">
            <v>rooftop</v>
          </cell>
          <cell r="P739">
            <v>27.200000000000003</v>
          </cell>
          <cell r="T739" t="str">
            <v>postcoderoos</v>
          </cell>
        </row>
        <row r="740">
          <cell r="G740" t="str">
            <v>realized</v>
          </cell>
          <cell r="H740">
            <v>2021</v>
          </cell>
          <cell r="I740" t="str">
            <v>PV</v>
          </cell>
          <cell r="J740" t="str">
            <v>rooftop</v>
          </cell>
          <cell r="P740">
            <v>64.38</v>
          </cell>
          <cell r="T740" t="str">
            <v>postcoderoos</v>
          </cell>
        </row>
        <row r="741">
          <cell r="G741" t="str">
            <v>realized</v>
          </cell>
          <cell r="H741">
            <v>2013</v>
          </cell>
          <cell r="I741" t="str">
            <v>PV</v>
          </cell>
          <cell r="J741" t="str">
            <v>rooftop</v>
          </cell>
          <cell r="P741">
            <v>11.7</v>
          </cell>
          <cell r="T741" t="str">
            <v>salderen</v>
          </cell>
        </row>
        <row r="742">
          <cell r="G742" t="str">
            <v>realized</v>
          </cell>
          <cell r="H742">
            <v>2017</v>
          </cell>
          <cell r="I742" t="str">
            <v>PV</v>
          </cell>
          <cell r="J742" t="str">
            <v>rooftop</v>
          </cell>
          <cell r="P742">
            <v>28.05</v>
          </cell>
          <cell r="T742" t="str">
            <v>postcoderoos</v>
          </cell>
        </row>
        <row r="743">
          <cell r="G743" t="str">
            <v>realized</v>
          </cell>
          <cell r="H743">
            <v>2015</v>
          </cell>
          <cell r="I743" t="str">
            <v>PV</v>
          </cell>
          <cell r="J743" t="str">
            <v>rooftop</v>
          </cell>
          <cell r="P743">
            <v>68</v>
          </cell>
          <cell r="T743" t="str">
            <v>postcoderoos</v>
          </cell>
        </row>
        <row r="744">
          <cell r="G744" t="str">
            <v>realized</v>
          </cell>
          <cell r="H744">
            <v>2021</v>
          </cell>
          <cell r="I744" t="str">
            <v>PV</v>
          </cell>
          <cell r="J744" t="str">
            <v>rooftop</v>
          </cell>
          <cell r="P744">
            <v>54.06</v>
          </cell>
          <cell r="T744" t="str">
            <v>postcoderoos</v>
          </cell>
        </row>
        <row r="745">
          <cell r="G745" t="str">
            <v>realized</v>
          </cell>
          <cell r="H745">
            <v>2019</v>
          </cell>
          <cell r="I745" t="str">
            <v>PV</v>
          </cell>
          <cell r="J745" t="str">
            <v>rooftop</v>
          </cell>
          <cell r="P745">
            <v>100.5</v>
          </cell>
          <cell r="T745" t="str">
            <v>postcoderoos</v>
          </cell>
        </row>
        <row r="746">
          <cell r="G746" t="str">
            <v>realized</v>
          </cell>
          <cell r="H746">
            <v>2021</v>
          </cell>
          <cell r="I746" t="str">
            <v>PV</v>
          </cell>
          <cell r="J746" t="str">
            <v>rooftop</v>
          </cell>
          <cell r="P746">
            <v>55.055</v>
          </cell>
          <cell r="T746" t="str">
            <v>postcoderoos</v>
          </cell>
        </row>
        <row r="747">
          <cell r="G747" t="str">
            <v>realized</v>
          </cell>
          <cell r="H747">
            <v>2016</v>
          </cell>
          <cell r="I747" t="str">
            <v>PV</v>
          </cell>
          <cell r="J747" t="str">
            <v>rooftop</v>
          </cell>
          <cell r="P747">
            <v>70.72</v>
          </cell>
          <cell r="T747" t="str">
            <v>postcoderoos</v>
          </cell>
        </row>
        <row r="748">
          <cell r="G748" t="str">
            <v>realized</v>
          </cell>
          <cell r="H748">
            <v>2017</v>
          </cell>
          <cell r="I748" t="str">
            <v>PV</v>
          </cell>
          <cell r="J748" t="str">
            <v>rooftop</v>
          </cell>
          <cell r="P748">
            <v>96.279999999999987</v>
          </cell>
          <cell r="T748" t="str">
            <v>postcoderoos</v>
          </cell>
        </row>
        <row r="749">
          <cell r="G749" t="str">
            <v>realized</v>
          </cell>
          <cell r="H749">
            <v>2019</v>
          </cell>
          <cell r="I749" t="str">
            <v>PV</v>
          </cell>
          <cell r="J749" t="str">
            <v>rooftop</v>
          </cell>
          <cell r="P749">
            <v>78.944999999999993</v>
          </cell>
          <cell r="T749" t="str">
            <v>postcoderoos</v>
          </cell>
        </row>
        <row r="750">
          <cell r="G750" t="str">
            <v>realized</v>
          </cell>
          <cell r="H750">
            <v>2018</v>
          </cell>
          <cell r="I750" t="str">
            <v>PV</v>
          </cell>
          <cell r="J750" t="str">
            <v>rooftop</v>
          </cell>
          <cell r="P750">
            <v>246.23999999999998</v>
          </cell>
          <cell r="T750" t="str">
            <v>postcoderoos</v>
          </cell>
        </row>
        <row r="751">
          <cell r="G751" t="str">
            <v>realized</v>
          </cell>
          <cell r="H751">
            <v>2018</v>
          </cell>
          <cell r="I751" t="str">
            <v>PV</v>
          </cell>
          <cell r="J751" t="str">
            <v>rooftop</v>
          </cell>
          <cell r="P751">
            <v>73.36999999999999</v>
          </cell>
          <cell r="T751" t="str">
            <v>postcoderoos</v>
          </cell>
        </row>
        <row r="752">
          <cell r="G752" t="str">
            <v>realized</v>
          </cell>
          <cell r="H752">
            <v>2023</v>
          </cell>
          <cell r="I752" t="str">
            <v>PV</v>
          </cell>
          <cell r="J752" t="str">
            <v>rooftop</v>
          </cell>
          <cell r="P752">
            <v>41</v>
          </cell>
          <cell r="T752" t="str">
            <v>SCE (PCR)</v>
          </cell>
        </row>
        <row r="753">
          <cell r="G753" t="str">
            <v>realized</v>
          </cell>
          <cell r="H753">
            <v>2022</v>
          </cell>
          <cell r="I753" t="str">
            <v>PV</v>
          </cell>
          <cell r="J753" t="str">
            <v>rooftop</v>
          </cell>
          <cell r="P753">
            <v>67</v>
          </cell>
          <cell r="T753" t="str">
            <v>SCE (PCR)</v>
          </cell>
        </row>
        <row r="754">
          <cell r="G754" t="str">
            <v>realized</v>
          </cell>
          <cell r="H754">
            <v>2022</v>
          </cell>
          <cell r="I754" t="str">
            <v>PV</v>
          </cell>
          <cell r="J754" t="str">
            <v>rooftop</v>
          </cell>
          <cell r="P754">
            <v>81</v>
          </cell>
          <cell r="T754" t="str">
            <v>SCE (PCR)</v>
          </cell>
        </row>
        <row r="755">
          <cell r="G755" t="str">
            <v>realized</v>
          </cell>
          <cell r="H755">
            <v>2022</v>
          </cell>
          <cell r="I755" t="str">
            <v>PV</v>
          </cell>
          <cell r="J755" t="str">
            <v>rooftop</v>
          </cell>
          <cell r="P755">
            <v>80.185000000000002</v>
          </cell>
          <cell r="T755" t="str">
            <v>SCE (PCR)</v>
          </cell>
        </row>
        <row r="756">
          <cell r="G756" t="str">
            <v>realized</v>
          </cell>
          <cell r="H756">
            <v>2020</v>
          </cell>
          <cell r="I756" t="str">
            <v>PV</v>
          </cell>
          <cell r="J756" t="str">
            <v>rooftop</v>
          </cell>
          <cell r="P756">
            <v>36.6</v>
          </cell>
          <cell r="T756" t="str">
            <v>postcoderoos</v>
          </cell>
        </row>
        <row r="757">
          <cell r="G757" t="str">
            <v>realized</v>
          </cell>
          <cell r="H757">
            <v>2019</v>
          </cell>
          <cell r="I757" t="str">
            <v>PV</v>
          </cell>
          <cell r="J757" t="str">
            <v>rooftop</v>
          </cell>
          <cell r="P757">
            <v>95.16</v>
          </cell>
          <cell r="T757" t="str">
            <v>postcoderoos</v>
          </cell>
        </row>
        <row r="758">
          <cell r="G758" t="str">
            <v>realized</v>
          </cell>
          <cell r="H758">
            <v>2023</v>
          </cell>
          <cell r="I758" t="str">
            <v>PV</v>
          </cell>
          <cell r="J758" t="str">
            <v>rooftop</v>
          </cell>
          <cell r="P758">
            <v>96.32</v>
          </cell>
          <cell r="T758" t="str">
            <v>SCE (PCR)</v>
          </cell>
        </row>
        <row r="759">
          <cell r="G759" t="str">
            <v>realized</v>
          </cell>
          <cell r="H759">
            <v>2015</v>
          </cell>
          <cell r="I759" t="str">
            <v>PV</v>
          </cell>
          <cell r="J759" t="str">
            <v>rooftop</v>
          </cell>
          <cell r="P759">
            <v>62</v>
          </cell>
          <cell r="T759" t="str">
            <v>SDE</v>
          </cell>
        </row>
        <row r="760">
          <cell r="G760" t="str">
            <v>realized</v>
          </cell>
          <cell r="H760">
            <v>2018</v>
          </cell>
          <cell r="I760" t="str">
            <v>PV</v>
          </cell>
          <cell r="J760" t="str">
            <v>rooftop</v>
          </cell>
          <cell r="P760">
            <v>119.07000000000001</v>
          </cell>
          <cell r="T760" t="str">
            <v>SDE</v>
          </cell>
        </row>
        <row r="761">
          <cell r="G761" t="str">
            <v>realized</v>
          </cell>
          <cell r="H761">
            <v>2022</v>
          </cell>
          <cell r="I761" t="str">
            <v>PV</v>
          </cell>
          <cell r="J761" t="str">
            <v>rooftop</v>
          </cell>
          <cell r="P761">
            <v>40</v>
          </cell>
          <cell r="T761" t="str">
            <v>SCE (PCR)</v>
          </cell>
        </row>
        <row r="762">
          <cell r="G762" t="str">
            <v>realized</v>
          </cell>
          <cell r="H762">
            <v>2016</v>
          </cell>
          <cell r="I762" t="str">
            <v>PV</v>
          </cell>
          <cell r="J762" t="str">
            <v>rooftop</v>
          </cell>
          <cell r="P762">
            <v>55</v>
          </cell>
          <cell r="T762" t="str">
            <v>postcoderoos</v>
          </cell>
        </row>
        <row r="763">
          <cell r="G763" t="str">
            <v>realized</v>
          </cell>
          <cell r="H763">
            <v>2018</v>
          </cell>
          <cell r="I763" t="str">
            <v>PV</v>
          </cell>
          <cell r="J763" t="str">
            <v>rooftop</v>
          </cell>
          <cell r="P763">
            <v>137.94</v>
          </cell>
          <cell r="T763" t="str">
            <v>postcoderoos</v>
          </cell>
        </row>
        <row r="764">
          <cell r="G764" t="str">
            <v>realized</v>
          </cell>
          <cell r="H764">
            <v>2019</v>
          </cell>
          <cell r="I764" t="str">
            <v>PV</v>
          </cell>
          <cell r="J764" t="str">
            <v>rooftop</v>
          </cell>
          <cell r="P764">
            <v>440.60999999999996</v>
          </cell>
          <cell r="T764" t="str">
            <v>postcoderoos</v>
          </cell>
        </row>
        <row r="765">
          <cell r="G765" t="str">
            <v>realized</v>
          </cell>
          <cell r="H765">
            <v>2019</v>
          </cell>
          <cell r="I765" t="str">
            <v>PV</v>
          </cell>
          <cell r="J765" t="str">
            <v>rooftop</v>
          </cell>
          <cell r="P765">
            <v>146.16000000000003</v>
          </cell>
          <cell r="T765" t="str">
            <v>postcoderoos</v>
          </cell>
        </row>
        <row r="766">
          <cell r="G766" t="str">
            <v>realized</v>
          </cell>
          <cell r="H766">
            <v>2018</v>
          </cell>
          <cell r="I766" t="str">
            <v>PV</v>
          </cell>
          <cell r="J766" t="str">
            <v>rooftop</v>
          </cell>
          <cell r="P766">
            <v>504.03000000000003</v>
          </cell>
          <cell r="T766" t="str">
            <v>SDE</v>
          </cell>
        </row>
        <row r="767">
          <cell r="G767" t="str">
            <v>realized</v>
          </cell>
          <cell r="H767">
            <v>2018</v>
          </cell>
          <cell r="I767" t="str">
            <v>PV</v>
          </cell>
          <cell r="J767" t="str">
            <v>rooftop</v>
          </cell>
          <cell r="P767">
            <v>66</v>
          </cell>
          <cell r="T767" t="str">
            <v>postcoderoos</v>
          </cell>
        </row>
        <row r="768">
          <cell r="G768" t="str">
            <v>realized</v>
          </cell>
          <cell r="H768">
            <v>2016</v>
          </cell>
          <cell r="I768" t="str">
            <v>PV</v>
          </cell>
          <cell r="J768" t="str">
            <v>rooftop</v>
          </cell>
          <cell r="P768">
            <v>68.75</v>
          </cell>
          <cell r="T768" t="str">
            <v>postcoderoos</v>
          </cell>
        </row>
        <row r="769">
          <cell r="G769" t="str">
            <v>realized</v>
          </cell>
          <cell r="H769">
            <v>2018</v>
          </cell>
          <cell r="I769" t="str">
            <v>PV</v>
          </cell>
          <cell r="J769" t="str">
            <v>rooftop</v>
          </cell>
          <cell r="P769">
            <v>68.75</v>
          </cell>
          <cell r="T769" t="str">
            <v>postcoderoos</v>
          </cell>
        </row>
        <row r="770">
          <cell r="G770" t="str">
            <v>realized</v>
          </cell>
          <cell r="H770">
            <v>2023</v>
          </cell>
          <cell r="I770" t="str">
            <v>PV</v>
          </cell>
          <cell r="J770" t="str">
            <v>rooftop</v>
          </cell>
          <cell r="P770">
            <v>207</v>
          </cell>
          <cell r="T770" t="str">
            <v>SCE (PCR)</v>
          </cell>
        </row>
        <row r="771">
          <cell r="G771" t="str">
            <v>realized</v>
          </cell>
          <cell r="H771">
            <v>2019</v>
          </cell>
          <cell r="I771" t="str">
            <v>PV</v>
          </cell>
          <cell r="J771" t="str">
            <v>rooftop</v>
          </cell>
          <cell r="P771">
            <v>66.150000000000006</v>
          </cell>
          <cell r="T771" t="str">
            <v>postcoderoos</v>
          </cell>
        </row>
        <row r="772">
          <cell r="G772" t="str">
            <v>realized</v>
          </cell>
          <cell r="H772">
            <v>2020</v>
          </cell>
          <cell r="I772" t="str">
            <v>PV</v>
          </cell>
          <cell r="J772" t="str">
            <v>rooftop</v>
          </cell>
          <cell r="P772">
            <v>83</v>
          </cell>
          <cell r="T772" t="str">
            <v>postcoderoos</v>
          </cell>
        </row>
        <row r="773">
          <cell r="G773" t="str">
            <v>realized</v>
          </cell>
          <cell r="H773">
            <v>2019</v>
          </cell>
          <cell r="I773" t="str">
            <v>PV</v>
          </cell>
          <cell r="J773" t="str">
            <v>rooftop</v>
          </cell>
          <cell r="P773">
            <v>67.2</v>
          </cell>
          <cell r="T773" t="str">
            <v>postcoderoos</v>
          </cell>
        </row>
        <row r="774">
          <cell r="G774" t="str">
            <v>realized</v>
          </cell>
          <cell r="H774">
            <v>2022</v>
          </cell>
          <cell r="I774" t="str">
            <v>PV</v>
          </cell>
          <cell r="J774" t="str">
            <v>rooftop</v>
          </cell>
          <cell r="P774">
            <v>79</v>
          </cell>
          <cell r="T774" t="str">
            <v>SCE (PCR)</v>
          </cell>
        </row>
        <row r="775">
          <cell r="G775" t="str">
            <v>realized</v>
          </cell>
          <cell r="H775">
            <v>2022</v>
          </cell>
          <cell r="I775" t="str">
            <v>PV</v>
          </cell>
          <cell r="J775" t="str">
            <v>rooftop</v>
          </cell>
          <cell r="P775">
            <v>74</v>
          </cell>
          <cell r="T775" t="str">
            <v>SCE (PCR)</v>
          </cell>
        </row>
        <row r="776">
          <cell r="G776" t="str">
            <v>realized</v>
          </cell>
          <cell r="H776">
            <v>2021</v>
          </cell>
          <cell r="I776" t="str">
            <v>PV</v>
          </cell>
          <cell r="J776" t="str">
            <v>rooftop</v>
          </cell>
          <cell r="P776">
            <v>50.37</v>
          </cell>
          <cell r="T776" t="str">
            <v>postcoderoos</v>
          </cell>
        </row>
        <row r="777">
          <cell r="G777" t="str">
            <v>realized</v>
          </cell>
          <cell r="H777">
            <v>2020</v>
          </cell>
          <cell r="I777" t="str">
            <v>PV</v>
          </cell>
          <cell r="J777" t="str">
            <v>rooftop</v>
          </cell>
          <cell r="P777">
            <v>238.00000000000003</v>
          </cell>
          <cell r="T777" t="str">
            <v>postcoderoos</v>
          </cell>
        </row>
        <row r="778">
          <cell r="G778" t="str">
            <v>realized</v>
          </cell>
          <cell r="H778">
            <v>2021</v>
          </cell>
          <cell r="I778" t="str">
            <v>PV</v>
          </cell>
          <cell r="J778" t="str">
            <v>rooftop</v>
          </cell>
          <cell r="P778">
            <v>319.5</v>
          </cell>
          <cell r="T778" t="str">
            <v>SDE</v>
          </cell>
        </row>
        <row r="779">
          <cell r="G779" t="str">
            <v>realized</v>
          </cell>
          <cell r="H779">
            <v>2022</v>
          </cell>
          <cell r="I779" t="str">
            <v>PV</v>
          </cell>
          <cell r="J779" t="str">
            <v>rooftop</v>
          </cell>
          <cell r="P779">
            <v>256</v>
          </cell>
          <cell r="T779" t="str">
            <v>SCE (PCR)</v>
          </cell>
        </row>
        <row r="780">
          <cell r="G780" t="str">
            <v>realized</v>
          </cell>
          <cell r="H780">
            <v>2021</v>
          </cell>
          <cell r="I780" t="str">
            <v>PV</v>
          </cell>
          <cell r="J780" t="str">
            <v>rooftop</v>
          </cell>
          <cell r="P780">
            <v>89.42</v>
          </cell>
          <cell r="T780" t="str">
            <v>postcoderoos</v>
          </cell>
        </row>
        <row r="781">
          <cell r="G781" t="str">
            <v>realized</v>
          </cell>
          <cell r="H781">
            <v>2022</v>
          </cell>
          <cell r="I781" t="str">
            <v>PV</v>
          </cell>
          <cell r="J781" t="str">
            <v>rooftop</v>
          </cell>
          <cell r="P781">
            <v>46</v>
          </cell>
          <cell r="T781" t="str">
            <v>SCE (PCR)</v>
          </cell>
        </row>
        <row r="782">
          <cell r="G782" t="str">
            <v>realized</v>
          </cell>
          <cell r="H782">
            <v>2021</v>
          </cell>
          <cell r="I782" t="str">
            <v>PV</v>
          </cell>
          <cell r="J782" t="str">
            <v>rooftop</v>
          </cell>
          <cell r="P782">
            <v>225.375</v>
          </cell>
          <cell r="T782" t="str">
            <v>SDE</v>
          </cell>
        </row>
        <row r="783">
          <cell r="G783" t="str">
            <v>realized</v>
          </cell>
          <cell r="H783">
            <v>2022</v>
          </cell>
          <cell r="I783" t="str">
            <v>PV</v>
          </cell>
          <cell r="J783" t="str">
            <v>rooftop</v>
          </cell>
          <cell r="P783">
            <v>58</v>
          </cell>
          <cell r="T783" t="str">
            <v>SCE (PCR)</v>
          </cell>
        </row>
        <row r="784">
          <cell r="G784" t="str">
            <v>realized</v>
          </cell>
          <cell r="H784">
            <v>2021</v>
          </cell>
          <cell r="I784" t="str">
            <v>PV</v>
          </cell>
          <cell r="J784" t="str">
            <v>rooftop</v>
          </cell>
          <cell r="P784">
            <v>69</v>
          </cell>
          <cell r="T784" t="str">
            <v>SCE (PCR)</v>
          </cell>
        </row>
        <row r="785">
          <cell r="G785" t="str">
            <v>realized</v>
          </cell>
          <cell r="H785">
            <v>2021</v>
          </cell>
          <cell r="I785" t="str">
            <v>PV</v>
          </cell>
          <cell r="J785" t="str">
            <v>rooftop</v>
          </cell>
          <cell r="P785">
            <v>228</v>
          </cell>
          <cell r="T785" t="str">
            <v>SCE (PCR)</v>
          </cell>
        </row>
        <row r="786">
          <cell r="G786" t="str">
            <v>realized</v>
          </cell>
          <cell r="H786">
            <v>2021</v>
          </cell>
          <cell r="I786" t="str">
            <v>PV</v>
          </cell>
          <cell r="J786" t="str">
            <v>rooftop</v>
          </cell>
          <cell r="P786">
            <v>72.150000000000006</v>
          </cell>
          <cell r="T786" t="str">
            <v>postcoderoos</v>
          </cell>
        </row>
        <row r="787">
          <cell r="G787" t="str">
            <v>realized</v>
          </cell>
          <cell r="H787">
            <v>2020</v>
          </cell>
          <cell r="I787" t="str">
            <v>PV</v>
          </cell>
          <cell r="J787" t="str">
            <v>rooftop</v>
          </cell>
          <cell r="P787">
            <v>86.58</v>
          </cell>
          <cell r="T787" t="str">
            <v>postcoderoos</v>
          </cell>
        </row>
        <row r="788">
          <cell r="G788" t="str">
            <v>realized</v>
          </cell>
          <cell r="H788">
            <v>2020</v>
          </cell>
          <cell r="I788" t="str">
            <v>PV</v>
          </cell>
          <cell r="J788" t="str">
            <v>rooftop</v>
          </cell>
          <cell r="P788">
            <v>180.88000000000002</v>
          </cell>
          <cell r="T788" t="str">
            <v>SDE</v>
          </cell>
        </row>
        <row r="789">
          <cell r="G789" t="str">
            <v>realized</v>
          </cell>
          <cell r="H789">
            <v>2019</v>
          </cell>
          <cell r="I789" t="str">
            <v>PV</v>
          </cell>
          <cell r="J789" t="str">
            <v>rooftop</v>
          </cell>
          <cell r="P789">
            <v>90.72</v>
          </cell>
          <cell r="T789" t="str">
            <v>postcoderoos</v>
          </cell>
        </row>
        <row r="790">
          <cell r="G790" t="str">
            <v>realized</v>
          </cell>
          <cell r="H790">
            <v>2021</v>
          </cell>
          <cell r="I790" t="str">
            <v>PV</v>
          </cell>
          <cell r="J790" t="str">
            <v>rooftop</v>
          </cell>
          <cell r="P790">
            <v>260.64</v>
          </cell>
          <cell r="T790" t="str">
            <v>SDE</v>
          </cell>
        </row>
        <row r="791">
          <cell r="G791" t="str">
            <v>realized</v>
          </cell>
          <cell r="H791">
            <v>2022</v>
          </cell>
          <cell r="I791" t="str">
            <v>PV</v>
          </cell>
          <cell r="J791" t="str">
            <v>rooftop</v>
          </cell>
          <cell r="P791">
            <v>82.08</v>
          </cell>
          <cell r="T791" t="str">
            <v>SCE (PCR)</v>
          </cell>
        </row>
        <row r="792">
          <cell r="G792" t="str">
            <v>realized</v>
          </cell>
          <cell r="H792">
            <v>2022</v>
          </cell>
          <cell r="I792" t="str">
            <v>PV</v>
          </cell>
          <cell r="J792" t="str">
            <v>rooftop</v>
          </cell>
          <cell r="P792">
            <v>241.92</v>
          </cell>
          <cell r="T792" t="str">
            <v>SCE (PCR)</v>
          </cell>
        </row>
        <row r="793">
          <cell r="G793" t="str">
            <v>realized</v>
          </cell>
          <cell r="H793">
            <v>2018</v>
          </cell>
          <cell r="I793" t="str">
            <v>PV</v>
          </cell>
          <cell r="J793" t="str">
            <v>rooftop</v>
          </cell>
          <cell r="P793">
            <v>149.4</v>
          </cell>
          <cell r="T793" t="str">
            <v>SDE</v>
          </cell>
        </row>
        <row r="794">
          <cell r="G794" t="str">
            <v>realized</v>
          </cell>
          <cell r="H794">
            <v>2020</v>
          </cell>
          <cell r="I794" t="str">
            <v>PV</v>
          </cell>
          <cell r="J794" t="str">
            <v>rooftop</v>
          </cell>
          <cell r="P794">
            <v>82.88</v>
          </cell>
          <cell r="T794" t="str">
            <v>postcoderoos</v>
          </cell>
        </row>
        <row r="795">
          <cell r="G795" t="str">
            <v>realized</v>
          </cell>
          <cell r="H795">
            <v>2021</v>
          </cell>
          <cell r="I795" t="str">
            <v>PV</v>
          </cell>
          <cell r="J795" t="str">
            <v>rooftop</v>
          </cell>
          <cell r="P795">
            <v>85.91</v>
          </cell>
          <cell r="T795" t="str">
            <v>postcoderoos</v>
          </cell>
        </row>
        <row r="796">
          <cell r="G796" t="str">
            <v>realized</v>
          </cell>
          <cell r="H796">
            <v>2022</v>
          </cell>
          <cell r="I796" t="str">
            <v>PV</v>
          </cell>
          <cell r="J796" t="str">
            <v>rooftop</v>
          </cell>
          <cell r="P796">
            <v>290</v>
          </cell>
          <cell r="T796" t="str">
            <v>SCE (PCR)</v>
          </cell>
        </row>
        <row r="797">
          <cell r="G797" t="str">
            <v>realized</v>
          </cell>
          <cell r="H797">
            <v>2022</v>
          </cell>
          <cell r="I797" t="str">
            <v>PV</v>
          </cell>
          <cell r="J797" t="str">
            <v>rooftop</v>
          </cell>
          <cell r="P797">
            <v>296</v>
          </cell>
          <cell r="T797" t="str">
            <v>SCE (PCR)</v>
          </cell>
        </row>
        <row r="798">
          <cell r="G798" t="str">
            <v>realized</v>
          </cell>
          <cell r="H798">
            <v>2022</v>
          </cell>
          <cell r="I798" t="str">
            <v>PV</v>
          </cell>
          <cell r="J798" t="str">
            <v>rooftop</v>
          </cell>
          <cell r="P798">
            <v>1325</v>
          </cell>
          <cell r="T798" t="str">
            <v>SDE</v>
          </cell>
        </row>
        <row r="799">
          <cell r="G799" t="str">
            <v>realized</v>
          </cell>
          <cell r="H799">
            <v>2021</v>
          </cell>
          <cell r="I799" t="str">
            <v>PV</v>
          </cell>
          <cell r="J799" t="str">
            <v>rooftop</v>
          </cell>
          <cell r="P799">
            <v>61.199999999999996</v>
          </cell>
          <cell r="T799" t="str">
            <v>SCE (PCR)</v>
          </cell>
        </row>
        <row r="800">
          <cell r="G800" t="str">
            <v>realized</v>
          </cell>
          <cell r="H800">
            <v>2018</v>
          </cell>
          <cell r="I800" t="str">
            <v>PV</v>
          </cell>
          <cell r="J800" t="str">
            <v>rooftop</v>
          </cell>
          <cell r="P800">
            <v>226.8</v>
          </cell>
          <cell r="T800" t="str">
            <v>SDE</v>
          </cell>
        </row>
        <row r="801">
          <cell r="G801" t="str">
            <v>realized</v>
          </cell>
          <cell r="H801">
            <v>2021</v>
          </cell>
          <cell r="I801" t="str">
            <v>PV</v>
          </cell>
          <cell r="J801" t="str">
            <v>rooftop</v>
          </cell>
          <cell r="P801">
            <v>306.36</v>
          </cell>
          <cell r="T801" t="str">
            <v>SDE</v>
          </cell>
        </row>
        <row r="802">
          <cell r="G802" t="str">
            <v>realized</v>
          </cell>
          <cell r="H802">
            <v>2020</v>
          </cell>
          <cell r="I802" t="str">
            <v>PV</v>
          </cell>
          <cell r="J802" t="str">
            <v>rooftop</v>
          </cell>
          <cell r="P802">
            <v>85</v>
          </cell>
          <cell r="T802" t="str">
            <v>postcoderoos</v>
          </cell>
        </row>
        <row r="803">
          <cell r="G803" t="str">
            <v>realized</v>
          </cell>
          <cell r="H803">
            <v>2020</v>
          </cell>
          <cell r="I803" t="str">
            <v>PV</v>
          </cell>
          <cell r="J803" t="str">
            <v>rooftop</v>
          </cell>
          <cell r="P803">
            <v>104.39999999999999</v>
          </cell>
          <cell r="T803" t="str">
            <v>postcoderoos</v>
          </cell>
        </row>
        <row r="804">
          <cell r="G804" t="str">
            <v>realized</v>
          </cell>
          <cell r="H804">
            <v>2023</v>
          </cell>
          <cell r="I804" t="str">
            <v>PV</v>
          </cell>
          <cell r="J804" t="str">
            <v>rooftop</v>
          </cell>
          <cell r="P804">
            <v>53.72</v>
          </cell>
          <cell r="T804" t="str">
            <v>SCE (PCR)</v>
          </cell>
        </row>
        <row r="805">
          <cell r="G805" t="str">
            <v>realized</v>
          </cell>
          <cell r="H805">
            <v>2017</v>
          </cell>
          <cell r="I805" t="str">
            <v>PV</v>
          </cell>
          <cell r="J805" t="str">
            <v>rooftop</v>
          </cell>
          <cell r="P805">
            <v>177.32</v>
          </cell>
          <cell r="T805" t="str">
            <v>postcoderoos</v>
          </cell>
        </row>
        <row r="806">
          <cell r="G806" t="str">
            <v>realized</v>
          </cell>
          <cell r="H806">
            <v>2019</v>
          </cell>
          <cell r="I806" t="str">
            <v>PV</v>
          </cell>
          <cell r="J806" t="str">
            <v>rooftop</v>
          </cell>
          <cell r="P806">
            <v>67.2</v>
          </cell>
          <cell r="T806" t="str">
            <v>postcoderoos</v>
          </cell>
        </row>
        <row r="807">
          <cell r="G807" t="str">
            <v>realized</v>
          </cell>
          <cell r="H807">
            <v>2022</v>
          </cell>
          <cell r="I807" t="str">
            <v>PV</v>
          </cell>
          <cell r="J807" t="str">
            <v>rooftop</v>
          </cell>
          <cell r="P807">
            <v>235.6</v>
          </cell>
          <cell r="T807" t="str">
            <v>SCE (PCR)</v>
          </cell>
        </row>
        <row r="808">
          <cell r="G808" t="str">
            <v>realized</v>
          </cell>
          <cell r="H808">
            <v>2022</v>
          </cell>
          <cell r="I808" t="str">
            <v>PV</v>
          </cell>
          <cell r="J808" t="str">
            <v>rooftop</v>
          </cell>
          <cell r="P808">
            <v>253.33</v>
          </cell>
          <cell r="T808" t="str">
            <v>SCE (PCR)</v>
          </cell>
        </row>
        <row r="809">
          <cell r="G809" t="str">
            <v>realized</v>
          </cell>
          <cell r="H809">
            <v>2022</v>
          </cell>
          <cell r="I809" t="str">
            <v>PV</v>
          </cell>
          <cell r="J809" t="str">
            <v>rooftop</v>
          </cell>
          <cell r="P809">
            <v>91.77</v>
          </cell>
          <cell r="T809" t="str">
            <v>SCE (PCR)</v>
          </cell>
        </row>
        <row r="810">
          <cell r="G810" t="str">
            <v>realized</v>
          </cell>
          <cell r="H810">
            <v>2022</v>
          </cell>
          <cell r="I810" t="str">
            <v>PV</v>
          </cell>
          <cell r="J810" t="str">
            <v>rooftop</v>
          </cell>
          <cell r="P810">
            <v>79.2</v>
          </cell>
          <cell r="T810" t="str">
            <v>SCE (PCR)</v>
          </cell>
        </row>
        <row r="811">
          <cell r="G811" t="str">
            <v>realized</v>
          </cell>
          <cell r="H811">
            <v>2022</v>
          </cell>
          <cell r="I811" t="str">
            <v>PV</v>
          </cell>
          <cell r="J811" t="str">
            <v>rooftop</v>
          </cell>
          <cell r="P811">
            <v>104.675</v>
          </cell>
          <cell r="T811" t="str">
            <v>SCE (PCR)</v>
          </cell>
        </row>
        <row r="812">
          <cell r="G812" t="str">
            <v>realized</v>
          </cell>
          <cell r="H812">
            <v>2022</v>
          </cell>
          <cell r="I812" t="str">
            <v>PV</v>
          </cell>
          <cell r="J812" t="str">
            <v>rooftop</v>
          </cell>
          <cell r="P812">
            <v>258.72500000000002</v>
          </cell>
          <cell r="T812" t="str">
            <v>SCE (PCR)</v>
          </cell>
        </row>
        <row r="813">
          <cell r="G813" t="str">
            <v>realized</v>
          </cell>
          <cell r="H813">
            <v>2023</v>
          </cell>
          <cell r="I813" t="str">
            <v>PV</v>
          </cell>
          <cell r="J813" t="str">
            <v>rooftop</v>
          </cell>
          <cell r="P813">
            <v>92.201999999999998</v>
          </cell>
          <cell r="T813" t="str">
            <v>SCE (PCR)</v>
          </cell>
        </row>
        <row r="814">
          <cell r="G814" t="str">
            <v>realized</v>
          </cell>
          <cell r="H814">
            <v>2022</v>
          </cell>
          <cell r="I814" t="str">
            <v>PV</v>
          </cell>
          <cell r="J814" t="str">
            <v>rooftop</v>
          </cell>
          <cell r="P814">
            <v>212.97900000000001</v>
          </cell>
          <cell r="T814" t="str">
            <v>SCE (PCR)</v>
          </cell>
        </row>
        <row r="815">
          <cell r="G815" t="str">
            <v>realized</v>
          </cell>
          <cell r="H815">
            <v>2022</v>
          </cell>
          <cell r="I815" t="str">
            <v>PV</v>
          </cell>
          <cell r="J815" t="str">
            <v>rooftop</v>
          </cell>
          <cell r="P815">
            <v>99.375</v>
          </cell>
          <cell r="T815" t="str">
            <v>SCE (PCR)</v>
          </cell>
        </row>
        <row r="816">
          <cell r="G816" t="str">
            <v>realized</v>
          </cell>
          <cell r="H816">
            <v>2022</v>
          </cell>
          <cell r="I816" t="str">
            <v>PV</v>
          </cell>
          <cell r="J816" t="str">
            <v>rooftop</v>
          </cell>
          <cell r="P816">
            <v>193.5</v>
          </cell>
          <cell r="T816" t="str">
            <v>SCE (PCR)</v>
          </cell>
        </row>
        <row r="817">
          <cell r="G817" t="str">
            <v>realized</v>
          </cell>
          <cell r="H817">
            <v>2023</v>
          </cell>
          <cell r="I817" t="str">
            <v>PV</v>
          </cell>
          <cell r="J817" t="str">
            <v>rooftop</v>
          </cell>
          <cell r="P817">
            <v>98.415000000000006</v>
          </cell>
          <cell r="T817" t="str">
            <v>SCE (PCR)</v>
          </cell>
        </row>
        <row r="818">
          <cell r="G818" t="str">
            <v>realized</v>
          </cell>
          <cell r="H818">
            <v>2018</v>
          </cell>
          <cell r="I818" t="str">
            <v>PV</v>
          </cell>
          <cell r="J818" t="str">
            <v>rooftop</v>
          </cell>
          <cell r="P818">
            <v>100.5</v>
          </cell>
          <cell r="T818" t="str">
            <v>postcoderoos</v>
          </cell>
        </row>
        <row r="819">
          <cell r="G819" t="str">
            <v>realized</v>
          </cell>
          <cell r="H819">
            <v>2018</v>
          </cell>
          <cell r="I819" t="str">
            <v>PV</v>
          </cell>
          <cell r="J819" t="str">
            <v>rooftop</v>
          </cell>
          <cell r="P819">
            <v>107.2</v>
          </cell>
          <cell r="T819" t="str">
            <v>postcoderoos</v>
          </cell>
        </row>
        <row r="820">
          <cell r="G820" t="str">
            <v>realized</v>
          </cell>
          <cell r="H820">
            <v>2018</v>
          </cell>
          <cell r="I820" t="str">
            <v>PV</v>
          </cell>
          <cell r="J820" t="str">
            <v>rooftop</v>
          </cell>
          <cell r="P820">
            <v>113.28</v>
          </cell>
          <cell r="T820" t="str">
            <v>postcoderoos</v>
          </cell>
        </row>
        <row r="821">
          <cell r="G821" t="str">
            <v>realized</v>
          </cell>
          <cell r="H821">
            <v>2019</v>
          </cell>
          <cell r="I821" t="str">
            <v>PV</v>
          </cell>
          <cell r="J821" t="str">
            <v>rooftop</v>
          </cell>
          <cell r="P821">
            <v>475.08499999999998</v>
          </cell>
          <cell r="T821" t="str">
            <v>postcoderoos</v>
          </cell>
        </row>
        <row r="822">
          <cell r="G822" t="str">
            <v>realized</v>
          </cell>
          <cell r="H822">
            <v>2022</v>
          </cell>
          <cell r="I822" t="str">
            <v>PV</v>
          </cell>
          <cell r="J822" t="str">
            <v>rooftop</v>
          </cell>
          <cell r="P822">
            <v>273.59999999999997</v>
          </cell>
          <cell r="T822" t="str">
            <v>postcoderoos</v>
          </cell>
        </row>
        <row r="823">
          <cell r="G823" t="str">
            <v>realized</v>
          </cell>
          <cell r="H823">
            <v>2022</v>
          </cell>
          <cell r="I823" t="str">
            <v>PV</v>
          </cell>
          <cell r="J823" t="str">
            <v>rooftop</v>
          </cell>
          <cell r="P823">
            <v>89.28</v>
          </cell>
          <cell r="T823" t="str">
            <v>postcoderoos</v>
          </cell>
        </row>
        <row r="824">
          <cell r="G824" t="str">
            <v>realized</v>
          </cell>
          <cell r="H824">
            <v>2019</v>
          </cell>
          <cell r="I824" t="str">
            <v>PV</v>
          </cell>
          <cell r="J824" t="str">
            <v>rooftop</v>
          </cell>
          <cell r="P824">
            <v>82.17</v>
          </cell>
          <cell r="T824" t="str">
            <v>postcoderoos</v>
          </cell>
        </row>
        <row r="825">
          <cell r="G825" t="str">
            <v>realized</v>
          </cell>
          <cell r="H825">
            <v>2019</v>
          </cell>
          <cell r="I825" t="str">
            <v>PV</v>
          </cell>
          <cell r="J825" t="str">
            <v>rooftop</v>
          </cell>
          <cell r="P825">
            <v>239.39999999999998</v>
          </cell>
          <cell r="T825" t="str">
            <v>postcoderoos</v>
          </cell>
        </row>
        <row r="826">
          <cell r="G826" t="str">
            <v>realized</v>
          </cell>
          <cell r="H826">
            <v>2022</v>
          </cell>
          <cell r="I826" t="str">
            <v>PV</v>
          </cell>
          <cell r="J826" t="str">
            <v>rooftop</v>
          </cell>
          <cell r="P826">
            <v>314.5</v>
          </cell>
          <cell r="T826" t="str">
            <v>SCE (PCR)</v>
          </cell>
        </row>
        <row r="827">
          <cell r="G827" t="str">
            <v>realized</v>
          </cell>
          <cell r="H827">
            <v>2022</v>
          </cell>
          <cell r="I827" t="str">
            <v>PV</v>
          </cell>
          <cell r="J827" t="str">
            <v>rooftop</v>
          </cell>
          <cell r="P827">
            <v>88.2</v>
          </cell>
          <cell r="T827" t="str">
            <v>SCE (PCR)</v>
          </cell>
        </row>
        <row r="828">
          <cell r="G828" t="str">
            <v>realized</v>
          </cell>
          <cell r="H828">
            <v>2022</v>
          </cell>
          <cell r="I828" t="str">
            <v>PV</v>
          </cell>
          <cell r="J828" t="str">
            <v>rooftop</v>
          </cell>
          <cell r="P828">
            <v>72.5</v>
          </cell>
          <cell r="T828" t="str">
            <v>SCE (PCR)</v>
          </cell>
        </row>
        <row r="829">
          <cell r="G829" t="str">
            <v>realized</v>
          </cell>
          <cell r="H829">
            <v>2021</v>
          </cell>
          <cell r="I829" t="str">
            <v>PV</v>
          </cell>
          <cell r="J829" t="str">
            <v>rooftop</v>
          </cell>
          <cell r="P829">
            <v>652.80000000000007</v>
          </cell>
          <cell r="T829" t="str">
            <v>postcoderoos</v>
          </cell>
        </row>
        <row r="830">
          <cell r="G830" t="str">
            <v>realized</v>
          </cell>
          <cell r="H830">
            <v>2023</v>
          </cell>
          <cell r="I830" t="str">
            <v>PV</v>
          </cell>
          <cell r="J830" t="str">
            <v>rooftop</v>
          </cell>
          <cell r="P830">
            <v>95</v>
          </cell>
          <cell r="T830" t="str">
            <v>SCE (PCR)</v>
          </cell>
        </row>
        <row r="831">
          <cell r="G831" t="str">
            <v>realized</v>
          </cell>
          <cell r="H831">
            <v>2023</v>
          </cell>
          <cell r="I831" t="str">
            <v>PV</v>
          </cell>
          <cell r="J831" t="str">
            <v>rooftop</v>
          </cell>
          <cell r="P831">
            <v>250</v>
          </cell>
          <cell r="T831" t="str">
            <v>SCE (PCR)</v>
          </cell>
        </row>
        <row r="832">
          <cell r="G832" t="str">
            <v>realized</v>
          </cell>
          <cell r="H832">
            <v>2023</v>
          </cell>
          <cell r="I832" t="str">
            <v>PV</v>
          </cell>
          <cell r="J832" t="str">
            <v>rooftop</v>
          </cell>
          <cell r="P832">
            <v>86</v>
          </cell>
          <cell r="T832" t="str">
            <v>SCE (PCR)</v>
          </cell>
        </row>
        <row r="833">
          <cell r="G833" t="str">
            <v>realized</v>
          </cell>
          <cell r="H833">
            <v>2023</v>
          </cell>
          <cell r="I833" t="str">
            <v>PV</v>
          </cell>
          <cell r="J833" t="str">
            <v>rooftop</v>
          </cell>
          <cell r="P833">
            <v>86</v>
          </cell>
          <cell r="T833" t="str">
            <v>SCE (PCR)</v>
          </cell>
        </row>
        <row r="834">
          <cell r="G834" t="str">
            <v>realized</v>
          </cell>
          <cell r="H834">
            <v>2020</v>
          </cell>
          <cell r="I834" t="str">
            <v>PV</v>
          </cell>
          <cell r="J834" t="str">
            <v>rooftop</v>
          </cell>
          <cell r="P834">
            <v>128.75</v>
          </cell>
          <cell r="T834" t="str">
            <v>postcoderoos</v>
          </cell>
        </row>
        <row r="835">
          <cell r="G835" t="str">
            <v>realized</v>
          </cell>
          <cell r="H835">
            <v>2020</v>
          </cell>
          <cell r="I835" t="str">
            <v>PV</v>
          </cell>
          <cell r="J835" t="str">
            <v>rooftop</v>
          </cell>
          <cell r="P835">
            <v>249.6</v>
          </cell>
          <cell r="T835" t="str">
            <v>postcoderoos</v>
          </cell>
        </row>
        <row r="836">
          <cell r="G836" t="str">
            <v>realized</v>
          </cell>
          <cell r="H836">
            <v>2023</v>
          </cell>
          <cell r="I836" t="str">
            <v>PV</v>
          </cell>
          <cell r="J836" t="str">
            <v>rooftop</v>
          </cell>
          <cell r="P836">
            <v>250</v>
          </cell>
          <cell r="T836" t="str">
            <v>SCE (PCR)</v>
          </cell>
        </row>
        <row r="837">
          <cell r="G837" t="str">
            <v>realized</v>
          </cell>
          <cell r="H837">
            <v>2023</v>
          </cell>
          <cell r="I837" t="str">
            <v>PV</v>
          </cell>
          <cell r="J837" t="str">
            <v>rooftop</v>
          </cell>
          <cell r="P837">
            <v>95</v>
          </cell>
          <cell r="T837" t="str">
            <v>SCE (PCR)</v>
          </cell>
        </row>
        <row r="838">
          <cell r="G838" t="str">
            <v>realized</v>
          </cell>
          <cell r="H838">
            <v>2022</v>
          </cell>
          <cell r="I838" t="str">
            <v>PV</v>
          </cell>
          <cell r="J838" t="str">
            <v>rooftop</v>
          </cell>
          <cell r="P838">
            <v>92</v>
          </cell>
          <cell r="T838" t="str">
            <v>SCE (PCR)</v>
          </cell>
        </row>
        <row r="839">
          <cell r="G839" t="str">
            <v>realized</v>
          </cell>
          <cell r="H839">
            <v>2023</v>
          </cell>
          <cell r="I839" t="str">
            <v>PV</v>
          </cell>
          <cell r="J839" t="str">
            <v>rooftop</v>
          </cell>
          <cell r="P839">
            <v>132</v>
          </cell>
          <cell r="T839" t="str">
            <v>SCE (PCR)</v>
          </cell>
        </row>
        <row r="840">
          <cell r="G840" t="str">
            <v>realized</v>
          </cell>
          <cell r="H840">
            <v>2023</v>
          </cell>
          <cell r="I840" t="str">
            <v>PV</v>
          </cell>
          <cell r="J840" t="str">
            <v>rooftop</v>
          </cell>
          <cell r="P840">
            <v>91.64</v>
          </cell>
          <cell r="T840" t="str">
            <v>SCE (PCR)</v>
          </cell>
        </row>
        <row r="841">
          <cell r="G841" t="str">
            <v>realized</v>
          </cell>
          <cell r="H841">
            <v>2023</v>
          </cell>
          <cell r="I841" t="str">
            <v>PV</v>
          </cell>
          <cell r="J841" t="str">
            <v>rooftop</v>
          </cell>
          <cell r="P841">
            <v>103.88500000000001</v>
          </cell>
          <cell r="T841" t="str">
            <v>SCE (PCR)</v>
          </cell>
        </row>
        <row r="842">
          <cell r="G842" t="str">
            <v>realized</v>
          </cell>
          <cell r="H842">
            <v>2023</v>
          </cell>
          <cell r="I842" t="str">
            <v>PV</v>
          </cell>
          <cell r="J842" t="str">
            <v>rooftop</v>
          </cell>
          <cell r="P842">
            <v>77.385000000000005</v>
          </cell>
          <cell r="T842" t="str">
            <v>SCE (PCR)</v>
          </cell>
        </row>
        <row r="843">
          <cell r="G843" t="str">
            <v>realized</v>
          </cell>
          <cell r="H843">
            <v>2019</v>
          </cell>
          <cell r="I843" t="str">
            <v>PV</v>
          </cell>
          <cell r="J843" t="str">
            <v>rooftop</v>
          </cell>
          <cell r="P843">
            <v>861</v>
          </cell>
          <cell r="T843" t="str">
            <v>postcoderoos</v>
          </cell>
        </row>
        <row r="844">
          <cell r="G844" t="str">
            <v>realized</v>
          </cell>
          <cell r="H844">
            <v>2019</v>
          </cell>
          <cell r="I844" t="str">
            <v>PV</v>
          </cell>
          <cell r="J844" t="str">
            <v>rooftop</v>
          </cell>
          <cell r="P844">
            <v>355</v>
          </cell>
          <cell r="T844" t="str">
            <v>SDE</v>
          </cell>
        </row>
        <row r="845">
          <cell r="G845" t="str">
            <v>realized</v>
          </cell>
          <cell r="H845">
            <v>2020</v>
          </cell>
          <cell r="I845" t="str">
            <v>PV</v>
          </cell>
          <cell r="J845" t="str">
            <v>rooftop</v>
          </cell>
          <cell r="P845">
            <v>61.600000000000009</v>
          </cell>
          <cell r="T845" t="str">
            <v>postcoderoos</v>
          </cell>
        </row>
        <row r="846">
          <cell r="G846" t="str">
            <v>realized</v>
          </cell>
          <cell r="H846">
            <v>2022</v>
          </cell>
          <cell r="I846" t="str">
            <v>PV</v>
          </cell>
          <cell r="J846" t="str">
            <v>rooftop</v>
          </cell>
          <cell r="P846">
            <v>54</v>
          </cell>
          <cell r="T846" t="str">
            <v>SCE (PCR)</v>
          </cell>
        </row>
        <row r="847">
          <cell r="G847" t="str">
            <v>realized</v>
          </cell>
          <cell r="H847">
            <v>2019</v>
          </cell>
          <cell r="I847" t="str">
            <v>PV</v>
          </cell>
          <cell r="J847" t="str">
            <v>rooftop</v>
          </cell>
          <cell r="P847">
            <v>45.599999999999994</v>
          </cell>
          <cell r="T847" t="str">
            <v>postcoderoos</v>
          </cell>
        </row>
        <row r="848">
          <cell r="G848" t="str">
            <v>realized</v>
          </cell>
          <cell r="H848">
            <v>2023</v>
          </cell>
          <cell r="I848" t="str">
            <v>PV</v>
          </cell>
          <cell r="J848" t="str">
            <v>rooftop</v>
          </cell>
          <cell r="P848">
            <v>100</v>
          </cell>
          <cell r="T848" t="str">
            <v>SCE (PCR)</v>
          </cell>
        </row>
        <row r="849">
          <cell r="G849" t="str">
            <v>realized</v>
          </cell>
          <cell r="H849">
            <v>2020</v>
          </cell>
          <cell r="I849" t="str">
            <v>PV</v>
          </cell>
          <cell r="J849" t="str">
            <v>rooftop</v>
          </cell>
          <cell r="P849">
            <v>202.00500000000002</v>
          </cell>
          <cell r="T849" t="str">
            <v>postcoderoos</v>
          </cell>
        </row>
        <row r="850">
          <cell r="G850" t="str">
            <v>realized</v>
          </cell>
          <cell r="H850">
            <v>2020</v>
          </cell>
          <cell r="I850" t="str">
            <v>PV</v>
          </cell>
          <cell r="J850" t="str">
            <v>rooftop</v>
          </cell>
          <cell r="P850">
            <v>75.040000000000006</v>
          </cell>
          <cell r="T850" t="str">
            <v>postcoderoos</v>
          </cell>
        </row>
        <row r="851">
          <cell r="G851" t="str">
            <v>realized</v>
          </cell>
          <cell r="H851">
            <v>2018</v>
          </cell>
          <cell r="I851" t="str">
            <v>PV</v>
          </cell>
          <cell r="J851" t="str">
            <v>rooftop</v>
          </cell>
          <cell r="P851">
            <v>120</v>
          </cell>
          <cell r="T851" t="str">
            <v>postcoderoos</v>
          </cell>
        </row>
        <row r="852">
          <cell r="G852" t="str">
            <v>realized</v>
          </cell>
          <cell r="H852">
            <v>2018</v>
          </cell>
          <cell r="I852" t="str">
            <v>PV</v>
          </cell>
          <cell r="J852" t="str">
            <v>rooftop</v>
          </cell>
          <cell r="P852">
            <v>64.8</v>
          </cell>
          <cell r="T852" t="str">
            <v>postcoderoos</v>
          </cell>
        </row>
        <row r="853">
          <cell r="G853" t="str">
            <v>realized</v>
          </cell>
          <cell r="H853">
            <v>2019</v>
          </cell>
          <cell r="I853" t="str">
            <v>PV</v>
          </cell>
          <cell r="J853" t="str">
            <v>rooftop</v>
          </cell>
          <cell r="P853">
            <v>108.9</v>
          </cell>
          <cell r="T853" t="str">
            <v>postcoderoos</v>
          </cell>
        </row>
        <row r="854">
          <cell r="G854" t="str">
            <v>realized</v>
          </cell>
          <cell r="H854">
            <v>2022</v>
          </cell>
          <cell r="I854" t="str">
            <v>PV</v>
          </cell>
          <cell r="J854" t="str">
            <v>rooftop</v>
          </cell>
          <cell r="P854">
            <v>66.599999999999994</v>
          </cell>
          <cell r="T854" t="str">
            <v>SCE (PCR)</v>
          </cell>
        </row>
        <row r="855">
          <cell r="G855" t="str">
            <v>realized</v>
          </cell>
          <cell r="H855">
            <v>2023</v>
          </cell>
          <cell r="I855" t="str">
            <v>PV</v>
          </cell>
          <cell r="J855" t="str">
            <v>rooftop</v>
          </cell>
          <cell r="P855">
            <v>78</v>
          </cell>
          <cell r="T855" t="str">
            <v>SCE (PCR)</v>
          </cell>
        </row>
        <row r="856">
          <cell r="G856" t="str">
            <v>realized</v>
          </cell>
          <cell r="H856">
            <v>2020</v>
          </cell>
          <cell r="I856" t="str">
            <v>PV</v>
          </cell>
          <cell r="J856" t="str">
            <v>rooftop</v>
          </cell>
          <cell r="P856">
            <v>123.42</v>
          </cell>
          <cell r="T856" t="str">
            <v>SDE</v>
          </cell>
        </row>
        <row r="857">
          <cell r="G857" t="str">
            <v>realized</v>
          </cell>
          <cell r="H857">
            <v>2021</v>
          </cell>
          <cell r="I857" t="str">
            <v>PV</v>
          </cell>
          <cell r="J857" t="str">
            <v>rooftop</v>
          </cell>
          <cell r="P857">
            <v>57.599999999999994</v>
          </cell>
          <cell r="T857" t="str">
            <v>postcoderoos</v>
          </cell>
        </row>
        <row r="858">
          <cell r="G858" t="str">
            <v>realized</v>
          </cell>
          <cell r="H858">
            <v>2017</v>
          </cell>
          <cell r="I858" t="str">
            <v>PV</v>
          </cell>
          <cell r="J858" t="str">
            <v>rooftop</v>
          </cell>
          <cell r="P858">
            <v>621.16000000000008</v>
          </cell>
          <cell r="T858" t="str">
            <v>SDE</v>
          </cell>
        </row>
        <row r="859">
          <cell r="G859" t="str">
            <v>realized</v>
          </cell>
          <cell r="H859">
            <v>2023</v>
          </cell>
          <cell r="I859" t="str">
            <v>PV</v>
          </cell>
          <cell r="J859" t="str">
            <v>rooftop</v>
          </cell>
          <cell r="P859">
            <v>54</v>
          </cell>
          <cell r="T859" t="str">
            <v>SCE (PCR)</v>
          </cell>
        </row>
        <row r="860">
          <cell r="G860" t="str">
            <v>realized</v>
          </cell>
          <cell r="H860">
            <v>2022</v>
          </cell>
          <cell r="I860" t="str">
            <v>PV</v>
          </cell>
          <cell r="J860" t="str">
            <v>rooftop</v>
          </cell>
          <cell r="P860">
            <v>273</v>
          </cell>
          <cell r="T860" t="str">
            <v>SCE (PCR)</v>
          </cell>
        </row>
        <row r="861">
          <cell r="G861" t="str">
            <v>realized</v>
          </cell>
          <cell r="H861">
            <v>2023</v>
          </cell>
          <cell r="I861" t="str">
            <v>PV</v>
          </cell>
          <cell r="J861" t="str">
            <v>rooftop</v>
          </cell>
          <cell r="P861">
            <v>203</v>
          </cell>
          <cell r="T861" t="str">
            <v>SCE (PCR)</v>
          </cell>
        </row>
        <row r="862">
          <cell r="G862" t="str">
            <v>realized</v>
          </cell>
          <cell r="H862">
            <v>2017</v>
          </cell>
          <cell r="I862" t="str">
            <v>PV</v>
          </cell>
          <cell r="J862" t="str">
            <v>rooftop</v>
          </cell>
          <cell r="P862">
            <v>79.5</v>
          </cell>
          <cell r="T862" t="str">
            <v>SDE</v>
          </cell>
        </row>
        <row r="863">
          <cell r="G863" t="str">
            <v>realized</v>
          </cell>
          <cell r="H863">
            <v>2013</v>
          </cell>
          <cell r="I863" t="str">
            <v>PV</v>
          </cell>
          <cell r="J863" t="str">
            <v>rooftop</v>
          </cell>
          <cell r="P863">
            <v>15.6</v>
          </cell>
          <cell r="T863" t="str">
            <v>salderen</v>
          </cell>
        </row>
        <row r="864">
          <cell r="G864" t="str">
            <v>realized</v>
          </cell>
          <cell r="H864">
            <v>2016</v>
          </cell>
          <cell r="I864" t="str">
            <v>PV</v>
          </cell>
          <cell r="J864" t="str">
            <v>rooftop</v>
          </cell>
          <cell r="P864">
            <v>20.8</v>
          </cell>
          <cell r="T864" t="str">
            <v>salderen</v>
          </cell>
        </row>
        <row r="865">
          <cell r="G865" t="str">
            <v>realized</v>
          </cell>
          <cell r="H865">
            <v>2015</v>
          </cell>
          <cell r="I865" t="str">
            <v>PV</v>
          </cell>
          <cell r="J865" t="str">
            <v>rooftop</v>
          </cell>
          <cell r="P865">
            <v>117</v>
          </cell>
          <cell r="T865" t="str">
            <v>SDE</v>
          </cell>
        </row>
        <row r="866">
          <cell r="G866" t="str">
            <v>realized</v>
          </cell>
          <cell r="H866">
            <v>2017</v>
          </cell>
          <cell r="I866" t="str">
            <v>PV</v>
          </cell>
          <cell r="J866" t="str">
            <v>rooftop</v>
          </cell>
          <cell r="P866">
            <v>250.12</v>
          </cell>
          <cell r="T866" t="str">
            <v>postcoderoos</v>
          </cell>
        </row>
        <row r="867">
          <cell r="G867" t="str">
            <v>realized</v>
          </cell>
          <cell r="H867">
            <v>2020</v>
          </cell>
          <cell r="I867" t="str">
            <v>PV</v>
          </cell>
          <cell r="J867" t="str">
            <v>rooftop</v>
          </cell>
          <cell r="P867">
            <v>70.349999999999994</v>
          </cell>
          <cell r="T867" t="str">
            <v>postcoderoos</v>
          </cell>
        </row>
        <row r="868">
          <cell r="G868" t="str">
            <v>realized</v>
          </cell>
          <cell r="H868">
            <v>2021</v>
          </cell>
          <cell r="I868" t="str">
            <v>PV</v>
          </cell>
          <cell r="J868" t="str">
            <v>rooftop</v>
          </cell>
          <cell r="P868">
            <v>77.399999999999991</v>
          </cell>
          <cell r="T868" t="str">
            <v>postcoderoos</v>
          </cell>
        </row>
        <row r="869">
          <cell r="G869" t="str">
            <v>realized</v>
          </cell>
          <cell r="H869">
            <v>2017</v>
          </cell>
          <cell r="I869" t="str">
            <v>PV</v>
          </cell>
          <cell r="J869" t="str">
            <v>rooftop</v>
          </cell>
          <cell r="P869">
            <v>50.35</v>
          </cell>
          <cell r="T869" t="str">
            <v>SDE</v>
          </cell>
        </row>
        <row r="870">
          <cell r="G870" t="str">
            <v>realized</v>
          </cell>
          <cell r="H870">
            <v>2019</v>
          </cell>
          <cell r="I870" t="str">
            <v>PV</v>
          </cell>
          <cell r="J870" t="str">
            <v>rooftop</v>
          </cell>
          <cell r="P870">
            <v>318.63</v>
          </cell>
          <cell r="T870" t="str">
            <v>postcoderoos</v>
          </cell>
        </row>
        <row r="871">
          <cell r="G871" t="str">
            <v>realized</v>
          </cell>
          <cell r="H871">
            <v>2023</v>
          </cell>
          <cell r="I871" t="str">
            <v>PV</v>
          </cell>
          <cell r="J871" t="str">
            <v>rooftop</v>
          </cell>
          <cell r="P871">
            <v>54</v>
          </cell>
          <cell r="T871" t="str">
            <v>SCE (PCR)</v>
          </cell>
        </row>
        <row r="872">
          <cell r="G872" t="str">
            <v>realized</v>
          </cell>
          <cell r="H872">
            <v>2018</v>
          </cell>
          <cell r="I872" t="str">
            <v>PV</v>
          </cell>
          <cell r="J872" t="str">
            <v>rooftop</v>
          </cell>
          <cell r="P872">
            <v>58.320000000000007</v>
          </cell>
          <cell r="T872" t="str">
            <v>postcoderoos</v>
          </cell>
        </row>
        <row r="873">
          <cell r="G873" t="str">
            <v>realized</v>
          </cell>
          <cell r="H873">
            <v>2019</v>
          </cell>
          <cell r="I873" t="str">
            <v>PV</v>
          </cell>
          <cell r="J873" t="str">
            <v>rooftop</v>
          </cell>
          <cell r="P873">
            <v>67.86</v>
          </cell>
          <cell r="T873" t="str">
            <v>postcoderoos</v>
          </cell>
        </row>
        <row r="874">
          <cell r="G874" t="str">
            <v>realized</v>
          </cell>
          <cell r="H874">
            <v>2018</v>
          </cell>
          <cell r="I874" t="str">
            <v>PV</v>
          </cell>
          <cell r="J874" t="str">
            <v>rooftop</v>
          </cell>
          <cell r="P874">
            <v>90</v>
          </cell>
          <cell r="T874" t="str">
            <v>SDE</v>
          </cell>
        </row>
        <row r="875">
          <cell r="G875" t="str">
            <v>realized</v>
          </cell>
          <cell r="H875">
            <v>2018</v>
          </cell>
          <cell r="I875" t="str">
            <v>PV</v>
          </cell>
          <cell r="J875" t="str">
            <v>rooftop</v>
          </cell>
          <cell r="P875">
            <v>82.224999999999994</v>
          </cell>
          <cell r="T875" t="str">
            <v>postcoderoos</v>
          </cell>
        </row>
        <row r="876">
          <cell r="G876" t="str">
            <v>realized</v>
          </cell>
          <cell r="H876">
            <v>2018</v>
          </cell>
          <cell r="I876" t="str">
            <v>PV</v>
          </cell>
          <cell r="J876" t="str">
            <v>rooftop</v>
          </cell>
          <cell r="P876">
            <v>81</v>
          </cell>
          <cell r="T876" t="str">
            <v>postcoderoos</v>
          </cell>
        </row>
        <row r="877">
          <cell r="G877" t="str">
            <v>realized</v>
          </cell>
          <cell r="H877">
            <v>2020</v>
          </cell>
          <cell r="I877" t="str">
            <v>PV</v>
          </cell>
          <cell r="J877" t="str">
            <v>rooftop</v>
          </cell>
          <cell r="P877">
            <v>0</v>
          </cell>
          <cell r="T877" t="str">
            <v>SDE</v>
          </cell>
        </row>
        <row r="878">
          <cell r="G878" t="str">
            <v>realized</v>
          </cell>
          <cell r="H878">
            <v>2018</v>
          </cell>
          <cell r="I878" t="str">
            <v>PV</v>
          </cell>
          <cell r="J878" t="str">
            <v>rooftop</v>
          </cell>
          <cell r="P878">
            <v>62.4</v>
          </cell>
          <cell r="T878" t="str">
            <v>postcoderoos</v>
          </cell>
        </row>
        <row r="879">
          <cell r="G879" t="str">
            <v>realized</v>
          </cell>
          <cell r="H879">
            <v>2018</v>
          </cell>
          <cell r="I879" t="str">
            <v>PV</v>
          </cell>
          <cell r="J879" t="str">
            <v>rooftop</v>
          </cell>
          <cell r="P879">
            <v>121</v>
          </cell>
          <cell r="T879" t="str">
            <v>postcoderoos</v>
          </cell>
        </row>
        <row r="880">
          <cell r="G880" t="str">
            <v>realized</v>
          </cell>
          <cell r="H880">
            <v>2022</v>
          </cell>
          <cell r="I880" t="str">
            <v>PV</v>
          </cell>
          <cell r="J880" t="str">
            <v>rooftop</v>
          </cell>
          <cell r="P880">
            <v>75</v>
          </cell>
          <cell r="T880" t="str">
            <v>SCE (PCR)</v>
          </cell>
        </row>
        <row r="881">
          <cell r="G881" t="str">
            <v>realized</v>
          </cell>
          <cell r="H881">
            <v>2020</v>
          </cell>
          <cell r="I881" t="str">
            <v>PV</v>
          </cell>
          <cell r="J881" t="str">
            <v>rooftop</v>
          </cell>
          <cell r="P881">
            <v>76.16</v>
          </cell>
          <cell r="T881" t="str">
            <v>postcoderoos</v>
          </cell>
        </row>
        <row r="882">
          <cell r="G882" t="str">
            <v>realized</v>
          </cell>
          <cell r="H882">
            <v>2014</v>
          </cell>
          <cell r="I882" t="str">
            <v>PV</v>
          </cell>
          <cell r="J882" t="str">
            <v>rooftop</v>
          </cell>
          <cell r="P882">
            <v>18.72</v>
          </cell>
          <cell r="T882" t="str">
            <v>salderen</v>
          </cell>
        </row>
        <row r="883">
          <cell r="G883" t="str">
            <v>realized</v>
          </cell>
          <cell r="H883">
            <v>2017</v>
          </cell>
          <cell r="I883" t="str">
            <v>PV</v>
          </cell>
          <cell r="J883" t="str">
            <v>rooftop</v>
          </cell>
          <cell r="P883">
            <v>423.36</v>
          </cell>
          <cell r="T883" t="str">
            <v>postcoderoos</v>
          </cell>
        </row>
        <row r="884">
          <cell r="G884" t="str">
            <v>realized</v>
          </cell>
          <cell r="H884">
            <v>2023</v>
          </cell>
          <cell r="I884" t="str">
            <v>PV</v>
          </cell>
          <cell r="J884" t="str">
            <v>rooftop</v>
          </cell>
          <cell r="P884">
            <v>50.4</v>
          </cell>
          <cell r="T884" t="str">
            <v>SCE (PCR)</v>
          </cell>
        </row>
        <row r="885">
          <cell r="G885" t="str">
            <v>realized</v>
          </cell>
          <cell r="H885">
            <v>2022</v>
          </cell>
          <cell r="I885" t="str">
            <v>PV</v>
          </cell>
          <cell r="J885" t="str">
            <v>rooftop</v>
          </cell>
          <cell r="P885">
            <v>53.46</v>
          </cell>
          <cell r="T885" t="str">
            <v>SCE (PCR)</v>
          </cell>
        </row>
        <row r="886">
          <cell r="G886" t="str">
            <v>realized</v>
          </cell>
          <cell r="H886">
            <v>2020</v>
          </cell>
          <cell r="I886" t="str">
            <v>PV</v>
          </cell>
          <cell r="J886" t="str">
            <v>rooftop</v>
          </cell>
          <cell r="P886">
            <v>56.550000000000004</v>
          </cell>
          <cell r="T886" t="str">
            <v>postcoderoos</v>
          </cell>
        </row>
        <row r="887">
          <cell r="G887" t="str">
            <v>realized</v>
          </cell>
          <cell r="H887">
            <v>2017</v>
          </cell>
          <cell r="I887" t="str">
            <v>PV</v>
          </cell>
          <cell r="J887" t="str">
            <v>rooftop</v>
          </cell>
          <cell r="P887">
            <v>95.16</v>
          </cell>
          <cell r="T887" t="str">
            <v>postcoderoos</v>
          </cell>
        </row>
        <row r="888">
          <cell r="G888" t="str">
            <v>realized</v>
          </cell>
          <cell r="H888">
            <v>2023</v>
          </cell>
          <cell r="I888" t="str">
            <v>PV</v>
          </cell>
          <cell r="J888" t="str">
            <v>rooftop</v>
          </cell>
          <cell r="P888">
            <v>69.7</v>
          </cell>
          <cell r="T888" t="str">
            <v>SCE (PCR)</v>
          </cell>
        </row>
        <row r="889">
          <cell r="G889" t="str">
            <v>realized</v>
          </cell>
          <cell r="H889">
            <v>2019</v>
          </cell>
          <cell r="I889" t="str">
            <v>PV</v>
          </cell>
          <cell r="J889" t="str">
            <v>rooftop</v>
          </cell>
          <cell r="P889">
            <v>198.4</v>
          </cell>
          <cell r="T889" t="str">
            <v>postcoderoos</v>
          </cell>
        </row>
        <row r="890">
          <cell r="G890" t="str">
            <v>realized</v>
          </cell>
          <cell r="H890">
            <v>2022</v>
          </cell>
          <cell r="I890" t="str">
            <v>PV</v>
          </cell>
          <cell r="J890" t="str">
            <v>rooftop</v>
          </cell>
          <cell r="P890">
            <v>81</v>
          </cell>
          <cell r="T890" t="str">
            <v>SCE (PCR)</v>
          </cell>
        </row>
        <row r="891">
          <cell r="G891" t="str">
            <v>realized</v>
          </cell>
          <cell r="H891">
            <v>2020</v>
          </cell>
          <cell r="I891" t="str">
            <v>PV</v>
          </cell>
          <cell r="J891" t="str">
            <v>rooftop</v>
          </cell>
          <cell r="P891">
            <v>53.46</v>
          </cell>
          <cell r="T891" t="str">
            <v>postcoderoos</v>
          </cell>
        </row>
        <row r="892">
          <cell r="G892" t="str">
            <v>realized</v>
          </cell>
          <cell r="H892">
            <v>2023</v>
          </cell>
          <cell r="I892" t="str">
            <v>PV</v>
          </cell>
          <cell r="J892" t="str">
            <v>rooftop</v>
          </cell>
          <cell r="P892">
            <v>70</v>
          </cell>
          <cell r="T892" t="str">
            <v>SCE (PCR)</v>
          </cell>
        </row>
        <row r="893">
          <cell r="G893" t="str">
            <v>realized</v>
          </cell>
          <cell r="H893">
            <v>2023</v>
          </cell>
          <cell r="I893" t="str">
            <v>PV</v>
          </cell>
          <cell r="J893" t="str">
            <v>rooftop</v>
          </cell>
          <cell r="P893">
            <v>69.7</v>
          </cell>
          <cell r="T893" t="str">
            <v>SCE (PCR)</v>
          </cell>
        </row>
        <row r="894">
          <cell r="G894" t="str">
            <v>realized</v>
          </cell>
          <cell r="H894">
            <v>2021</v>
          </cell>
          <cell r="I894" t="str">
            <v>PV</v>
          </cell>
          <cell r="J894" t="str">
            <v>rooftop</v>
          </cell>
          <cell r="P894">
            <v>71.3</v>
          </cell>
          <cell r="T894" t="str">
            <v>postcoderoos</v>
          </cell>
        </row>
        <row r="895">
          <cell r="G895" t="str">
            <v>realized</v>
          </cell>
          <cell r="H895">
            <v>2017</v>
          </cell>
          <cell r="I895" t="str">
            <v>PV</v>
          </cell>
          <cell r="J895" t="str">
            <v>rooftop</v>
          </cell>
          <cell r="P895">
            <v>72.8</v>
          </cell>
          <cell r="T895" t="str">
            <v>postcoderoos</v>
          </cell>
        </row>
        <row r="896">
          <cell r="G896" t="str">
            <v>realized</v>
          </cell>
          <cell r="H896">
            <v>2021</v>
          </cell>
          <cell r="I896" t="str">
            <v>PV</v>
          </cell>
          <cell r="J896" t="str">
            <v>rooftop</v>
          </cell>
          <cell r="P896">
            <v>203</v>
          </cell>
          <cell r="T896" t="str">
            <v>postcoderoos</v>
          </cell>
        </row>
        <row r="897">
          <cell r="G897" t="str">
            <v>realized</v>
          </cell>
          <cell r="H897">
            <v>2020</v>
          </cell>
          <cell r="I897" t="str">
            <v>PV</v>
          </cell>
          <cell r="J897" t="str">
            <v>rooftop</v>
          </cell>
          <cell r="P897">
            <v>100.44</v>
          </cell>
          <cell r="T897" t="str">
            <v>postcoderoos</v>
          </cell>
        </row>
        <row r="898">
          <cell r="G898" t="str">
            <v>realized</v>
          </cell>
          <cell r="H898">
            <v>2018</v>
          </cell>
          <cell r="I898" t="str">
            <v>PV</v>
          </cell>
          <cell r="J898" t="str">
            <v>rooftop</v>
          </cell>
          <cell r="P898">
            <v>26</v>
          </cell>
          <cell r="T898" t="str">
            <v>salderen</v>
          </cell>
        </row>
        <row r="899">
          <cell r="G899" t="str">
            <v>realized</v>
          </cell>
          <cell r="H899">
            <v>2018</v>
          </cell>
          <cell r="I899" t="str">
            <v>PV</v>
          </cell>
          <cell r="J899" t="str">
            <v>rooftop</v>
          </cell>
          <cell r="P899">
            <v>29.150000000000002</v>
          </cell>
          <cell r="T899" t="str">
            <v>postcoderoos</v>
          </cell>
        </row>
        <row r="900">
          <cell r="G900" t="str">
            <v>realized</v>
          </cell>
          <cell r="H900">
            <v>2019</v>
          </cell>
          <cell r="I900" t="str">
            <v>PV</v>
          </cell>
          <cell r="J900" t="str">
            <v>rooftop</v>
          </cell>
          <cell r="P900">
            <v>84.16</v>
          </cell>
          <cell r="T900" t="str">
            <v>SDE</v>
          </cell>
        </row>
        <row r="901">
          <cell r="G901" t="str">
            <v>realized</v>
          </cell>
          <cell r="H901">
            <v>2019</v>
          </cell>
          <cell r="I901" t="str">
            <v>PV</v>
          </cell>
          <cell r="J901" t="str">
            <v>rooftop</v>
          </cell>
          <cell r="P901">
            <v>66.825000000000003</v>
          </cell>
          <cell r="T901" t="str">
            <v>postcoderoos</v>
          </cell>
        </row>
        <row r="902">
          <cell r="G902" t="str">
            <v>realized</v>
          </cell>
          <cell r="H902">
            <v>2017</v>
          </cell>
          <cell r="I902" t="str">
            <v>PV</v>
          </cell>
          <cell r="J902" t="str">
            <v>rooftop</v>
          </cell>
          <cell r="P902">
            <v>124.80000000000001</v>
          </cell>
          <cell r="T902" t="str">
            <v>SDE</v>
          </cell>
        </row>
        <row r="903">
          <cell r="G903" t="str">
            <v>realized</v>
          </cell>
          <cell r="H903">
            <v>2021</v>
          </cell>
          <cell r="I903" t="str">
            <v>PV</v>
          </cell>
          <cell r="J903" t="str">
            <v>rooftop</v>
          </cell>
          <cell r="P903">
            <v>52.894999999999996</v>
          </cell>
          <cell r="T903" t="str">
            <v>postcoderoos</v>
          </cell>
        </row>
        <row r="904">
          <cell r="G904" t="str">
            <v>realized</v>
          </cell>
          <cell r="H904">
            <v>2019</v>
          </cell>
          <cell r="I904" t="str">
            <v>PV</v>
          </cell>
          <cell r="J904" t="str">
            <v>rooftop</v>
          </cell>
          <cell r="P904">
            <v>38.4</v>
          </cell>
          <cell r="T904" t="str">
            <v>postcoderoos</v>
          </cell>
        </row>
        <row r="905">
          <cell r="G905" t="str">
            <v>realized</v>
          </cell>
          <cell r="H905">
            <v>2018</v>
          </cell>
          <cell r="I905" t="str">
            <v>PV</v>
          </cell>
          <cell r="J905" t="str">
            <v>rooftop</v>
          </cell>
          <cell r="P905">
            <v>56.7</v>
          </cell>
          <cell r="T905" t="str">
            <v>postcoderoos</v>
          </cell>
        </row>
        <row r="906">
          <cell r="G906" t="str">
            <v>realized</v>
          </cell>
          <cell r="H906">
            <v>2020</v>
          </cell>
          <cell r="I906" t="str">
            <v>PV</v>
          </cell>
          <cell r="J906" t="str">
            <v>rooftop</v>
          </cell>
          <cell r="P906">
            <v>51.84</v>
          </cell>
          <cell r="T906" t="str">
            <v>postcoderoos</v>
          </cell>
        </row>
        <row r="907">
          <cell r="G907" t="str">
            <v>realized</v>
          </cell>
          <cell r="H907">
            <v>2018</v>
          </cell>
          <cell r="I907" t="str">
            <v>PV</v>
          </cell>
          <cell r="J907" t="str">
            <v>rooftop</v>
          </cell>
          <cell r="P907">
            <v>56.7</v>
          </cell>
          <cell r="T907" t="str">
            <v>postcoderoos</v>
          </cell>
        </row>
        <row r="908">
          <cell r="G908" t="str">
            <v>realized</v>
          </cell>
          <cell r="H908">
            <v>2017</v>
          </cell>
          <cell r="I908" t="str">
            <v>PV</v>
          </cell>
          <cell r="J908" t="str">
            <v>rooftop</v>
          </cell>
          <cell r="P908">
            <v>65</v>
          </cell>
          <cell r="T908" t="str">
            <v>postcoderoos</v>
          </cell>
        </row>
        <row r="909">
          <cell r="G909" t="str">
            <v>realized</v>
          </cell>
          <cell r="H909">
            <v>2017</v>
          </cell>
          <cell r="I909" t="str">
            <v>PV</v>
          </cell>
          <cell r="J909" t="str">
            <v>rooftop</v>
          </cell>
          <cell r="P909">
            <v>27.04</v>
          </cell>
          <cell r="T909" t="str">
            <v>postcoderoos</v>
          </cell>
        </row>
        <row r="910">
          <cell r="G910" t="str">
            <v>realized</v>
          </cell>
          <cell r="H910">
            <v>2018</v>
          </cell>
          <cell r="I910" t="str">
            <v>PV</v>
          </cell>
          <cell r="J910" t="str">
            <v>rooftop</v>
          </cell>
          <cell r="P910">
            <v>67.8</v>
          </cell>
          <cell r="T910" t="str">
            <v>postcoderoos</v>
          </cell>
        </row>
        <row r="911">
          <cell r="G911" t="str">
            <v>realized</v>
          </cell>
          <cell r="H911">
            <v>2019</v>
          </cell>
          <cell r="I911" t="str">
            <v>PV</v>
          </cell>
          <cell r="J911" t="str">
            <v>rooftop</v>
          </cell>
          <cell r="P911">
            <v>3120</v>
          </cell>
          <cell r="T911" t="str">
            <v>SDE</v>
          </cell>
        </row>
        <row r="912">
          <cell r="G912" t="str">
            <v>realized</v>
          </cell>
          <cell r="H912">
            <v>2018</v>
          </cell>
          <cell r="I912" t="str">
            <v>PV</v>
          </cell>
          <cell r="J912" t="str">
            <v>rooftop</v>
          </cell>
          <cell r="P912">
            <v>211.20000000000002</v>
          </cell>
          <cell r="T912" t="str">
            <v>postcoderoos</v>
          </cell>
        </row>
        <row r="913">
          <cell r="G913" t="str">
            <v>realized</v>
          </cell>
          <cell r="H913">
            <v>2019</v>
          </cell>
          <cell r="I913" t="str">
            <v>PV</v>
          </cell>
          <cell r="J913" t="str">
            <v>rooftop</v>
          </cell>
          <cell r="P913">
            <v>250.1</v>
          </cell>
          <cell r="T913" t="str">
            <v>postcoderoos</v>
          </cell>
        </row>
        <row r="914">
          <cell r="G914" t="str">
            <v>realized</v>
          </cell>
          <cell r="H914">
            <v>2016</v>
          </cell>
          <cell r="I914" t="str">
            <v>PV</v>
          </cell>
          <cell r="J914" t="str">
            <v>rooftop</v>
          </cell>
          <cell r="P914">
            <v>130</v>
          </cell>
          <cell r="T914" t="str">
            <v>salderen</v>
          </cell>
        </row>
        <row r="915">
          <cell r="G915" t="str">
            <v>realized</v>
          </cell>
          <cell r="H915">
            <v>2020</v>
          </cell>
          <cell r="I915" t="str">
            <v>PV</v>
          </cell>
          <cell r="J915" t="str">
            <v>rooftop</v>
          </cell>
          <cell r="P915">
            <v>69</v>
          </cell>
          <cell r="T915" t="str">
            <v>postcoderoos</v>
          </cell>
        </row>
        <row r="916">
          <cell r="G916" t="str">
            <v>realized</v>
          </cell>
          <cell r="H916">
            <v>2023</v>
          </cell>
          <cell r="I916" t="str">
            <v>PV</v>
          </cell>
          <cell r="J916" t="str">
            <v>rooftop</v>
          </cell>
          <cell r="P916">
            <v>66</v>
          </cell>
          <cell r="T916" t="str">
            <v>SCE (PCR)</v>
          </cell>
        </row>
        <row r="917">
          <cell r="G917" t="str">
            <v>realized</v>
          </cell>
          <cell r="H917">
            <v>2019</v>
          </cell>
          <cell r="I917" t="str">
            <v>PV</v>
          </cell>
          <cell r="J917" t="str">
            <v>rooftop</v>
          </cell>
          <cell r="P917">
            <v>77.050000000000011</v>
          </cell>
          <cell r="T917" t="str">
            <v>postcoderoos</v>
          </cell>
        </row>
        <row r="918">
          <cell r="G918" t="str">
            <v>realized</v>
          </cell>
          <cell r="H918">
            <v>2019</v>
          </cell>
          <cell r="I918" t="str">
            <v>PV</v>
          </cell>
          <cell r="J918" t="str">
            <v>rooftop</v>
          </cell>
          <cell r="P918">
            <v>235.50500000000002</v>
          </cell>
          <cell r="T918" t="str">
            <v>postcoderoos</v>
          </cell>
        </row>
        <row r="919">
          <cell r="G919" t="str">
            <v>realized</v>
          </cell>
          <cell r="H919">
            <v>2017</v>
          </cell>
          <cell r="I919" t="str">
            <v>PV</v>
          </cell>
          <cell r="J919" t="str">
            <v>rooftop</v>
          </cell>
          <cell r="P919">
            <v>139.88</v>
          </cell>
          <cell r="T919" t="str">
            <v>SDE</v>
          </cell>
        </row>
        <row r="920">
          <cell r="G920" t="str">
            <v>realized</v>
          </cell>
          <cell r="H920">
            <v>2016</v>
          </cell>
          <cell r="I920" t="str">
            <v>PV</v>
          </cell>
          <cell r="J920" t="str">
            <v>rooftop</v>
          </cell>
          <cell r="P920">
            <v>37.96</v>
          </cell>
          <cell r="T920" t="str">
            <v>SDE</v>
          </cell>
        </row>
        <row r="921">
          <cell r="G921" t="str">
            <v>realized</v>
          </cell>
          <cell r="H921">
            <v>2019</v>
          </cell>
          <cell r="I921" t="str">
            <v>PV</v>
          </cell>
          <cell r="J921" t="str">
            <v>rooftop</v>
          </cell>
          <cell r="P921">
            <v>613</v>
          </cell>
          <cell r="T921" t="str">
            <v>SDE</v>
          </cell>
        </row>
        <row r="922">
          <cell r="G922" t="str">
            <v>realized</v>
          </cell>
          <cell r="H922">
            <v>2015</v>
          </cell>
          <cell r="I922" t="str">
            <v>PV</v>
          </cell>
          <cell r="J922" t="str">
            <v>rooftop</v>
          </cell>
          <cell r="P922">
            <v>131.30000000000001</v>
          </cell>
          <cell r="T922" t="str">
            <v>SDE</v>
          </cell>
        </row>
        <row r="923">
          <cell r="G923" t="str">
            <v>realized</v>
          </cell>
          <cell r="H923">
            <v>2018</v>
          </cell>
          <cell r="I923" t="str">
            <v>PV</v>
          </cell>
          <cell r="J923" t="str">
            <v>rooftop</v>
          </cell>
          <cell r="P923">
            <v>132</v>
          </cell>
          <cell r="T923" t="str">
            <v>postcoderoos</v>
          </cell>
        </row>
        <row r="924">
          <cell r="G924" t="str">
            <v>realized</v>
          </cell>
          <cell r="H924">
            <v>2019</v>
          </cell>
          <cell r="I924" t="str">
            <v>PV</v>
          </cell>
          <cell r="J924" t="str">
            <v>rooftop</v>
          </cell>
          <cell r="P924">
            <v>398.25</v>
          </cell>
          <cell r="T924" t="str">
            <v>SDE</v>
          </cell>
        </row>
        <row r="925">
          <cell r="G925" t="str">
            <v>realized</v>
          </cell>
          <cell r="H925">
            <v>2019</v>
          </cell>
          <cell r="I925" t="str">
            <v>PV</v>
          </cell>
          <cell r="J925" t="str">
            <v>rooftop</v>
          </cell>
          <cell r="P925">
            <v>72</v>
          </cell>
          <cell r="T925" t="str">
            <v>postcoderoos</v>
          </cell>
        </row>
        <row r="926">
          <cell r="G926" t="str">
            <v>realized</v>
          </cell>
          <cell r="H926">
            <v>2015</v>
          </cell>
          <cell r="I926" t="str">
            <v>PV</v>
          </cell>
          <cell r="J926" t="str">
            <v>rooftop</v>
          </cell>
          <cell r="P926">
            <v>42</v>
          </cell>
          <cell r="T926" t="str">
            <v>SDE</v>
          </cell>
        </row>
        <row r="927">
          <cell r="G927" t="str">
            <v>realized</v>
          </cell>
          <cell r="H927">
            <v>2017</v>
          </cell>
          <cell r="I927" t="str">
            <v>PV</v>
          </cell>
          <cell r="J927" t="str">
            <v>rooftop</v>
          </cell>
          <cell r="P927">
            <v>19.5</v>
          </cell>
          <cell r="T927" t="str">
            <v>postcoderoos</v>
          </cell>
        </row>
        <row r="928">
          <cell r="G928" t="str">
            <v>realized</v>
          </cell>
          <cell r="H928">
            <v>2014</v>
          </cell>
          <cell r="I928" t="str">
            <v>PV</v>
          </cell>
          <cell r="J928" t="str">
            <v>rooftop</v>
          </cell>
          <cell r="P928">
            <v>35</v>
          </cell>
          <cell r="T928" t="str">
            <v>postcoderoos</v>
          </cell>
        </row>
        <row r="929">
          <cell r="G929" t="str">
            <v>realized</v>
          </cell>
          <cell r="H929">
            <v>2023</v>
          </cell>
          <cell r="I929" t="str">
            <v>PV</v>
          </cell>
          <cell r="J929" t="str">
            <v>rooftop</v>
          </cell>
          <cell r="P929">
            <v>81.900000000000006</v>
          </cell>
          <cell r="T929" t="str">
            <v>SCE (PCR)</v>
          </cell>
        </row>
        <row r="930">
          <cell r="G930" t="str">
            <v>realized</v>
          </cell>
          <cell r="H930">
            <v>2023</v>
          </cell>
          <cell r="I930" t="str">
            <v>PV</v>
          </cell>
          <cell r="J930" t="str">
            <v>rooftop</v>
          </cell>
          <cell r="P930">
            <v>49.199999999999996</v>
          </cell>
          <cell r="T930" t="str">
            <v>SCE (PCR)</v>
          </cell>
        </row>
        <row r="931">
          <cell r="G931" t="str">
            <v>realized</v>
          </cell>
          <cell r="H931">
            <v>2020</v>
          </cell>
          <cell r="I931" t="str">
            <v>PV</v>
          </cell>
          <cell r="J931" t="str">
            <v>rooftop</v>
          </cell>
          <cell r="P931">
            <v>42</v>
          </cell>
          <cell r="T931" t="str">
            <v>postcoderoos</v>
          </cell>
        </row>
        <row r="932">
          <cell r="G932" t="str">
            <v>realized</v>
          </cell>
          <cell r="H932">
            <v>2022</v>
          </cell>
          <cell r="I932" t="str">
            <v>PV</v>
          </cell>
          <cell r="J932" t="str">
            <v>rooftop</v>
          </cell>
          <cell r="P932">
            <v>81.600000000000009</v>
          </cell>
          <cell r="T932" t="str">
            <v>SCE (PCR)</v>
          </cell>
        </row>
        <row r="933">
          <cell r="G933" t="str">
            <v>realized</v>
          </cell>
          <cell r="H933">
            <v>2013</v>
          </cell>
          <cell r="I933" t="str">
            <v>PV</v>
          </cell>
          <cell r="J933" t="str">
            <v>rooftop</v>
          </cell>
          <cell r="P933">
            <v>23.92</v>
          </cell>
          <cell r="T933" t="str">
            <v>salderen</v>
          </cell>
        </row>
        <row r="934">
          <cell r="G934" t="str">
            <v>realized</v>
          </cell>
          <cell r="H934">
            <v>2021</v>
          </cell>
          <cell r="I934" t="str">
            <v>PV</v>
          </cell>
          <cell r="J934" t="str">
            <v>rooftop</v>
          </cell>
          <cell r="P934">
            <v>75.599999999999994</v>
          </cell>
          <cell r="T934" t="str">
            <v>postcoderoos</v>
          </cell>
        </row>
        <row r="935">
          <cell r="G935" t="str">
            <v>realized</v>
          </cell>
          <cell r="H935">
            <v>2023</v>
          </cell>
          <cell r="I935" t="str">
            <v>PV</v>
          </cell>
          <cell r="J935" t="str">
            <v>rooftop</v>
          </cell>
          <cell r="P935">
            <v>75.44</v>
          </cell>
          <cell r="T935" t="str">
            <v>SCE (PCR)</v>
          </cell>
        </row>
        <row r="936">
          <cell r="G936" t="str">
            <v>realized</v>
          </cell>
          <cell r="H936">
            <v>2020</v>
          </cell>
          <cell r="I936" t="str">
            <v>PV</v>
          </cell>
          <cell r="J936" t="str">
            <v>rooftop</v>
          </cell>
          <cell r="P936">
            <v>74.100000000000009</v>
          </cell>
          <cell r="T936" t="str">
            <v>postcoderoos</v>
          </cell>
        </row>
        <row r="937">
          <cell r="G937" t="str">
            <v>realized</v>
          </cell>
          <cell r="H937">
            <v>2018</v>
          </cell>
          <cell r="I937" t="str">
            <v>PV</v>
          </cell>
          <cell r="J937" t="str">
            <v>rooftop</v>
          </cell>
          <cell r="P937">
            <v>43.16</v>
          </cell>
          <cell r="T937" t="str">
            <v>postcoderoos</v>
          </cell>
        </row>
        <row r="938">
          <cell r="G938" t="str">
            <v>realized</v>
          </cell>
          <cell r="H938">
            <v>2011</v>
          </cell>
          <cell r="I938" t="str">
            <v>PV</v>
          </cell>
          <cell r="J938" t="str">
            <v>rooftop</v>
          </cell>
          <cell r="P938">
            <v>15.12</v>
          </cell>
          <cell r="T938" t="str">
            <v>salderen</v>
          </cell>
        </row>
        <row r="939">
          <cell r="G939" t="str">
            <v>realized</v>
          </cell>
          <cell r="H939">
            <v>2020</v>
          </cell>
          <cell r="I939" t="str">
            <v>PV</v>
          </cell>
          <cell r="J939" t="str">
            <v>rooftop</v>
          </cell>
          <cell r="P939">
            <v>110.39999999999999</v>
          </cell>
          <cell r="T939" t="str">
            <v>postcoderoos</v>
          </cell>
        </row>
        <row r="940">
          <cell r="G940" t="str">
            <v>realized</v>
          </cell>
          <cell r="H940">
            <v>2021</v>
          </cell>
          <cell r="I940" t="str">
            <v>PV</v>
          </cell>
          <cell r="J940" t="str">
            <v>rooftop</v>
          </cell>
          <cell r="P940">
            <v>58.125</v>
          </cell>
          <cell r="T940" t="str">
            <v>postcoderoos</v>
          </cell>
        </row>
        <row r="941">
          <cell r="G941" t="str">
            <v>realized</v>
          </cell>
          <cell r="H941">
            <v>2019</v>
          </cell>
          <cell r="I941" t="str">
            <v>PV</v>
          </cell>
          <cell r="J941" t="str">
            <v>rooftop</v>
          </cell>
          <cell r="P941">
            <v>82</v>
          </cell>
          <cell r="T941" t="str">
            <v>postcoderoos</v>
          </cell>
        </row>
        <row r="942">
          <cell r="G942" t="str">
            <v>realized</v>
          </cell>
          <cell r="H942">
            <v>2020</v>
          </cell>
          <cell r="I942" t="str">
            <v>PV</v>
          </cell>
          <cell r="J942" t="str">
            <v>rooftop</v>
          </cell>
          <cell r="P942">
            <v>66.78</v>
          </cell>
          <cell r="T942" t="str">
            <v>postcoderoos</v>
          </cell>
        </row>
        <row r="943">
          <cell r="G943" t="str">
            <v>realized</v>
          </cell>
          <cell r="H943">
            <v>2023</v>
          </cell>
          <cell r="I943" t="str">
            <v>PV</v>
          </cell>
          <cell r="J943" t="str">
            <v>rooftop</v>
          </cell>
          <cell r="P943">
            <v>80.040000000000006</v>
          </cell>
          <cell r="T943" t="str">
            <v>SCE (PCR)</v>
          </cell>
        </row>
        <row r="944">
          <cell r="G944" t="str">
            <v>realized</v>
          </cell>
          <cell r="H944">
            <v>2023</v>
          </cell>
          <cell r="I944" t="str">
            <v>PV</v>
          </cell>
          <cell r="J944" t="str">
            <v>rooftop</v>
          </cell>
          <cell r="P944">
            <v>74.7</v>
          </cell>
          <cell r="T944" t="str">
            <v>SCE (PCR)</v>
          </cell>
        </row>
        <row r="945">
          <cell r="G945" t="str">
            <v>realized</v>
          </cell>
          <cell r="H945">
            <v>2018</v>
          </cell>
          <cell r="I945" t="str">
            <v>PV</v>
          </cell>
          <cell r="J945" t="str">
            <v>rooftop</v>
          </cell>
          <cell r="P945">
            <v>74.954999999999998</v>
          </cell>
          <cell r="T945" t="str">
            <v>postcoderoos</v>
          </cell>
        </row>
        <row r="946">
          <cell r="G946" t="str">
            <v>realized</v>
          </cell>
          <cell r="H946">
            <v>2018</v>
          </cell>
          <cell r="I946" t="str">
            <v>PV</v>
          </cell>
          <cell r="J946" t="str">
            <v>rooftop</v>
          </cell>
          <cell r="P946">
            <v>74.52</v>
          </cell>
          <cell r="T946" t="str">
            <v>postcoderoos</v>
          </cell>
        </row>
        <row r="947">
          <cell r="G947" t="str">
            <v>realized</v>
          </cell>
          <cell r="H947">
            <v>2017</v>
          </cell>
          <cell r="I947" t="str">
            <v>PV</v>
          </cell>
          <cell r="J947" t="str">
            <v>rooftop</v>
          </cell>
          <cell r="P947">
            <v>69.824999999999989</v>
          </cell>
          <cell r="T947" t="str">
            <v>SDE</v>
          </cell>
        </row>
        <row r="948">
          <cell r="G948" t="str">
            <v>realized</v>
          </cell>
          <cell r="H948">
            <v>2019</v>
          </cell>
          <cell r="I948" t="str">
            <v>PV</v>
          </cell>
          <cell r="J948" t="str">
            <v>rooftop</v>
          </cell>
          <cell r="P948">
            <v>77.899999999999991</v>
          </cell>
          <cell r="T948" t="str">
            <v>postcoderoos</v>
          </cell>
        </row>
        <row r="949">
          <cell r="G949" t="str">
            <v>realized</v>
          </cell>
          <cell r="H949">
            <v>2020</v>
          </cell>
          <cell r="I949" t="str">
            <v>PV</v>
          </cell>
          <cell r="J949" t="str">
            <v>rooftop</v>
          </cell>
          <cell r="P949">
            <v>77.899999999999991</v>
          </cell>
          <cell r="T949" t="str">
            <v>postcoderoos</v>
          </cell>
        </row>
        <row r="950">
          <cell r="G950" t="str">
            <v>realized</v>
          </cell>
          <cell r="H950">
            <v>2022</v>
          </cell>
          <cell r="I950" t="str">
            <v>PV</v>
          </cell>
          <cell r="J950" t="str">
            <v>rooftop</v>
          </cell>
          <cell r="P950">
            <v>75.599999999999994</v>
          </cell>
          <cell r="T950" t="str">
            <v>SCE (PCR)</v>
          </cell>
        </row>
        <row r="951">
          <cell r="G951" t="str">
            <v>realized</v>
          </cell>
          <cell r="H951">
            <v>2020</v>
          </cell>
          <cell r="I951" t="str">
            <v>PV</v>
          </cell>
          <cell r="J951" t="str">
            <v>rooftop</v>
          </cell>
          <cell r="P951">
            <v>77.899999999999991</v>
          </cell>
          <cell r="T951" t="str">
            <v>postcoderoos</v>
          </cell>
        </row>
        <row r="952">
          <cell r="G952" t="str">
            <v>realized</v>
          </cell>
          <cell r="H952">
            <v>2022</v>
          </cell>
          <cell r="I952" t="str">
            <v>PV</v>
          </cell>
          <cell r="J952" t="str">
            <v>rooftop</v>
          </cell>
          <cell r="P952">
            <v>75.599999999999994</v>
          </cell>
          <cell r="T952" t="str">
            <v>SCE (PCR)</v>
          </cell>
        </row>
        <row r="953">
          <cell r="G953" t="str">
            <v>realized</v>
          </cell>
          <cell r="H953">
            <v>2023</v>
          </cell>
          <cell r="I953" t="str">
            <v>PV</v>
          </cell>
          <cell r="J953" t="str">
            <v>rooftop</v>
          </cell>
          <cell r="P953">
            <v>78.2</v>
          </cell>
          <cell r="T953" t="str">
            <v>SCE (PCR)</v>
          </cell>
        </row>
        <row r="954">
          <cell r="G954" t="str">
            <v>realized</v>
          </cell>
          <cell r="H954">
            <v>2018</v>
          </cell>
          <cell r="I954" t="str">
            <v>PV</v>
          </cell>
          <cell r="J954" t="str">
            <v>rooftop</v>
          </cell>
          <cell r="P954">
            <v>51.48</v>
          </cell>
          <cell r="T954" t="str">
            <v>postcoderoos</v>
          </cell>
        </row>
        <row r="955">
          <cell r="G955" t="str">
            <v>realized</v>
          </cell>
          <cell r="H955">
            <v>2019</v>
          </cell>
          <cell r="I955" t="str">
            <v>PV</v>
          </cell>
          <cell r="J955" t="str">
            <v>rooftop</v>
          </cell>
          <cell r="P955">
            <v>75.399999999999991</v>
          </cell>
          <cell r="T955" t="str">
            <v>postcoderoos</v>
          </cell>
        </row>
        <row r="956">
          <cell r="G956" t="str">
            <v>realized</v>
          </cell>
          <cell r="H956">
            <v>2020</v>
          </cell>
          <cell r="I956" t="str">
            <v>PV</v>
          </cell>
          <cell r="J956" t="str">
            <v>rooftop</v>
          </cell>
          <cell r="P956">
            <v>77.08</v>
          </cell>
          <cell r="T956" t="str">
            <v>postcoderoos</v>
          </cell>
        </row>
        <row r="957">
          <cell r="G957" t="str">
            <v>realized</v>
          </cell>
          <cell r="H957">
            <v>2023</v>
          </cell>
          <cell r="I957" t="str">
            <v>PV</v>
          </cell>
          <cell r="J957" t="str">
            <v>rooftop</v>
          </cell>
          <cell r="P957">
            <v>78.2</v>
          </cell>
          <cell r="T957" t="str">
            <v>SCE (PCR)</v>
          </cell>
        </row>
        <row r="958">
          <cell r="G958" t="str">
            <v>realized</v>
          </cell>
          <cell r="H958">
            <v>2022</v>
          </cell>
          <cell r="I958" t="str">
            <v>PV</v>
          </cell>
          <cell r="J958" t="str">
            <v>rooftop</v>
          </cell>
          <cell r="P958">
            <v>85</v>
          </cell>
          <cell r="T958" t="str">
            <v>SCE (PCR)</v>
          </cell>
        </row>
        <row r="959">
          <cell r="G959" t="str">
            <v>realized</v>
          </cell>
          <cell r="H959">
            <v>2018</v>
          </cell>
          <cell r="I959" t="str">
            <v>PV</v>
          </cell>
          <cell r="J959" t="str">
            <v>rooftop</v>
          </cell>
          <cell r="P959">
            <v>53.56</v>
          </cell>
          <cell r="T959" t="str">
            <v>postcoderoos</v>
          </cell>
        </row>
        <row r="960">
          <cell r="G960" t="str">
            <v>realized</v>
          </cell>
          <cell r="H960">
            <v>2019</v>
          </cell>
          <cell r="I960" t="str">
            <v>PV</v>
          </cell>
          <cell r="J960" t="str">
            <v>rooftop</v>
          </cell>
          <cell r="P960">
            <v>72.5</v>
          </cell>
          <cell r="T960" t="str">
            <v>postcoderoos</v>
          </cell>
        </row>
        <row r="961">
          <cell r="G961" t="str">
            <v>realized</v>
          </cell>
          <cell r="H961">
            <v>2017</v>
          </cell>
          <cell r="I961" t="str">
            <v>PV</v>
          </cell>
          <cell r="J961" t="str">
            <v>rooftop</v>
          </cell>
          <cell r="P961">
            <v>18.36</v>
          </cell>
          <cell r="T961" t="str">
            <v>postcoderoos</v>
          </cell>
        </row>
        <row r="962">
          <cell r="G962" t="str">
            <v>realized</v>
          </cell>
          <cell r="H962">
            <v>2020</v>
          </cell>
          <cell r="I962" t="str">
            <v>PV</v>
          </cell>
          <cell r="J962" t="str">
            <v>rooftop</v>
          </cell>
          <cell r="P962">
            <v>77.899999999999991</v>
          </cell>
          <cell r="T962" t="str">
            <v>postcoderoos</v>
          </cell>
        </row>
        <row r="963">
          <cell r="G963" t="str">
            <v>realized</v>
          </cell>
          <cell r="H963">
            <v>2019</v>
          </cell>
          <cell r="I963" t="str">
            <v>PV</v>
          </cell>
          <cell r="J963" t="str">
            <v>rooftop</v>
          </cell>
          <cell r="P963">
            <v>89.399999999999991</v>
          </cell>
          <cell r="T963" t="str">
            <v>postcoderoos</v>
          </cell>
        </row>
        <row r="964">
          <cell r="G964" t="str">
            <v>realized</v>
          </cell>
          <cell r="H964">
            <v>2017</v>
          </cell>
          <cell r="I964" t="str">
            <v>PV</v>
          </cell>
          <cell r="J964" t="str">
            <v>rooftop</v>
          </cell>
          <cell r="P964">
            <v>75.524999999999991</v>
          </cell>
          <cell r="T964" t="str">
            <v>postcoderoos</v>
          </cell>
        </row>
        <row r="965">
          <cell r="G965" t="str">
            <v>realized</v>
          </cell>
          <cell r="H965">
            <v>2017</v>
          </cell>
          <cell r="I965" t="str">
            <v>PV</v>
          </cell>
          <cell r="J965" t="str">
            <v>rooftop</v>
          </cell>
          <cell r="P965">
            <v>75.48</v>
          </cell>
          <cell r="T965" t="str">
            <v>postcoderoos</v>
          </cell>
        </row>
        <row r="966">
          <cell r="G966" t="str">
            <v>realized</v>
          </cell>
          <cell r="H966">
            <v>2017</v>
          </cell>
          <cell r="I966" t="str">
            <v>PV</v>
          </cell>
          <cell r="J966" t="str">
            <v>rooftop</v>
          </cell>
          <cell r="P966">
            <v>75.48</v>
          </cell>
          <cell r="T966" t="str">
            <v>postcoderoos</v>
          </cell>
        </row>
        <row r="967">
          <cell r="G967" t="str">
            <v>realized</v>
          </cell>
          <cell r="H967">
            <v>2018</v>
          </cell>
          <cell r="I967" t="str">
            <v>PV</v>
          </cell>
          <cell r="J967" t="str">
            <v>rooftop</v>
          </cell>
          <cell r="P967">
            <v>74.88</v>
          </cell>
          <cell r="T967" t="str">
            <v>postcoderoos</v>
          </cell>
        </row>
        <row r="968">
          <cell r="G968" t="str">
            <v>realized</v>
          </cell>
          <cell r="H968">
            <v>2018</v>
          </cell>
          <cell r="I968" t="str">
            <v>PV</v>
          </cell>
          <cell r="J968" t="str">
            <v>rooftop</v>
          </cell>
          <cell r="P968">
            <v>74.954999999999998</v>
          </cell>
          <cell r="T968" t="str">
            <v>postcoderoos</v>
          </cell>
        </row>
        <row r="969">
          <cell r="G969" t="str">
            <v>realized</v>
          </cell>
          <cell r="H969">
            <v>2017</v>
          </cell>
          <cell r="I969" t="str">
            <v>PV</v>
          </cell>
          <cell r="J969" t="str">
            <v>rooftop</v>
          </cell>
          <cell r="P969">
            <v>75.48</v>
          </cell>
          <cell r="T969" t="str">
            <v>postcoderoos</v>
          </cell>
        </row>
        <row r="970">
          <cell r="G970" t="str">
            <v>realized</v>
          </cell>
          <cell r="H970">
            <v>2022</v>
          </cell>
          <cell r="I970" t="str">
            <v>PV</v>
          </cell>
          <cell r="J970" t="str">
            <v>rooftop</v>
          </cell>
          <cell r="P970">
            <v>79.8</v>
          </cell>
          <cell r="T970" t="str">
            <v>SCE (PCR)</v>
          </cell>
        </row>
        <row r="971">
          <cell r="G971" t="str">
            <v>realized</v>
          </cell>
          <cell r="H971">
            <v>2022</v>
          </cell>
          <cell r="I971" t="str">
            <v>PV</v>
          </cell>
          <cell r="J971" t="str">
            <v>rooftop</v>
          </cell>
          <cell r="P971">
            <v>75.599999999999994</v>
          </cell>
          <cell r="T971" t="str">
            <v>SCE (PCR)</v>
          </cell>
        </row>
        <row r="972">
          <cell r="G972" t="str">
            <v>realized</v>
          </cell>
          <cell r="H972">
            <v>2022</v>
          </cell>
          <cell r="I972" t="str">
            <v>PV</v>
          </cell>
          <cell r="J972" t="str">
            <v>rooftop</v>
          </cell>
          <cell r="P972">
            <v>75.599999999999994</v>
          </cell>
          <cell r="T972" t="str">
            <v>SCE (PCR)</v>
          </cell>
        </row>
        <row r="973">
          <cell r="G973" t="str">
            <v>realized</v>
          </cell>
          <cell r="H973">
            <v>2022</v>
          </cell>
          <cell r="I973" t="str">
            <v>PV</v>
          </cell>
          <cell r="J973" t="str">
            <v>rooftop</v>
          </cell>
          <cell r="P973">
            <v>75.599999999999994</v>
          </cell>
          <cell r="T973" t="str">
            <v>SCE (PCR)</v>
          </cell>
        </row>
        <row r="974">
          <cell r="G974" t="str">
            <v>realized</v>
          </cell>
          <cell r="H974">
            <v>2018</v>
          </cell>
          <cell r="I974" t="str">
            <v>PV</v>
          </cell>
          <cell r="J974" t="str">
            <v>rooftop</v>
          </cell>
          <cell r="P974">
            <v>76.38</v>
          </cell>
          <cell r="T974" t="str">
            <v>postcoderoos</v>
          </cell>
        </row>
        <row r="975">
          <cell r="G975" t="str">
            <v>realized</v>
          </cell>
          <cell r="H975">
            <v>2018</v>
          </cell>
          <cell r="I975" t="str">
            <v>PV</v>
          </cell>
          <cell r="J975" t="str">
            <v>rooftop</v>
          </cell>
          <cell r="P975">
            <v>61.199999999999996</v>
          </cell>
          <cell r="T975" t="str">
            <v>postcoderoos</v>
          </cell>
        </row>
        <row r="976">
          <cell r="G976" t="str">
            <v>realized</v>
          </cell>
          <cell r="H976">
            <v>2020</v>
          </cell>
          <cell r="I976" t="str">
            <v>PV</v>
          </cell>
          <cell r="J976" t="str">
            <v>rooftop</v>
          </cell>
          <cell r="P976">
            <v>94.72</v>
          </cell>
          <cell r="T976" t="str">
            <v>postcoderoos</v>
          </cell>
        </row>
        <row r="977">
          <cell r="G977" t="str">
            <v>realized</v>
          </cell>
          <cell r="H977">
            <v>2022</v>
          </cell>
          <cell r="I977" t="str">
            <v>PV</v>
          </cell>
          <cell r="J977" t="str">
            <v>rooftop</v>
          </cell>
          <cell r="P977">
            <v>29</v>
          </cell>
          <cell r="T977" t="str">
            <v>SCE (PCR)</v>
          </cell>
        </row>
        <row r="978">
          <cell r="G978" t="str">
            <v>realized</v>
          </cell>
          <cell r="H978">
            <v>2019</v>
          </cell>
          <cell r="I978" t="str">
            <v>PV</v>
          </cell>
          <cell r="J978" t="str">
            <v>rooftop</v>
          </cell>
          <cell r="P978">
            <v>88.559999999999988</v>
          </cell>
          <cell r="T978" t="str">
            <v>postcoderoos</v>
          </cell>
        </row>
        <row r="979">
          <cell r="G979" t="str">
            <v>realized</v>
          </cell>
          <cell r="H979">
            <v>2020</v>
          </cell>
          <cell r="I979" t="str">
            <v>PV</v>
          </cell>
          <cell r="J979" t="str">
            <v>rooftop</v>
          </cell>
          <cell r="P979">
            <v>77.899999999999991</v>
          </cell>
          <cell r="T979" t="str">
            <v>postcoderoos</v>
          </cell>
        </row>
        <row r="980">
          <cell r="G980" t="str">
            <v>realized</v>
          </cell>
          <cell r="H980">
            <v>2020</v>
          </cell>
          <cell r="I980" t="str">
            <v>PV</v>
          </cell>
          <cell r="J980" t="str">
            <v>rooftop</v>
          </cell>
          <cell r="P980">
            <v>75</v>
          </cell>
          <cell r="T980" t="str">
            <v>postcoderoos</v>
          </cell>
        </row>
        <row r="981">
          <cell r="G981" t="str">
            <v>realized</v>
          </cell>
          <cell r="H981">
            <v>2023</v>
          </cell>
          <cell r="I981" t="str">
            <v>PV</v>
          </cell>
          <cell r="J981" t="str">
            <v>rooftop</v>
          </cell>
          <cell r="P981">
            <v>80.040000000000006</v>
          </cell>
          <cell r="T981" t="str">
            <v>SCE (PCR)</v>
          </cell>
        </row>
        <row r="982">
          <cell r="G982" t="str">
            <v>realized</v>
          </cell>
          <cell r="H982">
            <v>2022</v>
          </cell>
          <cell r="I982" t="str">
            <v>PV</v>
          </cell>
          <cell r="J982" t="str">
            <v>rooftop</v>
          </cell>
          <cell r="P982">
            <v>85</v>
          </cell>
          <cell r="T982" t="str">
            <v>SCE (PCR)</v>
          </cell>
        </row>
        <row r="983">
          <cell r="G983" t="str">
            <v>realized</v>
          </cell>
          <cell r="H983">
            <v>2020</v>
          </cell>
          <cell r="I983" t="str">
            <v>PV</v>
          </cell>
          <cell r="J983" t="str">
            <v>rooftop</v>
          </cell>
          <cell r="P983">
            <v>64.5</v>
          </cell>
          <cell r="T983" t="str">
            <v>postcoderoos</v>
          </cell>
        </row>
        <row r="984">
          <cell r="G984" t="str">
            <v>realized</v>
          </cell>
          <cell r="H984">
            <v>2022</v>
          </cell>
          <cell r="I984" t="str">
            <v>PV</v>
          </cell>
          <cell r="J984" t="str">
            <v>rooftop</v>
          </cell>
          <cell r="P984">
            <v>85</v>
          </cell>
          <cell r="T984" t="str">
            <v>SCE (PCR)</v>
          </cell>
        </row>
        <row r="985">
          <cell r="G985" t="str">
            <v>realized</v>
          </cell>
          <cell r="H985">
            <v>2020</v>
          </cell>
          <cell r="I985" t="str">
            <v>PV</v>
          </cell>
          <cell r="J985" t="str">
            <v>rooftop</v>
          </cell>
          <cell r="P985">
            <v>68</v>
          </cell>
          <cell r="T985" t="str">
            <v>postcoderoos</v>
          </cell>
        </row>
        <row r="986">
          <cell r="G986" t="str">
            <v>realized</v>
          </cell>
          <cell r="H986">
            <v>2020</v>
          </cell>
          <cell r="I986" t="str">
            <v>PV</v>
          </cell>
          <cell r="J986" t="str">
            <v>rooftop</v>
          </cell>
          <cell r="P986">
            <v>2712</v>
          </cell>
          <cell r="T986" t="str">
            <v>SDE</v>
          </cell>
        </row>
        <row r="987">
          <cell r="G987" t="str">
            <v>realized</v>
          </cell>
          <cell r="H987">
            <v>2021</v>
          </cell>
          <cell r="I987" t="str">
            <v>PV</v>
          </cell>
          <cell r="J987" t="str">
            <v>rooftop</v>
          </cell>
          <cell r="P987">
            <v>1298</v>
          </cell>
          <cell r="T987" t="str">
            <v>SDE</v>
          </cell>
        </row>
        <row r="988">
          <cell r="G988" t="str">
            <v>realized</v>
          </cell>
          <cell r="H988">
            <v>2019</v>
          </cell>
          <cell r="I988" t="str">
            <v>PV</v>
          </cell>
          <cell r="J988" t="str">
            <v>rooftop</v>
          </cell>
          <cell r="P988">
            <v>553.19999999999993</v>
          </cell>
          <cell r="T988" t="str">
            <v>postcoderoos</v>
          </cell>
        </row>
        <row r="989">
          <cell r="G989" t="str">
            <v>realized</v>
          </cell>
          <cell r="H989">
            <v>2019</v>
          </cell>
          <cell r="I989" t="str">
            <v>PV</v>
          </cell>
          <cell r="J989" t="str">
            <v>rooftop</v>
          </cell>
          <cell r="P989">
            <v>67.405000000000001</v>
          </cell>
          <cell r="T989" t="str">
            <v>postcoderoos</v>
          </cell>
        </row>
        <row r="990">
          <cell r="G990" t="str">
            <v>realized</v>
          </cell>
          <cell r="H990">
            <v>2017</v>
          </cell>
          <cell r="I990" t="str">
            <v>PV</v>
          </cell>
          <cell r="J990" t="str">
            <v>rooftop</v>
          </cell>
          <cell r="P990">
            <v>20</v>
          </cell>
          <cell r="T990" t="str">
            <v>SDE</v>
          </cell>
        </row>
        <row r="991">
          <cell r="G991" t="str">
            <v>realized</v>
          </cell>
          <cell r="H991">
            <v>2017</v>
          </cell>
          <cell r="I991" t="str">
            <v>PV</v>
          </cell>
          <cell r="J991" t="str">
            <v>rooftop</v>
          </cell>
          <cell r="P991">
            <v>29.12</v>
          </cell>
          <cell r="T991" t="str">
            <v>SDE</v>
          </cell>
        </row>
        <row r="992">
          <cell r="G992" t="str">
            <v>realized</v>
          </cell>
          <cell r="H992">
            <v>2018</v>
          </cell>
          <cell r="I992" t="str">
            <v>PV</v>
          </cell>
          <cell r="J992" t="str">
            <v>rooftop</v>
          </cell>
          <cell r="P992">
            <v>189.6</v>
          </cell>
          <cell r="T992" t="str">
            <v>SDE</v>
          </cell>
        </row>
        <row r="993">
          <cell r="G993" t="str">
            <v>realized</v>
          </cell>
          <cell r="H993">
            <v>2019</v>
          </cell>
          <cell r="I993" t="str">
            <v>PV</v>
          </cell>
          <cell r="J993" t="str">
            <v>rooftop</v>
          </cell>
          <cell r="P993">
            <v>236.94</v>
          </cell>
          <cell r="T993" t="str">
            <v>postcoderoos</v>
          </cell>
        </row>
        <row r="994">
          <cell r="G994" t="str">
            <v>realized</v>
          </cell>
          <cell r="H994">
            <v>2019</v>
          </cell>
          <cell r="I994" t="str">
            <v>PV</v>
          </cell>
          <cell r="J994" t="str">
            <v>rooftop</v>
          </cell>
          <cell r="P994">
            <v>132</v>
          </cell>
          <cell r="T994" t="str">
            <v>postcoderoos</v>
          </cell>
        </row>
        <row r="995">
          <cell r="G995" t="str">
            <v>realized</v>
          </cell>
          <cell r="H995">
            <v>2022</v>
          </cell>
          <cell r="I995" t="str">
            <v>PV</v>
          </cell>
          <cell r="J995" t="str">
            <v>rooftop</v>
          </cell>
          <cell r="P995">
            <v>67.5</v>
          </cell>
          <cell r="T995" t="str">
            <v>SCE (PCR)</v>
          </cell>
        </row>
        <row r="996">
          <cell r="G996" t="str">
            <v>realized</v>
          </cell>
          <cell r="H996">
            <v>2022</v>
          </cell>
          <cell r="I996" t="str">
            <v>PV</v>
          </cell>
          <cell r="J996" t="str">
            <v>rooftop</v>
          </cell>
          <cell r="P996">
            <v>67.5</v>
          </cell>
          <cell r="T996" t="str">
            <v>SCE (PCR)</v>
          </cell>
        </row>
        <row r="997">
          <cell r="G997" t="str">
            <v>realized</v>
          </cell>
          <cell r="H997">
            <v>2023</v>
          </cell>
          <cell r="I997" t="str">
            <v>PV</v>
          </cell>
          <cell r="J997" t="str">
            <v>rooftop</v>
          </cell>
          <cell r="P997">
            <v>67.5</v>
          </cell>
          <cell r="T997" t="str">
            <v>SCE (PCR)</v>
          </cell>
        </row>
        <row r="998">
          <cell r="G998" t="str">
            <v>realized</v>
          </cell>
          <cell r="H998">
            <v>2021</v>
          </cell>
          <cell r="I998" t="str">
            <v>PV</v>
          </cell>
          <cell r="J998" t="str">
            <v>rooftop</v>
          </cell>
          <cell r="P998">
            <v>204.375</v>
          </cell>
          <cell r="T998" t="str">
            <v>postcoderoos</v>
          </cell>
        </row>
        <row r="999">
          <cell r="G999" t="str">
            <v>realized</v>
          </cell>
          <cell r="H999">
            <v>2022</v>
          </cell>
          <cell r="I999" t="str">
            <v>PV</v>
          </cell>
          <cell r="J999" t="str">
            <v>rooftop</v>
          </cell>
          <cell r="P999">
            <v>179</v>
          </cell>
          <cell r="T999" t="str">
            <v>SCE (PCR)</v>
          </cell>
        </row>
        <row r="1000">
          <cell r="G1000" t="str">
            <v>realized</v>
          </cell>
          <cell r="H1000">
            <v>2023</v>
          </cell>
          <cell r="I1000" t="str">
            <v>PV</v>
          </cell>
          <cell r="J1000" t="str">
            <v>rooftop</v>
          </cell>
          <cell r="P1000">
            <v>63</v>
          </cell>
          <cell r="T1000" t="str">
            <v>SCE (PCR)</v>
          </cell>
        </row>
        <row r="1001">
          <cell r="G1001" t="str">
            <v>realized</v>
          </cell>
          <cell r="H1001">
            <v>2023</v>
          </cell>
          <cell r="I1001" t="str">
            <v>PV</v>
          </cell>
          <cell r="J1001" t="str">
            <v>rooftop</v>
          </cell>
          <cell r="P1001">
            <v>44.279999999999994</v>
          </cell>
          <cell r="T1001" t="str">
            <v>SCE (PCR)</v>
          </cell>
        </row>
        <row r="1002">
          <cell r="G1002" t="str">
            <v>realized</v>
          </cell>
          <cell r="H1002">
            <v>2023</v>
          </cell>
          <cell r="I1002" t="str">
            <v>PV</v>
          </cell>
          <cell r="J1002" t="str">
            <v>rooftop</v>
          </cell>
          <cell r="P1002">
            <v>45.6</v>
          </cell>
          <cell r="T1002" t="str">
            <v>SCE (PCR)</v>
          </cell>
        </row>
        <row r="1003">
          <cell r="G1003" t="str">
            <v>realized</v>
          </cell>
          <cell r="H1003">
            <v>2021</v>
          </cell>
          <cell r="I1003" t="str">
            <v>PV</v>
          </cell>
          <cell r="J1003" t="str">
            <v>rooftop</v>
          </cell>
          <cell r="P1003">
            <v>188</v>
          </cell>
          <cell r="T1003" t="str">
            <v>SCE (PCR)</v>
          </cell>
        </row>
        <row r="1004">
          <cell r="G1004" t="str">
            <v>realized</v>
          </cell>
          <cell r="H1004">
            <v>2021</v>
          </cell>
          <cell r="I1004" t="str">
            <v>PV</v>
          </cell>
          <cell r="J1004" t="str">
            <v>rooftop</v>
          </cell>
          <cell r="P1004">
            <v>187.5</v>
          </cell>
          <cell r="T1004" t="str">
            <v>postcoderoos</v>
          </cell>
        </row>
        <row r="1005">
          <cell r="G1005" t="str">
            <v>realized</v>
          </cell>
          <cell r="H1005">
            <v>2023</v>
          </cell>
          <cell r="I1005" t="str">
            <v>PV</v>
          </cell>
          <cell r="J1005" t="str">
            <v>rooftop</v>
          </cell>
          <cell r="P1005">
            <v>67.239999999999995</v>
          </cell>
          <cell r="T1005" t="str">
            <v>SCE (PCR)</v>
          </cell>
        </row>
        <row r="1006">
          <cell r="G1006" t="str">
            <v>realized</v>
          </cell>
          <cell r="H1006">
            <v>2021</v>
          </cell>
          <cell r="I1006" t="str">
            <v>PV</v>
          </cell>
          <cell r="J1006" t="str">
            <v>rooftop</v>
          </cell>
          <cell r="P1006">
            <v>39.75</v>
          </cell>
          <cell r="T1006" t="str">
            <v>SCE (PCR)</v>
          </cell>
        </row>
        <row r="1007">
          <cell r="G1007" t="str">
            <v>realized</v>
          </cell>
          <cell r="H1007">
            <v>2023</v>
          </cell>
          <cell r="I1007" t="str">
            <v>PV</v>
          </cell>
          <cell r="J1007" t="str">
            <v>rooftop</v>
          </cell>
          <cell r="P1007">
            <v>67.2</v>
          </cell>
          <cell r="T1007" t="str">
            <v>SCE (PCR)</v>
          </cell>
        </row>
        <row r="1008">
          <cell r="G1008" t="str">
            <v>realized</v>
          </cell>
          <cell r="H1008">
            <v>2020</v>
          </cell>
          <cell r="I1008" t="str">
            <v>PV</v>
          </cell>
          <cell r="J1008" t="str">
            <v>rooftop</v>
          </cell>
          <cell r="P1008">
            <v>245.76</v>
          </cell>
          <cell r="T1008" t="str">
            <v>postcoderoos</v>
          </cell>
        </row>
        <row r="1009">
          <cell r="G1009" t="str">
            <v>realized</v>
          </cell>
          <cell r="H1009">
            <v>2019</v>
          </cell>
          <cell r="I1009" t="str">
            <v>PV</v>
          </cell>
          <cell r="J1009" t="str">
            <v>rooftop</v>
          </cell>
          <cell r="P1009">
            <v>58</v>
          </cell>
          <cell r="T1009" t="str">
            <v>postcoderoos</v>
          </cell>
        </row>
        <row r="1010">
          <cell r="G1010" t="str">
            <v>realized</v>
          </cell>
          <cell r="H1010">
            <v>2020</v>
          </cell>
          <cell r="I1010" t="str">
            <v>PV</v>
          </cell>
          <cell r="J1010" t="str">
            <v>rooftop</v>
          </cell>
          <cell r="P1010">
            <v>67</v>
          </cell>
          <cell r="T1010" t="str">
            <v>postcoderoos</v>
          </cell>
        </row>
        <row r="1011">
          <cell r="G1011" t="str">
            <v>realized</v>
          </cell>
          <cell r="H1011">
            <v>2016</v>
          </cell>
          <cell r="I1011" t="str">
            <v>PV</v>
          </cell>
          <cell r="J1011" t="str">
            <v>rooftop</v>
          </cell>
          <cell r="P1011">
            <v>70.2</v>
          </cell>
          <cell r="T1011" t="str">
            <v>postcoderoos</v>
          </cell>
        </row>
        <row r="1012">
          <cell r="G1012" t="str">
            <v>realized</v>
          </cell>
          <cell r="H1012">
            <v>2015</v>
          </cell>
          <cell r="I1012" t="str">
            <v>PV</v>
          </cell>
          <cell r="J1012" t="str">
            <v>rooftop</v>
          </cell>
          <cell r="P1012">
            <v>70</v>
          </cell>
          <cell r="T1012" t="str">
            <v>postcoderoos</v>
          </cell>
        </row>
        <row r="1013">
          <cell r="G1013" t="str">
            <v>realized</v>
          </cell>
          <cell r="H1013">
            <v>2017</v>
          </cell>
          <cell r="I1013" t="str">
            <v>PV</v>
          </cell>
          <cell r="J1013" t="str">
            <v>rooftop</v>
          </cell>
          <cell r="P1013">
            <v>34</v>
          </cell>
          <cell r="T1013" t="str">
            <v>postcoderoos</v>
          </cell>
        </row>
        <row r="1014">
          <cell r="G1014" t="str">
            <v>realized</v>
          </cell>
          <cell r="H1014">
            <v>2019</v>
          </cell>
          <cell r="I1014" t="str">
            <v>PV</v>
          </cell>
          <cell r="J1014" t="str">
            <v>rooftop</v>
          </cell>
          <cell r="P1014">
            <v>63.8</v>
          </cell>
          <cell r="T1014" t="str">
            <v>postcoderoos</v>
          </cell>
        </row>
        <row r="1015">
          <cell r="G1015" t="str">
            <v>realized</v>
          </cell>
          <cell r="H1015">
            <v>2022</v>
          </cell>
          <cell r="I1015" t="str">
            <v>PV</v>
          </cell>
          <cell r="J1015" t="str">
            <v>rooftop</v>
          </cell>
          <cell r="P1015">
            <v>75</v>
          </cell>
          <cell r="T1015" t="str">
            <v>SCE (PCR)</v>
          </cell>
        </row>
        <row r="1016">
          <cell r="G1016" t="str">
            <v>realized</v>
          </cell>
          <cell r="H1016">
            <v>2018</v>
          </cell>
          <cell r="I1016" t="str">
            <v>PV</v>
          </cell>
          <cell r="J1016" t="str">
            <v>rooftop</v>
          </cell>
          <cell r="P1016">
            <v>68.75</v>
          </cell>
          <cell r="T1016" t="str">
            <v>postcoderoos</v>
          </cell>
        </row>
        <row r="1017">
          <cell r="G1017" t="str">
            <v>realized</v>
          </cell>
          <cell r="H1017">
            <v>2022</v>
          </cell>
          <cell r="I1017" t="str">
            <v>PV</v>
          </cell>
          <cell r="J1017" t="str">
            <v>rooftop</v>
          </cell>
          <cell r="P1017">
            <v>82.9</v>
          </cell>
          <cell r="T1017" t="str">
            <v>SCE (PCR)</v>
          </cell>
        </row>
        <row r="1018">
          <cell r="G1018" t="str">
            <v>realized</v>
          </cell>
          <cell r="H1018">
            <v>2023</v>
          </cell>
          <cell r="I1018" t="str">
            <v>PV</v>
          </cell>
          <cell r="J1018" t="str">
            <v>rooftop</v>
          </cell>
          <cell r="P1018">
            <v>131</v>
          </cell>
          <cell r="T1018" t="str">
            <v>SCE (PCR)</v>
          </cell>
        </row>
        <row r="1019">
          <cell r="G1019" t="str">
            <v>realized</v>
          </cell>
          <cell r="H1019">
            <v>2013</v>
          </cell>
          <cell r="I1019" t="str">
            <v>PV</v>
          </cell>
          <cell r="J1019" t="str">
            <v>rooftop</v>
          </cell>
          <cell r="P1019">
            <v>21.84</v>
          </cell>
          <cell r="T1019" t="str">
            <v>salderen</v>
          </cell>
        </row>
        <row r="1020">
          <cell r="G1020" t="str">
            <v>realized</v>
          </cell>
          <cell r="H1020">
            <v>2020</v>
          </cell>
          <cell r="I1020" t="str">
            <v>PV</v>
          </cell>
          <cell r="J1020" t="str">
            <v>rooftop</v>
          </cell>
          <cell r="P1020">
            <v>34.830000000000005</v>
          </cell>
          <cell r="T1020" t="str">
            <v>postcoderoos</v>
          </cell>
        </row>
        <row r="1021">
          <cell r="G1021" t="str">
            <v>realized</v>
          </cell>
          <cell r="H1021">
            <v>2023</v>
          </cell>
          <cell r="I1021" t="str">
            <v>PV</v>
          </cell>
          <cell r="J1021" t="str">
            <v>rooftop</v>
          </cell>
          <cell r="P1021">
            <v>77.77</v>
          </cell>
          <cell r="T1021" t="str">
            <v>SCE (PCR)</v>
          </cell>
        </row>
        <row r="1022">
          <cell r="G1022" t="str">
            <v>realized</v>
          </cell>
          <cell r="H1022">
            <v>2021</v>
          </cell>
          <cell r="I1022" t="str">
            <v>PV</v>
          </cell>
          <cell r="J1022" t="str">
            <v>rooftop</v>
          </cell>
          <cell r="P1022">
            <v>149.04</v>
          </cell>
          <cell r="T1022" t="str">
            <v>postcoderoos</v>
          </cell>
        </row>
        <row r="1023">
          <cell r="G1023" t="str">
            <v>realized</v>
          </cell>
          <cell r="H1023">
            <v>2018</v>
          </cell>
          <cell r="I1023" t="str">
            <v>PV</v>
          </cell>
          <cell r="J1023" t="str">
            <v>rooftop</v>
          </cell>
          <cell r="P1023">
            <v>91.2</v>
          </cell>
          <cell r="T1023" t="str">
            <v>postcoderoos</v>
          </cell>
        </row>
        <row r="1024">
          <cell r="G1024" t="str">
            <v>realized</v>
          </cell>
          <cell r="H1024">
            <v>2018</v>
          </cell>
          <cell r="I1024" t="str">
            <v>PV</v>
          </cell>
          <cell r="J1024" t="str">
            <v>rooftop</v>
          </cell>
          <cell r="P1024">
            <v>50</v>
          </cell>
          <cell r="T1024" t="str">
            <v>SDE</v>
          </cell>
        </row>
        <row r="1025">
          <cell r="G1025" t="str">
            <v>realized</v>
          </cell>
          <cell r="H1025">
            <v>2017</v>
          </cell>
          <cell r="I1025" t="str">
            <v>PV</v>
          </cell>
          <cell r="J1025" t="str">
            <v>rooftop</v>
          </cell>
          <cell r="P1025">
            <v>37</v>
          </cell>
          <cell r="T1025" t="str">
            <v>SDE</v>
          </cell>
        </row>
        <row r="1026">
          <cell r="G1026" t="str">
            <v>realized</v>
          </cell>
          <cell r="H1026">
            <v>2016</v>
          </cell>
          <cell r="I1026" t="str">
            <v>PV</v>
          </cell>
          <cell r="J1026" t="str">
            <v>rooftop</v>
          </cell>
          <cell r="P1026">
            <v>72.540000000000006</v>
          </cell>
          <cell r="T1026" t="str">
            <v>SDE</v>
          </cell>
        </row>
        <row r="1027">
          <cell r="G1027" t="str">
            <v>realized</v>
          </cell>
          <cell r="H1027">
            <v>2016</v>
          </cell>
          <cell r="I1027" t="str">
            <v>PV</v>
          </cell>
          <cell r="J1027" t="str">
            <v>rooftop</v>
          </cell>
          <cell r="P1027">
            <v>55</v>
          </cell>
          <cell r="T1027" t="str">
            <v>postcoderoos</v>
          </cell>
        </row>
        <row r="1028">
          <cell r="G1028" t="str">
            <v>realized</v>
          </cell>
          <cell r="H1028">
            <v>2017</v>
          </cell>
          <cell r="I1028" t="str">
            <v>PV</v>
          </cell>
          <cell r="J1028" t="str">
            <v>rooftop</v>
          </cell>
          <cell r="P1028">
            <v>74.34</v>
          </cell>
          <cell r="T1028" t="str">
            <v>postcoderoos</v>
          </cell>
        </row>
        <row r="1029">
          <cell r="G1029" t="str">
            <v>realized</v>
          </cell>
          <cell r="H1029">
            <v>2017</v>
          </cell>
          <cell r="I1029" t="str">
            <v>PV</v>
          </cell>
          <cell r="J1029" t="str">
            <v>rooftop</v>
          </cell>
          <cell r="P1029">
            <v>117</v>
          </cell>
          <cell r="T1029" t="str">
            <v>postcoderoos</v>
          </cell>
        </row>
        <row r="1030">
          <cell r="G1030" t="str">
            <v>realized</v>
          </cell>
          <cell r="H1030">
            <v>2018</v>
          </cell>
          <cell r="I1030" t="str">
            <v>PV</v>
          </cell>
          <cell r="J1030" t="str">
            <v>rooftop</v>
          </cell>
          <cell r="P1030">
            <v>88</v>
          </cell>
          <cell r="T1030" t="str">
            <v>postcoderoos</v>
          </cell>
        </row>
        <row r="1031">
          <cell r="G1031" t="str">
            <v>realized</v>
          </cell>
          <cell r="H1031">
            <v>2022</v>
          </cell>
          <cell r="I1031" t="str">
            <v>PV</v>
          </cell>
          <cell r="J1031" t="str">
            <v>rooftop</v>
          </cell>
          <cell r="P1031">
            <v>157.5</v>
          </cell>
          <cell r="T1031" t="str">
            <v>SCE (PCR)</v>
          </cell>
        </row>
        <row r="1032">
          <cell r="G1032" t="str">
            <v>realized</v>
          </cell>
          <cell r="H1032">
            <v>2020</v>
          </cell>
          <cell r="I1032" t="str">
            <v>PV</v>
          </cell>
          <cell r="J1032" t="str">
            <v>rooftop</v>
          </cell>
          <cell r="P1032">
            <v>80</v>
          </cell>
          <cell r="T1032" t="str">
            <v>postcoderoos</v>
          </cell>
        </row>
        <row r="1033">
          <cell r="G1033" t="str">
            <v>realized</v>
          </cell>
          <cell r="H1033">
            <v>2022</v>
          </cell>
          <cell r="I1033" t="str">
            <v>PV</v>
          </cell>
          <cell r="J1033" t="str">
            <v>rooftop</v>
          </cell>
          <cell r="P1033">
            <v>195</v>
          </cell>
          <cell r="T1033" t="str">
            <v>SCE (PCR)</v>
          </cell>
        </row>
        <row r="1034">
          <cell r="G1034" t="str">
            <v>realized</v>
          </cell>
          <cell r="H1034">
            <v>2018</v>
          </cell>
          <cell r="I1034" t="str">
            <v>PV</v>
          </cell>
          <cell r="J1034" t="str">
            <v>rooftop</v>
          </cell>
          <cell r="P1034">
            <v>48.36</v>
          </cell>
          <cell r="T1034" t="str">
            <v>postcoderoos</v>
          </cell>
        </row>
        <row r="1035">
          <cell r="G1035" t="str">
            <v>realized</v>
          </cell>
          <cell r="H1035">
            <v>2023</v>
          </cell>
          <cell r="I1035" t="str">
            <v>PV</v>
          </cell>
          <cell r="J1035" t="str">
            <v>rooftop</v>
          </cell>
          <cell r="P1035">
            <v>59.76</v>
          </cell>
          <cell r="T1035" t="str">
            <v>SCE (PCR)</v>
          </cell>
        </row>
        <row r="1036">
          <cell r="G1036" t="str">
            <v>realized</v>
          </cell>
          <cell r="H1036">
            <v>2022</v>
          </cell>
          <cell r="I1036" t="str">
            <v>PV</v>
          </cell>
          <cell r="J1036" t="str">
            <v>rooftop</v>
          </cell>
          <cell r="P1036">
            <v>28.5</v>
          </cell>
          <cell r="T1036" t="str">
            <v>SCE (PCR)</v>
          </cell>
        </row>
        <row r="1037">
          <cell r="G1037" t="str">
            <v>realized</v>
          </cell>
          <cell r="H1037">
            <v>2015</v>
          </cell>
          <cell r="I1037" t="str">
            <v>PV</v>
          </cell>
          <cell r="J1037" t="str">
            <v>rooftop</v>
          </cell>
          <cell r="P1037">
            <v>62.4</v>
          </cell>
          <cell r="T1037" t="str">
            <v>SDE</v>
          </cell>
        </row>
        <row r="1038">
          <cell r="G1038" t="str">
            <v>realized</v>
          </cell>
          <cell r="H1038">
            <v>2012</v>
          </cell>
          <cell r="I1038" t="str">
            <v>PV</v>
          </cell>
          <cell r="J1038" t="str">
            <v>rooftop</v>
          </cell>
          <cell r="P1038">
            <v>250</v>
          </cell>
          <cell r="T1038" t="str">
            <v>anders</v>
          </cell>
        </row>
        <row r="1039">
          <cell r="G1039" t="str">
            <v>realized</v>
          </cell>
          <cell r="H1039">
            <v>2015</v>
          </cell>
          <cell r="I1039" t="str">
            <v>PV</v>
          </cell>
          <cell r="J1039" t="str">
            <v>rooftop</v>
          </cell>
          <cell r="P1039">
            <v>55.64</v>
          </cell>
          <cell r="T1039" t="str">
            <v>SDE</v>
          </cell>
        </row>
        <row r="1040">
          <cell r="G1040" t="str">
            <v>realized</v>
          </cell>
          <cell r="H1040">
            <v>2015</v>
          </cell>
          <cell r="I1040" t="str">
            <v>PV</v>
          </cell>
          <cell r="J1040" t="str">
            <v>rooftop</v>
          </cell>
          <cell r="P1040">
            <v>40.799999999999997</v>
          </cell>
          <cell r="T1040" t="str">
            <v>salderen</v>
          </cell>
        </row>
        <row r="1041">
          <cell r="G1041" t="str">
            <v>realized</v>
          </cell>
          <cell r="H1041">
            <v>2014</v>
          </cell>
          <cell r="I1041" t="str">
            <v>PV</v>
          </cell>
          <cell r="J1041" t="str">
            <v>rooftop</v>
          </cell>
          <cell r="P1041">
            <v>23.92</v>
          </cell>
          <cell r="T1041" t="str">
            <v>postcoderoos</v>
          </cell>
        </row>
        <row r="1042">
          <cell r="G1042" t="str">
            <v>realized</v>
          </cell>
          <cell r="H1042">
            <v>2014</v>
          </cell>
          <cell r="I1042" t="str">
            <v>PV</v>
          </cell>
          <cell r="J1042" t="str">
            <v>rooftop</v>
          </cell>
          <cell r="P1042">
            <v>46.25</v>
          </cell>
          <cell r="T1042" t="str">
            <v>postcoderoos</v>
          </cell>
        </row>
        <row r="1043">
          <cell r="G1043" t="str">
            <v>realized</v>
          </cell>
          <cell r="H1043">
            <v>2018</v>
          </cell>
          <cell r="I1043" t="str">
            <v>PV</v>
          </cell>
          <cell r="J1043" t="str">
            <v>rooftop</v>
          </cell>
          <cell r="P1043">
            <v>181.54</v>
          </cell>
          <cell r="T1043" t="str">
            <v>postcoderoos</v>
          </cell>
        </row>
        <row r="1044">
          <cell r="G1044" t="str">
            <v>realized</v>
          </cell>
          <cell r="H1044">
            <v>2018</v>
          </cell>
          <cell r="I1044" t="str">
            <v>PV</v>
          </cell>
          <cell r="J1044" t="str">
            <v>rooftop</v>
          </cell>
          <cell r="P1044">
            <v>76.559999999999988</v>
          </cell>
          <cell r="T1044" t="str">
            <v>postcoderoos</v>
          </cell>
        </row>
        <row r="1045">
          <cell r="G1045" t="str">
            <v>realized</v>
          </cell>
          <cell r="H1045">
            <v>2021</v>
          </cell>
          <cell r="I1045" t="str">
            <v>PV</v>
          </cell>
          <cell r="J1045" t="str">
            <v>rooftop</v>
          </cell>
          <cell r="P1045">
            <v>145.86000000000001</v>
          </cell>
          <cell r="T1045" t="str">
            <v>postcoderoos</v>
          </cell>
        </row>
        <row r="1046">
          <cell r="G1046" t="str">
            <v>realized</v>
          </cell>
          <cell r="H1046">
            <v>2022</v>
          </cell>
          <cell r="I1046" t="str">
            <v>PV</v>
          </cell>
          <cell r="J1046" t="str">
            <v>rooftop</v>
          </cell>
          <cell r="P1046">
            <v>75</v>
          </cell>
          <cell r="T1046" t="str">
            <v>SCE (PCR)</v>
          </cell>
        </row>
        <row r="1047">
          <cell r="G1047" t="str">
            <v>realized</v>
          </cell>
          <cell r="H1047">
            <v>2018</v>
          </cell>
          <cell r="I1047" t="str">
            <v>PV</v>
          </cell>
          <cell r="J1047" t="str">
            <v>rooftop</v>
          </cell>
          <cell r="P1047">
            <v>66.56</v>
          </cell>
          <cell r="T1047" t="str">
            <v>postcoderoos</v>
          </cell>
        </row>
        <row r="1048">
          <cell r="G1048" t="str">
            <v>realized</v>
          </cell>
          <cell r="H1048">
            <v>2021</v>
          </cell>
          <cell r="I1048" t="str">
            <v>PV</v>
          </cell>
          <cell r="J1048" t="str">
            <v>rooftop</v>
          </cell>
          <cell r="P1048">
            <v>39</v>
          </cell>
          <cell r="T1048" t="str">
            <v>SCE (PCR)</v>
          </cell>
        </row>
        <row r="1049">
          <cell r="G1049" t="str">
            <v>realized</v>
          </cell>
          <cell r="H1049">
            <v>2019</v>
          </cell>
          <cell r="I1049" t="str">
            <v>PV</v>
          </cell>
          <cell r="J1049" t="str">
            <v>rooftop</v>
          </cell>
          <cell r="P1049">
            <v>201</v>
          </cell>
          <cell r="T1049" t="str">
            <v>postcoderoos</v>
          </cell>
        </row>
        <row r="1050">
          <cell r="G1050" t="str">
            <v>realized</v>
          </cell>
          <cell r="H1050">
            <v>2020</v>
          </cell>
          <cell r="I1050" t="str">
            <v>PV</v>
          </cell>
          <cell r="J1050" t="str">
            <v>rooftop</v>
          </cell>
          <cell r="P1050">
            <v>123</v>
          </cell>
          <cell r="T1050" t="str">
            <v>SDE</v>
          </cell>
        </row>
        <row r="1051">
          <cell r="G1051" t="str">
            <v>realized</v>
          </cell>
          <cell r="H1051">
            <v>2017</v>
          </cell>
          <cell r="I1051" t="str">
            <v>PV</v>
          </cell>
          <cell r="J1051" t="str">
            <v>rooftop</v>
          </cell>
          <cell r="P1051">
            <v>66.7</v>
          </cell>
          <cell r="T1051" t="str">
            <v>postcoderoos</v>
          </cell>
        </row>
        <row r="1052">
          <cell r="G1052" t="str">
            <v>realized</v>
          </cell>
          <cell r="H1052">
            <v>2023</v>
          </cell>
          <cell r="I1052" t="str">
            <v>PV</v>
          </cell>
          <cell r="J1052" t="str">
            <v>rooftop</v>
          </cell>
          <cell r="P1052">
            <v>45.9</v>
          </cell>
          <cell r="T1052" t="str">
            <v>SCE (PCR)</v>
          </cell>
        </row>
        <row r="1053">
          <cell r="G1053" t="str">
            <v>realized</v>
          </cell>
          <cell r="H1053">
            <v>2020</v>
          </cell>
          <cell r="I1053" t="str">
            <v>PV</v>
          </cell>
          <cell r="J1053" t="str">
            <v>rooftop</v>
          </cell>
          <cell r="P1053">
            <v>82.8</v>
          </cell>
          <cell r="T1053" t="str">
            <v>postcoderoos</v>
          </cell>
        </row>
        <row r="1054">
          <cell r="G1054" t="str">
            <v>realized</v>
          </cell>
          <cell r="H1054">
            <v>2019</v>
          </cell>
          <cell r="I1054" t="str">
            <v>PV</v>
          </cell>
          <cell r="J1054" t="str">
            <v>rooftop</v>
          </cell>
          <cell r="P1054">
            <v>74.09</v>
          </cell>
          <cell r="T1054" t="str">
            <v>postcoderoos</v>
          </cell>
        </row>
        <row r="1055">
          <cell r="G1055" t="str">
            <v>realized</v>
          </cell>
          <cell r="H1055">
            <v>2023</v>
          </cell>
          <cell r="I1055" t="str">
            <v>PV</v>
          </cell>
          <cell r="J1055" t="str">
            <v>rooftop</v>
          </cell>
          <cell r="P1055">
            <v>36.21</v>
          </cell>
          <cell r="T1055" t="str">
            <v>SCE (PCR)</v>
          </cell>
        </row>
        <row r="1056">
          <cell r="G1056" t="str">
            <v>realized</v>
          </cell>
          <cell r="H1056">
            <v>2023</v>
          </cell>
          <cell r="I1056" t="str">
            <v>PV</v>
          </cell>
          <cell r="J1056" t="str">
            <v>rooftop</v>
          </cell>
          <cell r="P1056">
            <v>157.5</v>
          </cell>
          <cell r="T1056" t="str">
            <v>SCE (PCR)</v>
          </cell>
        </row>
        <row r="1057">
          <cell r="G1057" t="str">
            <v>realized</v>
          </cell>
          <cell r="H1057">
            <v>2022</v>
          </cell>
          <cell r="I1057" t="str">
            <v>PV</v>
          </cell>
          <cell r="J1057" t="str">
            <v>rooftop</v>
          </cell>
          <cell r="P1057">
            <v>216</v>
          </cell>
          <cell r="T1057" t="str">
            <v>SCE (PCR)</v>
          </cell>
        </row>
        <row r="1058">
          <cell r="G1058" t="str">
            <v>realized</v>
          </cell>
          <cell r="H1058">
            <v>2023</v>
          </cell>
          <cell r="I1058" t="str">
            <v>PV</v>
          </cell>
          <cell r="J1058" t="str">
            <v>rooftop</v>
          </cell>
          <cell r="P1058">
            <v>110</v>
          </cell>
          <cell r="T1058" t="str">
            <v>SCE (PCR)</v>
          </cell>
        </row>
        <row r="1059">
          <cell r="G1059" t="str">
            <v>realized</v>
          </cell>
          <cell r="H1059">
            <v>2023</v>
          </cell>
          <cell r="I1059" t="str">
            <v>PV</v>
          </cell>
          <cell r="J1059" t="str">
            <v>rooftop</v>
          </cell>
          <cell r="P1059">
            <v>232.96</v>
          </cell>
          <cell r="T1059" t="str">
            <v>SCE (PCR)</v>
          </cell>
        </row>
        <row r="1060">
          <cell r="G1060" t="str">
            <v>realized</v>
          </cell>
          <cell r="H1060">
            <v>2022</v>
          </cell>
          <cell r="I1060" t="str">
            <v>PV</v>
          </cell>
          <cell r="J1060" t="str">
            <v>rooftop</v>
          </cell>
          <cell r="P1060">
            <v>207.04999999999998</v>
          </cell>
          <cell r="T1060" t="str">
            <v>SCE (PCR)</v>
          </cell>
        </row>
        <row r="1061">
          <cell r="G1061" t="str">
            <v>realized</v>
          </cell>
          <cell r="H1061">
            <v>2020</v>
          </cell>
          <cell r="I1061" t="str">
            <v>PV</v>
          </cell>
          <cell r="J1061" t="str">
            <v>rooftop</v>
          </cell>
          <cell r="P1061">
            <v>60</v>
          </cell>
          <cell r="T1061" t="str">
            <v>postcoderoos</v>
          </cell>
        </row>
        <row r="1062">
          <cell r="G1062" t="str">
            <v>realized</v>
          </cell>
          <cell r="H1062">
            <v>2023</v>
          </cell>
          <cell r="I1062" t="str">
            <v>PV</v>
          </cell>
          <cell r="J1062" t="str">
            <v>rooftop</v>
          </cell>
          <cell r="P1062">
            <v>80</v>
          </cell>
          <cell r="T1062" t="str">
            <v>SCE (PCR)</v>
          </cell>
        </row>
        <row r="1063">
          <cell r="G1063" t="str">
            <v>realized</v>
          </cell>
          <cell r="H1063">
            <v>2023</v>
          </cell>
          <cell r="I1063" t="str">
            <v>PV</v>
          </cell>
          <cell r="J1063" t="str">
            <v>rooftop</v>
          </cell>
          <cell r="P1063">
            <v>96.8</v>
          </cell>
          <cell r="T1063" t="str">
            <v>SCE (PCR)</v>
          </cell>
        </row>
        <row r="1064">
          <cell r="G1064" t="str">
            <v>realized</v>
          </cell>
          <cell r="H1064">
            <v>2019</v>
          </cell>
          <cell r="I1064" t="str">
            <v>PV</v>
          </cell>
          <cell r="J1064" t="str">
            <v>rooftop</v>
          </cell>
          <cell r="P1064">
            <v>148.79999999999998</v>
          </cell>
          <cell r="T1064" t="str">
            <v>postcoderoos</v>
          </cell>
        </row>
        <row r="1065">
          <cell r="G1065" t="str">
            <v>realized</v>
          </cell>
          <cell r="H1065">
            <v>2020</v>
          </cell>
          <cell r="I1065" t="str">
            <v>PV</v>
          </cell>
          <cell r="J1065" t="str">
            <v>rooftop</v>
          </cell>
          <cell r="P1065">
            <v>168</v>
          </cell>
          <cell r="T1065" t="str">
            <v>postcoderoos</v>
          </cell>
        </row>
        <row r="1066">
          <cell r="G1066" t="str">
            <v>realized</v>
          </cell>
          <cell r="H1066">
            <v>2018</v>
          </cell>
          <cell r="I1066" t="str">
            <v>PV</v>
          </cell>
          <cell r="J1066" t="str">
            <v>rooftop</v>
          </cell>
          <cell r="P1066">
            <v>444.38499999999999</v>
          </cell>
          <cell r="T1066" t="str">
            <v>SDE</v>
          </cell>
        </row>
        <row r="1067">
          <cell r="G1067" t="str">
            <v>realized</v>
          </cell>
          <cell r="H1067">
            <v>2015</v>
          </cell>
          <cell r="I1067" t="str">
            <v>PV</v>
          </cell>
          <cell r="J1067" t="str">
            <v>rooftop</v>
          </cell>
          <cell r="P1067">
            <v>72</v>
          </cell>
          <cell r="T1067" t="str">
            <v>SDE</v>
          </cell>
        </row>
        <row r="1068">
          <cell r="G1068" t="str">
            <v>realized</v>
          </cell>
          <cell r="H1068">
            <v>2018</v>
          </cell>
          <cell r="I1068" t="str">
            <v>PV</v>
          </cell>
          <cell r="J1068" t="str">
            <v>rooftop</v>
          </cell>
          <cell r="P1068">
            <v>151.19999999999999</v>
          </cell>
          <cell r="T1068" t="str">
            <v>postcoderoos</v>
          </cell>
        </row>
        <row r="1069">
          <cell r="G1069" t="str">
            <v>realized</v>
          </cell>
          <cell r="H1069">
            <v>2022</v>
          </cell>
          <cell r="I1069" t="str">
            <v>PV</v>
          </cell>
          <cell r="J1069" t="str">
            <v>rooftop</v>
          </cell>
          <cell r="P1069">
            <v>108.5</v>
          </cell>
          <cell r="T1069" t="str">
            <v>SCE (PCR)</v>
          </cell>
        </row>
        <row r="1070">
          <cell r="G1070" t="str">
            <v>realized</v>
          </cell>
          <cell r="H1070">
            <v>2022</v>
          </cell>
          <cell r="I1070" t="str">
            <v>PV</v>
          </cell>
          <cell r="J1070" t="str">
            <v>rooftop</v>
          </cell>
          <cell r="P1070">
            <v>198</v>
          </cell>
          <cell r="T1070" t="str">
            <v>SCE (PCR)</v>
          </cell>
        </row>
        <row r="1071">
          <cell r="G1071" t="str">
            <v>realized</v>
          </cell>
          <cell r="H1071">
            <v>2023</v>
          </cell>
          <cell r="I1071" t="str">
            <v>PV</v>
          </cell>
          <cell r="J1071" t="str">
            <v>rooftop</v>
          </cell>
          <cell r="P1071">
            <v>162</v>
          </cell>
          <cell r="T1071" t="str">
            <v>SCE (PCR)</v>
          </cell>
        </row>
        <row r="1072">
          <cell r="G1072" t="str">
            <v>realized</v>
          </cell>
          <cell r="H1072">
            <v>2020</v>
          </cell>
          <cell r="I1072" t="str">
            <v>PV</v>
          </cell>
          <cell r="J1072" t="str">
            <v>rooftop</v>
          </cell>
          <cell r="P1072">
            <v>0</v>
          </cell>
          <cell r="T1072" t="str">
            <v>postcoderoos</v>
          </cell>
        </row>
        <row r="1073">
          <cell r="G1073" t="str">
            <v>realized</v>
          </cell>
          <cell r="H1073">
            <v>2021</v>
          </cell>
          <cell r="I1073" t="str">
            <v>PV</v>
          </cell>
          <cell r="J1073" t="str">
            <v>rooftop</v>
          </cell>
          <cell r="P1073">
            <v>54</v>
          </cell>
          <cell r="T1073" t="str">
            <v>SCE (PCR)</v>
          </cell>
        </row>
        <row r="1074">
          <cell r="G1074" t="str">
            <v>realized</v>
          </cell>
          <cell r="H1074">
            <v>2019</v>
          </cell>
          <cell r="I1074" t="str">
            <v>PV</v>
          </cell>
          <cell r="J1074" t="str">
            <v>rooftop</v>
          </cell>
          <cell r="P1074">
            <v>84</v>
          </cell>
          <cell r="T1074" t="str">
            <v>postcoderoos</v>
          </cell>
        </row>
        <row r="1075">
          <cell r="G1075" t="str">
            <v>realized</v>
          </cell>
          <cell r="H1075">
            <v>2020</v>
          </cell>
          <cell r="I1075" t="str">
            <v>PV</v>
          </cell>
          <cell r="J1075" t="str">
            <v>rooftop</v>
          </cell>
          <cell r="P1075">
            <v>76.7</v>
          </cell>
          <cell r="T1075" t="str">
            <v>postcoderoos</v>
          </cell>
        </row>
        <row r="1076">
          <cell r="G1076" t="str">
            <v>realized</v>
          </cell>
          <cell r="H1076">
            <v>2022</v>
          </cell>
          <cell r="I1076" t="str">
            <v>PV</v>
          </cell>
          <cell r="J1076" t="str">
            <v>rooftop</v>
          </cell>
          <cell r="P1076">
            <v>56.58</v>
          </cell>
          <cell r="T1076" t="str">
            <v>SCE (PCR)</v>
          </cell>
        </row>
        <row r="1077">
          <cell r="G1077" t="str">
            <v>realized</v>
          </cell>
          <cell r="H1077">
            <v>2021</v>
          </cell>
          <cell r="I1077" t="str">
            <v>PV</v>
          </cell>
          <cell r="J1077" t="str">
            <v>rooftop</v>
          </cell>
          <cell r="P1077">
            <v>66.599999999999994</v>
          </cell>
          <cell r="T1077" t="str">
            <v>postcoderoos</v>
          </cell>
        </row>
        <row r="1078">
          <cell r="G1078" t="str">
            <v>realized</v>
          </cell>
          <cell r="H1078">
            <v>2021</v>
          </cell>
          <cell r="I1078" t="str">
            <v>PV</v>
          </cell>
          <cell r="J1078" t="str">
            <v>rooftop</v>
          </cell>
          <cell r="P1078">
            <v>66.599999999999994</v>
          </cell>
          <cell r="T1078" t="str">
            <v>SCE (PCR)</v>
          </cell>
        </row>
        <row r="1079">
          <cell r="G1079" t="str">
            <v>realized</v>
          </cell>
          <cell r="H1079">
            <v>2020</v>
          </cell>
          <cell r="I1079" t="str">
            <v>PV</v>
          </cell>
          <cell r="J1079" t="str">
            <v>rooftop</v>
          </cell>
          <cell r="P1079">
            <v>72</v>
          </cell>
          <cell r="T1079" t="str">
            <v>postcoderoos</v>
          </cell>
        </row>
        <row r="1080">
          <cell r="G1080" t="str">
            <v>realized</v>
          </cell>
          <cell r="H1080">
            <v>2023</v>
          </cell>
          <cell r="I1080" t="str">
            <v>PV</v>
          </cell>
          <cell r="J1080" t="str">
            <v>rooftop</v>
          </cell>
          <cell r="P1080">
            <v>344</v>
          </cell>
          <cell r="T1080" t="str">
            <v>SCE (PCR)</v>
          </cell>
        </row>
        <row r="1081">
          <cell r="G1081" t="str">
            <v>realized</v>
          </cell>
          <cell r="H1081">
            <v>2021</v>
          </cell>
          <cell r="I1081" t="str">
            <v>PV</v>
          </cell>
          <cell r="J1081" t="str">
            <v>rooftop</v>
          </cell>
          <cell r="P1081">
            <v>236.06</v>
          </cell>
          <cell r="T1081" t="str">
            <v>postcoderoos</v>
          </cell>
        </row>
        <row r="1082">
          <cell r="G1082" t="str">
            <v>realized</v>
          </cell>
          <cell r="H1082">
            <v>2021</v>
          </cell>
          <cell r="I1082" t="str">
            <v>PV</v>
          </cell>
          <cell r="J1082" t="str">
            <v>rooftop</v>
          </cell>
          <cell r="P1082">
            <v>0</v>
          </cell>
          <cell r="T1082" t="str">
            <v>postcoderoos</v>
          </cell>
        </row>
        <row r="1083">
          <cell r="G1083" t="str">
            <v>realized</v>
          </cell>
          <cell r="H1083">
            <v>2019</v>
          </cell>
          <cell r="I1083" t="str">
            <v>PV</v>
          </cell>
          <cell r="J1083" t="str">
            <v>rooftop</v>
          </cell>
          <cell r="P1083">
            <v>59.400000000000006</v>
          </cell>
          <cell r="T1083" t="str">
            <v>postcoderoos</v>
          </cell>
        </row>
        <row r="1084">
          <cell r="G1084" t="str">
            <v>realized</v>
          </cell>
          <cell r="H1084">
            <v>2017</v>
          </cell>
          <cell r="I1084" t="str">
            <v>PV</v>
          </cell>
          <cell r="J1084" t="str">
            <v>rooftop</v>
          </cell>
          <cell r="P1084">
            <v>87.36</v>
          </cell>
          <cell r="T1084" t="str">
            <v>postcoderoos</v>
          </cell>
        </row>
        <row r="1085">
          <cell r="G1085" t="str">
            <v>realized</v>
          </cell>
          <cell r="H1085">
            <v>2022</v>
          </cell>
          <cell r="I1085" t="str">
            <v>PV</v>
          </cell>
          <cell r="J1085" t="str">
            <v>rooftop</v>
          </cell>
          <cell r="P1085">
            <v>31.08</v>
          </cell>
          <cell r="T1085" t="str">
            <v>SCE (PCR)</v>
          </cell>
        </row>
        <row r="1086">
          <cell r="G1086" t="str">
            <v>realized</v>
          </cell>
          <cell r="H1086">
            <v>2018</v>
          </cell>
          <cell r="I1086" t="str">
            <v>PV</v>
          </cell>
          <cell r="J1086" t="str">
            <v>rooftop</v>
          </cell>
          <cell r="P1086">
            <v>67.599999999999994</v>
          </cell>
          <cell r="T1086" t="str">
            <v>postcoderoos</v>
          </cell>
        </row>
        <row r="1087">
          <cell r="G1087" t="str">
            <v>realized</v>
          </cell>
          <cell r="H1087">
            <v>2023</v>
          </cell>
          <cell r="I1087" t="str">
            <v>PV</v>
          </cell>
          <cell r="J1087" t="str">
            <v>rooftop</v>
          </cell>
          <cell r="P1087">
            <v>294</v>
          </cell>
          <cell r="T1087" t="str">
            <v>SCE (PCR)</v>
          </cell>
        </row>
        <row r="1088">
          <cell r="G1088" t="str">
            <v>realized</v>
          </cell>
          <cell r="H1088">
            <v>2018</v>
          </cell>
          <cell r="I1088" t="str">
            <v>PV</v>
          </cell>
          <cell r="J1088" t="str">
            <v>rooftop</v>
          </cell>
          <cell r="P1088">
            <v>60.32</v>
          </cell>
          <cell r="T1088" t="str">
            <v>postcoderoos</v>
          </cell>
        </row>
        <row r="1089">
          <cell r="G1089" t="str">
            <v>realized</v>
          </cell>
          <cell r="H1089">
            <v>2019</v>
          </cell>
          <cell r="I1089" t="str">
            <v>PV</v>
          </cell>
          <cell r="J1089" t="str">
            <v>rooftop</v>
          </cell>
          <cell r="P1089">
            <v>42</v>
          </cell>
          <cell r="T1089" t="str">
            <v>postcoderoos</v>
          </cell>
        </row>
        <row r="1090">
          <cell r="G1090" t="str">
            <v>realized</v>
          </cell>
          <cell r="H1090">
            <v>2021</v>
          </cell>
          <cell r="I1090" t="str">
            <v>PV</v>
          </cell>
          <cell r="J1090" t="str">
            <v>rooftop</v>
          </cell>
          <cell r="P1090">
            <v>73.7</v>
          </cell>
          <cell r="T1090" t="str">
            <v>postcoderoos</v>
          </cell>
        </row>
        <row r="1091">
          <cell r="G1091" t="str">
            <v>realized</v>
          </cell>
          <cell r="H1091">
            <v>2018</v>
          </cell>
          <cell r="I1091" t="str">
            <v>PV</v>
          </cell>
          <cell r="J1091" t="str">
            <v>rooftop</v>
          </cell>
          <cell r="P1091">
            <v>55.199999999999996</v>
          </cell>
          <cell r="T1091" t="str">
            <v>postcoderoos</v>
          </cell>
        </row>
        <row r="1092">
          <cell r="G1092" t="str">
            <v>realized</v>
          </cell>
          <cell r="H1092">
            <v>2019</v>
          </cell>
          <cell r="I1092" t="str">
            <v>PV</v>
          </cell>
          <cell r="J1092" t="str">
            <v>rooftop</v>
          </cell>
          <cell r="P1092">
            <v>139.15</v>
          </cell>
          <cell r="T1092" t="str">
            <v>postcoderoos</v>
          </cell>
        </row>
        <row r="1093">
          <cell r="G1093" t="str">
            <v>realized</v>
          </cell>
          <cell r="H1093">
            <v>2019</v>
          </cell>
          <cell r="I1093" t="str">
            <v>PV</v>
          </cell>
          <cell r="J1093" t="str">
            <v>rooftop</v>
          </cell>
          <cell r="P1093">
            <v>234.5</v>
          </cell>
          <cell r="T1093" t="str">
            <v>postcoderoos</v>
          </cell>
        </row>
        <row r="1094">
          <cell r="G1094" t="str">
            <v>realized</v>
          </cell>
          <cell r="H1094">
            <v>2020</v>
          </cell>
          <cell r="I1094" t="str">
            <v>PV</v>
          </cell>
          <cell r="J1094" t="str">
            <v>rooftop</v>
          </cell>
          <cell r="P1094">
            <v>131.99</v>
          </cell>
          <cell r="T1094" t="str">
            <v>postcoderoos</v>
          </cell>
        </row>
        <row r="1095">
          <cell r="G1095" t="str">
            <v>realized</v>
          </cell>
          <cell r="H1095">
            <v>2019</v>
          </cell>
          <cell r="I1095" t="str">
            <v>PV</v>
          </cell>
          <cell r="J1095" t="str">
            <v>rooftop</v>
          </cell>
          <cell r="P1095">
            <v>68.75</v>
          </cell>
          <cell r="T1095" t="str">
            <v>postcoderoos</v>
          </cell>
        </row>
        <row r="1096">
          <cell r="G1096" t="str">
            <v>realized</v>
          </cell>
          <cell r="H1096">
            <v>2020</v>
          </cell>
          <cell r="I1096" t="str">
            <v>PV</v>
          </cell>
          <cell r="J1096" t="str">
            <v>rooftop</v>
          </cell>
          <cell r="P1096">
            <v>62.31</v>
          </cell>
          <cell r="T1096" t="str">
            <v>postcoderoos</v>
          </cell>
        </row>
        <row r="1097">
          <cell r="G1097" t="str">
            <v>realized</v>
          </cell>
          <cell r="H1097">
            <v>2020</v>
          </cell>
          <cell r="I1097" t="str">
            <v>PV</v>
          </cell>
          <cell r="J1097" t="str">
            <v>rooftop</v>
          </cell>
          <cell r="P1097">
            <v>134.64000000000001</v>
          </cell>
          <cell r="T1097" t="str">
            <v>postcoderoos</v>
          </cell>
        </row>
        <row r="1098">
          <cell r="G1098" t="str">
            <v>realized</v>
          </cell>
          <cell r="H1098">
            <v>2021</v>
          </cell>
          <cell r="I1098" t="str">
            <v>PV</v>
          </cell>
          <cell r="J1098" t="str">
            <v>rooftop</v>
          </cell>
          <cell r="P1098">
            <v>172.5</v>
          </cell>
          <cell r="T1098" t="str">
            <v>postcoderoos</v>
          </cell>
        </row>
        <row r="1099">
          <cell r="G1099" t="str">
            <v>realized</v>
          </cell>
          <cell r="H1099">
            <v>2022</v>
          </cell>
          <cell r="I1099" t="str">
            <v>PV</v>
          </cell>
          <cell r="J1099" t="str">
            <v>rooftop</v>
          </cell>
          <cell r="P1099">
            <v>217.5</v>
          </cell>
          <cell r="T1099" t="str">
            <v>SCE (PCR)</v>
          </cell>
        </row>
        <row r="1100">
          <cell r="G1100" t="str">
            <v>realized</v>
          </cell>
          <cell r="H1100">
            <v>2022</v>
          </cell>
          <cell r="I1100" t="str">
            <v>PV</v>
          </cell>
          <cell r="J1100" t="str">
            <v>rooftop</v>
          </cell>
          <cell r="P1100">
            <v>168.75</v>
          </cell>
          <cell r="T1100" t="str">
            <v>SCE (PCR)</v>
          </cell>
        </row>
        <row r="1101">
          <cell r="G1101" t="str">
            <v>realized</v>
          </cell>
          <cell r="H1101">
            <v>2023</v>
          </cell>
          <cell r="I1101" t="str">
            <v>PV</v>
          </cell>
          <cell r="J1101" t="str">
            <v>rooftop</v>
          </cell>
          <cell r="P1101">
            <v>82</v>
          </cell>
          <cell r="T1101" t="str">
            <v>SCE (PCR)</v>
          </cell>
        </row>
        <row r="1102">
          <cell r="G1102" t="str">
            <v>realized</v>
          </cell>
          <cell r="H1102">
            <v>2023</v>
          </cell>
          <cell r="I1102" t="str">
            <v>PV</v>
          </cell>
          <cell r="J1102" t="str">
            <v>rooftop</v>
          </cell>
          <cell r="P1102">
            <v>61.499999999999993</v>
          </cell>
          <cell r="T1102" t="str">
            <v>SCE (PCR)</v>
          </cell>
        </row>
        <row r="1103">
          <cell r="G1103" t="str">
            <v>realized</v>
          </cell>
          <cell r="H1103">
            <v>2018</v>
          </cell>
          <cell r="I1103" t="str">
            <v>PV</v>
          </cell>
          <cell r="J1103" t="str">
            <v>rooftop</v>
          </cell>
          <cell r="P1103">
            <v>75</v>
          </cell>
          <cell r="T1103" t="str">
            <v>postcoderoos</v>
          </cell>
        </row>
        <row r="1104">
          <cell r="G1104" t="str">
            <v>realized</v>
          </cell>
          <cell r="H1104">
            <v>2019</v>
          </cell>
          <cell r="I1104" t="str">
            <v>PV</v>
          </cell>
          <cell r="J1104" t="str">
            <v>rooftop</v>
          </cell>
          <cell r="P1104">
            <v>134.505</v>
          </cell>
          <cell r="T1104" t="str">
            <v>postcoderoos</v>
          </cell>
        </row>
        <row r="1105">
          <cell r="G1105" t="str">
            <v>realized</v>
          </cell>
          <cell r="H1105">
            <v>2019</v>
          </cell>
          <cell r="I1105" t="str">
            <v>PV</v>
          </cell>
          <cell r="J1105" t="str">
            <v>rooftop</v>
          </cell>
          <cell r="P1105">
            <v>156.24</v>
          </cell>
          <cell r="T1105" t="str">
            <v>postcoderoos</v>
          </cell>
        </row>
        <row r="1106">
          <cell r="G1106" t="str">
            <v>realized</v>
          </cell>
          <cell r="H1106">
            <v>2022</v>
          </cell>
          <cell r="I1106" t="str">
            <v>PV</v>
          </cell>
          <cell r="J1106" t="str">
            <v>rooftop</v>
          </cell>
          <cell r="P1106">
            <v>37.5</v>
          </cell>
          <cell r="T1106" t="str">
            <v>SCE (PCR)</v>
          </cell>
        </row>
        <row r="1107">
          <cell r="G1107" t="str">
            <v>realized</v>
          </cell>
          <cell r="H1107">
            <v>2021</v>
          </cell>
          <cell r="I1107" t="str">
            <v>PV</v>
          </cell>
          <cell r="J1107" t="str">
            <v>rooftop</v>
          </cell>
          <cell r="P1107">
            <v>80.989999999999995</v>
          </cell>
          <cell r="T1107" t="str">
            <v>postcoderoos</v>
          </cell>
        </row>
        <row r="1108">
          <cell r="G1108" t="str">
            <v>realized</v>
          </cell>
          <cell r="H1108">
            <v>2021</v>
          </cell>
          <cell r="I1108" t="str">
            <v>PV</v>
          </cell>
          <cell r="J1108" t="str">
            <v>rooftop</v>
          </cell>
          <cell r="P1108">
            <v>81.900000000000006</v>
          </cell>
          <cell r="T1108" t="str">
            <v>postcoderoos</v>
          </cell>
        </row>
        <row r="1109">
          <cell r="G1109" t="str">
            <v>realized</v>
          </cell>
          <cell r="H1109">
            <v>2019</v>
          </cell>
          <cell r="I1109" t="str">
            <v>PV</v>
          </cell>
          <cell r="J1109" t="str">
            <v>rooftop</v>
          </cell>
          <cell r="P1109">
            <v>189.63</v>
          </cell>
          <cell r="T1109" t="str">
            <v>postcoderoos</v>
          </cell>
        </row>
        <row r="1110">
          <cell r="G1110" t="str">
            <v>realized</v>
          </cell>
          <cell r="H1110">
            <v>2021</v>
          </cell>
          <cell r="I1110" t="str">
            <v>PV</v>
          </cell>
          <cell r="J1110" t="str">
            <v>rooftop</v>
          </cell>
          <cell r="P1110">
            <v>70.040000000000006</v>
          </cell>
          <cell r="T1110" t="str">
            <v>postcoderoos</v>
          </cell>
        </row>
        <row r="1111">
          <cell r="G1111" t="str">
            <v>realized</v>
          </cell>
          <cell r="H1111">
            <v>2023</v>
          </cell>
          <cell r="I1111" t="str">
            <v>PV</v>
          </cell>
          <cell r="J1111" t="str">
            <v>rooftop</v>
          </cell>
          <cell r="P1111">
            <v>380</v>
          </cell>
          <cell r="T1111" t="str">
            <v>SCE (PCR)</v>
          </cell>
        </row>
        <row r="1112">
          <cell r="G1112" t="str">
            <v>realized</v>
          </cell>
          <cell r="H1112">
            <v>2018</v>
          </cell>
          <cell r="I1112" t="str">
            <v>PV</v>
          </cell>
          <cell r="J1112" t="str">
            <v>rooftop</v>
          </cell>
          <cell r="P1112">
            <v>145.91999999999999</v>
          </cell>
          <cell r="T1112" t="str">
            <v>SDE</v>
          </cell>
        </row>
        <row r="1113">
          <cell r="G1113" t="str">
            <v>realized</v>
          </cell>
          <cell r="H1113">
            <v>2019</v>
          </cell>
          <cell r="I1113" t="str">
            <v>PV</v>
          </cell>
          <cell r="J1113" t="str">
            <v>rooftop</v>
          </cell>
          <cell r="P1113">
            <v>64.97999999999999</v>
          </cell>
          <cell r="T1113" t="str">
            <v>postcoderoos</v>
          </cell>
        </row>
        <row r="1114">
          <cell r="G1114" t="str">
            <v>realized</v>
          </cell>
          <cell r="H1114">
            <v>2019</v>
          </cell>
          <cell r="I1114" t="str">
            <v>PV</v>
          </cell>
          <cell r="J1114" t="str">
            <v>rooftop</v>
          </cell>
          <cell r="P1114">
            <v>96.075000000000003</v>
          </cell>
          <cell r="T1114" t="str">
            <v>postcoderoos</v>
          </cell>
        </row>
        <row r="1115">
          <cell r="G1115" t="str">
            <v>realized</v>
          </cell>
          <cell r="H1115">
            <v>2022</v>
          </cell>
          <cell r="I1115" t="str">
            <v>PV</v>
          </cell>
          <cell r="J1115" t="str">
            <v>rooftop</v>
          </cell>
          <cell r="P1115">
            <v>65.5</v>
          </cell>
          <cell r="T1115" t="str">
            <v>SCE (PCR)</v>
          </cell>
        </row>
        <row r="1116">
          <cell r="G1116" t="str">
            <v>realized</v>
          </cell>
          <cell r="H1116">
            <v>2022</v>
          </cell>
          <cell r="I1116" t="str">
            <v>PV</v>
          </cell>
          <cell r="J1116" t="str">
            <v>rooftop</v>
          </cell>
          <cell r="P1116">
            <v>81</v>
          </cell>
          <cell r="T1116" t="str">
            <v>SCE (PCR)</v>
          </cell>
        </row>
        <row r="1117">
          <cell r="G1117" t="str">
            <v>realized</v>
          </cell>
          <cell r="H1117">
            <v>2018</v>
          </cell>
          <cell r="I1117" t="str">
            <v>PV</v>
          </cell>
          <cell r="J1117" t="str">
            <v>rooftop</v>
          </cell>
          <cell r="P1117">
            <v>49.14</v>
          </cell>
          <cell r="T1117" t="str">
            <v>postcoderoos</v>
          </cell>
        </row>
        <row r="1118">
          <cell r="G1118" t="str">
            <v>realized</v>
          </cell>
          <cell r="H1118">
            <v>2017</v>
          </cell>
          <cell r="I1118" t="str">
            <v>PV</v>
          </cell>
          <cell r="J1118" t="str">
            <v>rooftop</v>
          </cell>
          <cell r="P1118">
            <v>50.88</v>
          </cell>
          <cell r="T1118" t="str">
            <v>postcoderoos</v>
          </cell>
        </row>
        <row r="1119">
          <cell r="G1119" t="str">
            <v>realized</v>
          </cell>
          <cell r="H1119">
            <v>2020</v>
          </cell>
          <cell r="I1119" t="str">
            <v>PV</v>
          </cell>
          <cell r="J1119" t="str">
            <v>rooftop</v>
          </cell>
          <cell r="P1119">
            <v>56.58</v>
          </cell>
          <cell r="T1119" t="str">
            <v>postcoderoos</v>
          </cell>
        </row>
        <row r="1120">
          <cell r="G1120" t="str">
            <v>realized</v>
          </cell>
          <cell r="H1120">
            <v>2020</v>
          </cell>
          <cell r="I1120" t="str">
            <v>PV</v>
          </cell>
          <cell r="J1120" t="str">
            <v>rooftop</v>
          </cell>
          <cell r="P1120">
            <v>74.37</v>
          </cell>
          <cell r="T1120" t="str">
            <v>postcoderoos</v>
          </cell>
        </row>
        <row r="1121">
          <cell r="G1121" t="str">
            <v>realized</v>
          </cell>
          <cell r="H1121">
            <v>2023</v>
          </cell>
          <cell r="I1121" t="str">
            <v>PV</v>
          </cell>
          <cell r="J1121" t="str">
            <v>rooftop</v>
          </cell>
          <cell r="P1121">
            <v>75.2</v>
          </cell>
          <cell r="T1121" t="str">
            <v>SCE (PCR)</v>
          </cell>
        </row>
        <row r="1122">
          <cell r="G1122" t="str">
            <v>realized</v>
          </cell>
          <cell r="H1122">
            <v>2022</v>
          </cell>
          <cell r="I1122" t="str">
            <v>PV</v>
          </cell>
          <cell r="J1122" t="str">
            <v>rooftop</v>
          </cell>
          <cell r="P1122">
            <v>214.65</v>
          </cell>
          <cell r="T1122" t="str">
            <v>SCE (PCR)</v>
          </cell>
        </row>
        <row r="1123">
          <cell r="G1123" t="str">
            <v>realized</v>
          </cell>
          <cell r="H1123">
            <v>2023</v>
          </cell>
          <cell r="I1123" t="str">
            <v>PV</v>
          </cell>
          <cell r="J1123" t="str">
            <v>rooftop</v>
          </cell>
          <cell r="P1123">
            <v>81</v>
          </cell>
          <cell r="T1123" t="str">
            <v>SCE (PCR)</v>
          </cell>
        </row>
        <row r="1124">
          <cell r="G1124" t="str">
            <v>realized</v>
          </cell>
          <cell r="H1124">
            <v>2023</v>
          </cell>
          <cell r="I1124" t="str">
            <v>PV</v>
          </cell>
          <cell r="J1124" t="str">
            <v>rooftop</v>
          </cell>
          <cell r="P1124">
            <v>51.239999999999995</v>
          </cell>
          <cell r="T1124" t="str">
            <v>SCE (PCR)</v>
          </cell>
        </row>
        <row r="1125">
          <cell r="G1125" t="str">
            <v>realized</v>
          </cell>
          <cell r="H1125">
            <v>2023</v>
          </cell>
          <cell r="I1125" t="str">
            <v>PV</v>
          </cell>
          <cell r="J1125" t="str">
            <v>rooftop</v>
          </cell>
          <cell r="P1125">
            <v>40.5</v>
          </cell>
          <cell r="T1125" t="str">
            <v>SCE (PCR)</v>
          </cell>
        </row>
        <row r="1126">
          <cell r="G1126" t="str">
            <v>realized</v>
          </cell>
          <cell r="H1126">
            <v>2023</v>
          </cell>
          <cell r="I1126" t="str">
            <v>PV</v>
          </cell>
          <cell r="J1126" t="str">
            <v>rooftop</v>
          </cell>
          <cell r="P1126">
            <v>72.239999999999995</v>
          </cell>
          <cell r="T1126" t="str">
            <v>SCE (PCR)</v>
          </cell>
        </row>
        <row r="1127">
          <cell r="G1127" t="str">
            <v>realized</v>
          </cell>
          <cell r="H1127">
            <v>2015</v>
          </cell>
          <cell r="I1127" t="str">
            <v>PV</v>
          </cell>
          <cell r="J1127" t="str">
            <v>rooftop</v>
          </cell>
          <cell r="P1127">
            <v>43.86</v>
          </cell>
          <cell r="T1127" t="str">
            <v>SDE</v>
          </cell>
        </row>
        <row r="1128">
          <cell r="G1128" t="str">
            <v>realized</v>
          </cell>
          <cell r="H1128">
            <v>2015</v>
          </cell>
          <cell r="I1128" t="str">
            <v>PV</v>
          </cell>
          <cell r="J1128" t="str">
            <v>rooftop</v>
          </cell>
          <cell r="P1128">
            <v>69</v>
          </cell>
          <cell r="T1128" t="str">
            <v>SDE</v>
          </cell>
        </row>
        <row r="1129">
          <cell r="G1129" t="str">
            <v>realized</v>
          </cell>
          <cell r="H1129">
            <v>2017</v>
          </cell>
          <cell r="I1129" t="str">
            <v>PV</v>
          </cell>
          <cell r="J1129" t="str">
            <v>rooftop</v>
          </cell>
          <cell r="P1129">
            <v>23.85</v>
          </cell>
          <cell r="T1129" t="str">
            <v>postcoderoos</v>
          </cell>
        </row>
        <row r="1130">
          <cell r="G1130" t="str">
            <v>realized</v>
          </cell>
          <cell r="H1130">
            <v>2020</v>
          </cell>
          <cell r="I1130" t="str">
            <v>PV</v>
          </cell>
          <cell r="J1130" t="str">
            <v>rooftop</v>
          </cell>
          <cell r="P1130">
            <v>56.440000000000005</v>
          </cell>
          <cell r="T1130" t="str">
            <v>postcoderoos</v>
          </cell>
        </row>
        <row r="1131">
          <cell r="G1131" t="str">
            <v>realized</v>
          </cell>
          <cell r="H1131">
            <v>2016</v>
          </cell>
          <cell r="I1131" t="str">
            <v>PV</v>
          </cell>
          <cell r="J1131" t="str">
            <v>rooftop</v>
          </cell>
          <cell r="P1131">
            <v>56.94</v>
          </cell>
          <cell r="T1131" t="str">
            <v>SDE</v>
          </cell>
        </row>
        <row r="1132">
          <cell r="G1132" t="str">
            <v>realized</v>
          </cell>
          <cell r="H1132">
            <v>2021</v>
          </cell>
          <cell r="I1132" t="str">
            <v>PV</v>
          </cell>
          <cell r="J1132" t="str">
            <v>rooftop</v>
          </cell>
          <cell r="P1132">
            <v>188</v>
          </cell>
          <cell r="T1132" t="str">
            <v>SCE (PCR)</v>
          </cell>
        </row>
        <row r="1133">
          <cell r="G1133" t="str">
            <v>realized</v>
          </cell>
          <cell r="H1133">
            <v>2020</v>
          </cell>
          <cell r="I1133" t="str">
            <v>PV</v>
          </cell>
          <cell r="J1133" t="str">
            <v>rooftop</v>
          </cell>
          <cell r="P1133">
            <v>93.24</v>
          </cell>
          <cell r="T1133" t="str">
            <v>postcoderoos</v>
          </cell>
        </row>
        <row r="1134">
          <cell r="G1134" t="str">
            <v>realized</v>
          </cell>
          <cell r="H1134">
            <v>2019</v>
          </cell>
          <cell r="I1134" t="str">
            <v>PV</v>
          </cell>
          <cell r="J1134" t="str">
            <v>rooftop</v>
          </cell>
          <cell r="P1134">
            <v>71.3</v>
          </cell>
          <cell r="T1134" t="str">
            <v>postcoderoos</v>
          </cell>
        </row>
        <row r="1135">
          <cell r="G1135" t="str">
            <v>realized</v>
          </cell>
          <cell r="H1135">
            <v>2017</v>
          </cell>
          <cell r="I1135" t="str">
            <v>PV</v>
          </cell>
          <cell r="J1135" t="str">
            <v>rooftop</v>
          </cell>
          <cell r="P1135">
            <v>59</v>
          </cell>
          <cell r="T1135" t="str">
            <v>postcoderoos</v>
          </cell>
        </row>
        <row r="1136">
          <cell r="G1136" t="str">
            <v>realized</v>
          </cell>
          <cell r="H1136">
            <v>2022</v>
          </cell>
          <cell r="I1136" t="str">
            <v>PV</v>
          </cell>
          <cell r="J1136" t="str">
            <v>rooftop</v>
          </cell>
          <cell r="P1136">
            <v>380</v>
          </cell>
          <cell r="T1136" t="str">
            <v>SCE (PCR)</v>
          </cell>
        </row>
        <row r="1137">
          <cell r="G1137" t="str">
            <v>realized</v>
          </cell>
          <cell r="H1137">
            <v>2017</v>
          </cell>
          <cell r="I1137" t="str">
            <v>PV</v>
          </cell>
          <cell r="J1137" t="str">
            <v>rooftop</v>
          </cell>
          <cell r="P1137">
            <v>176.4</v>
          </cell>
          <cell r="T1137" t="str">
            <v>SDE</v>
          </cell>
        </row>
        <row r="1138">
          <cell r="G1138" t="str">
            <v>realized</v>
          </cell>
          <cell r="H1138">
            <v>2019</v>
          </cell>
          <cell r="I1138" t="str">
            <v>PV</v>
          </cell>
          <cell r="J1138" t="str">
            <v>rooftop</v>
          </cell>
          <cell r="P1138">
            <v>23.099999999999998</v>
          </cell>
          <cell r="T1138" t="str">
            <v>postcoderoos</v>
          </cell>
        </row>
        <row r="1139">
          <cell r="G1139" t="str">
            <v>realized</v>
          </cell>
          <cell r="H1139">
            <v>2015</v>
          </cell>
          <cell r="I1139" t="str">
            <v>PV</v>
          </cell>
          <cell r="J1139" t="str">
            <v>rooftop</v>
          </cell>
          <cell r="P1139">
            <v>26.5</v>
          </cell>
          <cell r="T1139" t="str">
            <v>SDE</v>
          </cell>
        </row>
        <row r="1140">
          <cell r="G1140" t="str">
            <v>realized</v>
          </cell>
          <cell r="H1140">
            <v>2019</v>
          </cell>
          <cell r="I1140" t="str">
            <v>PV</v>
          </cell>
          <cell r="J1140" t="str">
            <v>rooftop</v>
          </cell>
          <cell r="P1140">
            <v>96</v>
          </cell>
          <cell r="T1140" t="str">
            <v>postcoderoos</v>
          </cell>
        </row>
        <row r="1141">
          <cell r="G1141" t="str">
            <v>realized</v>
          </cell>
          <cell r="H1141">
            <v>2022</v>
          </cell>
          <cell r="I1141" t="str">
            <v>PV</v>
          </cell>
          <cell r="J1141" t="str">
            <v>rooftop</v>
          </cell>
          <cell r="P1141">
            <v>69.3</v>
          </cell>
          <cell r="T1141" t="str">
            <v>SCE (PCR)</v>
          </cell>
        </row>
        <row r="1142">
          <cell r="G1142" t="str">
            <v>realized</v>
          </cell>
          <cell r="H1142">
            <v>2020</v>
          </cell>
          <cell r="I1142" t="str">
            <v>PV</v>
          </cell>
          <cell r="J1142" t="str">
            <v>rooftop</v>
          </cell>
          <cell r="P1142">
            <v>81.070000000000007</v>
          </cell>
          <cell r="T1142" t="str">
            <v>postcoderoos</v>
          </cell>
        </row>
        <row r="1143">
          <cell r="G1143" t="str">
            <v>realized</v>
          </cell>
          <cell r="H1143">
            <v>2021</v>
          </cell>
          <cell r="I1143" t="str">
            <v>PV</v>
          </cell>
          <cell r="J1143" t="str">
            <v>rooftop</v>
          </cell>
          <cell r="P1143">
            <v>82.5</v>
          </cell>
          <cell r="T1143" t="str">
            <v>postcoderoos</v>
          </cell>
        </row>
        <row r="1144">
          <cell r="G1144" t="str">
            <v>realized</v>
          </cell>
          <cell r="H1144">
            <v>2021</v>
          </cell>
          <cell r="I1144" t="str">
            <v>PV</v>
          </cell>
          <cell r="J1144" t="str">
            <v>rooftop</v>
          </cell>
          <cell r="P1144">
            <v>33</v>
          </cell>
          <cell r="T1144" t="str">
            <v>postcoderoos</v>
          </cell>
        </row>
        <row r="1145">
          <cell r="G1145" t="str">
            <v>realized</v>
          </cell>
          <cell r="H1145">
            <v>2020</v>
          </cell>
          <cell r="I1145" t="str">
            <v>PV</v>
          </cell>
          <cell r="J1145" t="str">
            <v>rooftop</v>
          </cell>
          <cell r="P1145">
            <v>77.050000000000011</v>
          </cell>
          <cell r="T1145" t="str">
            <v>postcoderoos</v>
          </cell>
        </row>
        <row r="1146">
          <cell r="G1146" t="str">
            <v>realized</v>
          </cell>
          <cell r="H1146">
            <v>2016</v>
          </cell>
          <cell r="I1146" t="str">
            <v>PV</v>
          </cell>
          <cell r="J1146" t="str">
            <v>rooftop</v>
          </cell>
          <cell r="P1146">
            <v>53.56</v>
          </cell>
          <cell r="T1146" t="str">
            <v>postcoderoos</v>
          </cell>
        </row>
        <row r="1147">
          <cell r="G1147" t="str">
            <v>realized</v>
          </cell>
          <cell r="H1147">
            <v>2016</v>
          </cell>
          <cell r="I1147" t="str">
            <v>PV</v>
          </cell>
          <cell r="J1147" t="str">
            <v>rooftop</v>
          </cell>
          <cell r="P1147">
            <v>33.4</v>
          </cell>
          <cell r="T1147" t="str">
            <v>postcoderoos</v>
          </cell>
        </row>
        <row r="1148">
          <cell r="G1148" t="str">
            <v>realized</v>
          </cell>
          <cell r="H1148">
            <v>2017</v>
          </cell>
          <cell r="I1148" t="str">
            <v>PV</v>
          </cell>
          <cell r="J1148" t="str">
            <v>rooftop</v>
          </cell>
          <cell r="P1148">
            <v>33.39</v>
          </cell>
          <cell r="T1148" t="str">
            <v>postcoderoos</v>
          </cell>
        </row>
        <row r="1149">
          <cell r="G1149" t="str">
            <v>realized</v>
          </cell>
          <cell r="H1149">
            <v>2018</v>
          </cell>
          <cell r="I1149" t="str">
            <v>PV</v>
          </cell>
          <cell r="J1149" t="str">
            <v>rooftop</v>
          </cell>
          <cell r="P1149">
            <v>33.39</v>
          </cell>
          <cell r="T1149" t="str">
            <v>postcoderoos</v>
          </cell>
        </row>
        <row r="1150">
          <cell r="G1150" t="str">
            <v>planned</v>
          </cell>
          <cell r="H1150">
            <v>2024</v>
          </cell>
          <cell r="I1150" t="str">
            <v>PV</v>
          </cell>
          <cell r="J1150" t="str">
            <v>rooftop</v>
          </cell>
          <cell r="P1150">
            <v>73.8</v>
          </cell>
          <cell r="T1150" t="str">
            <v>SCE (PCR)</v>
          </cell>
        </row>
        <row r="1151">
          <cell r="G1151" t="str">
            <v>planned</v>
          </cell>
          <cell r="H1151">
            <v>2024</v>
          </cell>
          <cell r="I1151" t="str">
            <v>PV</v>
          </cell>
          <cell r="J1151" t="str">
            <v>rooftop</v>
          </cell>
          <cell r="P1151">
            <v>45</v>
          </cell>
          <cell r="T1151" t="str">
            <v>SCE (PCR)</v>
          </cell>
        </row>
        <row r="1152">
          <cell r="G1152" t="str">
            <v>planned</v>
          </cell>
          <cell r="H1152">
            <v>2024</v>
          </cell>
          <cell r="I1152" t="str">
            <v>PV</v>
          </cell>
          <cell r="J1152" t="str">
            <v>rooftop</v>
          </cell>
          <cell r="P1152">
            <v>65</v>
          </cell>
          <cell r="T1152" t="str">
            <v>SCE (PCR)</v>
          </cell>
        </row>
        <row r="1153">
          <cell r="G1153" t="str">
            <v>planned</v>
          </cell>
          <cell r="H1153">
            <v>2024</v>
          </cell>
          <cell r="I1153" t="str">
            <v>PV</v>
          </cell>
          <cell r="J1153" t="str">
            <v>rooftop</v>
          </cell>
          <cell r="P1153">
            <v>82</v>
          </cell>
          <cell r="T1153" t="str">
            <v>SCE (PCR)</v>
          </cell>
        </row>
        <row r="1154">
          <cell r="G1154" t="str">
            <v>planned</v>
          </cell>
          <cell r="H1154">
            <v>2024</v>
          </cell>
          <cell r="I1154" t="str">
            <v>PV</v>
          </cell>
          <cell r="J1154" t="str">
            <v>rooftop</v>
          </cell>
          <cell r="P1154">
            <v>82</v>
          </cell>
          <cell r="T1154" t="str">
            <v>SCE (PCR)</v>
          </cell>
        </row>
        <row r="1155">
          <cell r="G1155" t="str">
            <v>planned</v>
          </cell>
          <cell r="H1155">
            <v>2024</v>
          </cell>
          <cell r="I1155" t="str">
            <v>PV</v>
          </cell>
          <cell r="J1155" t="str">
            <v>rooftop</v>
          </cell>
          <cell r="P1155">
            <v>82</v>
          </cell>
          <cell r="T1155" t="str">
            <v>SCE (PCR)</v>
          </cell>
        </row>
        <row r="1156">
          <cell r="G1156" t="str">
            <v>planned</v>
          </cell>
          <cell r="H1156">
            <v>2024</v>
          </cell>
          <cell r="I1156" t="str">
            <v>PV</v>
          </cell>
          <cell r="J1156" t="str">
            <v>rooftop</v>
          </cell>
          <cell r="P1156">
            <v>82</v>
          </cell>
          <cell r="T1156" t="str">
            <v>SCE (PCR)</v>
          </cell>
        </row>
        <row r="1157">
          <cell r="G1157" t="str">
            <v>planned</v>
          </cell>
          <cell r="H1157">
            <v>2024</v>
          </cell>
          <cell r="I1157" t="str">
            <v>PV</v>
          </cell>
          <cell r="J1157" t="str">
            <v>rooftop</v>
          </cell>
          <cell r="P1157">
            <v>82</v>
          </cell>
          <cell r="T1157" t="str">
            <v>SCE (PCR)</v>
          </cell>
        </row>
        <row r="1158">
          <cell r="G1158" t="str">
            <v>planned</v>
          </cell>
          <cell r="H1158">
            <v>2024</v>
          </cell>
          <cell r="I1158" t="str">
            <v>PV</v>
          </cell>
          <cell r="J1158" t="str">
            <v>rooftop</v>
          </cell>
          <cell r="P1158">
            <v>99.75</v>
          </cell>
          <cell r="T1158" t="str">
            <v>SCE (PCR)</v>
          </cell>
        </row>
        <row r="1159">
          <cell r="G1159" t="str">
            <v>planned</v>
          </cell>
          <cell r="H1159">
            <v>2024</v>
          </cell>
          <cell r="I1159" t="str">
            <v>PV</v>
          </cell>
          <cell r="J1159" t="str">
            <v>rooftop</v>
          </cell>
          <cell r="P1159">
            <v>98</v>
          </cell>
          <cell r="T1159" t="str">
            <v>SCE (PCR)</v>
          </cell>
        </row>
        <row r="1160">
          <cell r="G1160" t="str">
            <v>planned</v>
          </cell>
          <cell r="H1160">
            <v>2024</v>
          </cell>
          <cell r="I1160" t="str">
            <v>PV</v>
          </cell>
          <cell r="J1160" t="str">
            <v>rooftop</v>
          </cell>
          <cell r="P1160">
            <v>99.75</v>
          </cell>
          <cell r="T1160" t="str">
            <v>SCE (PCR)</v>
          </cell>
        </row>
        <row r="1161">
          <cell r="G1161" t="str">
            <v>planned</v>
          </cell>
          <cell r="H1161">
            <v>2024</v>
          </cell>
          <cell r="I1161" t="str">
            <v>PV</v>
          </cell>
          <cell r="J1161" t="str">
            <v>rooftop</v>
          </cell>
          <cell r="P1161">
            <v>71.75</v>
          </cell>
          <cell r="T1161" t="str">
            <v>SCE (PCR)</v>
          </cell>
        </row>
        <row r="1162">
          <cell r="G1162" t="str">
            <v>planned</v>
          </cell>
          <cell r="H1162">
            <v>2024</v>
          </cell>
          <cell r="I1162" t="str">
            <v>PV</v>
          </cell>
          <cell r="J1162" t="str">
            <v>rooftop</v>
          </cell>
          <cell r="P1162">
            <v>99.75</v>
          </cell>
          <cell r="T1162" t="str">
            <v>SCE (PCR)</v>
          </cell>
        </row>
        <row r="1163">
          <cell r="G1163" t="str">
            <v>planned</v>
          </cell>
          <cell r="H1163">
            <v>2024</v>
          </cell>
          <cell r="I1163" t="str">
            <v>PV</v>
          </cell>
          <cell r="J1163" t="str">
            <v>rooftop</v>
          </cell>
          <cell r="P1163">
            <v>77</v>
          </cell>
          <cell r="T1163" t="str">
            <v>SCE (PCR)</v>
          </cell>
        </row>
        <row r="1164">
          <cell r="G1164" t="str">
            <v>planned</v>
          </cell>
          <cell r="H1164">
            <v>2024</v>
          </cell>
          <cell r="I1164" t="str">
            <v>PV</v>
          </cell>
          <cell r="J1164" t="str">
            <v>rooftop</v>
          </cell>
          <cell r="P1164">
            <v>108</v>
          </cell>
          <cell r="T1164" t="str">
            <v>SCE (PCR)</v>
          </cell>
        </row>
        <row r="1165">
          <cell r="G1165" t="str">
            <v>planned</v>
          </cell>
          <cell r="H1165">
            <v>2024</v>
          </cell>
          <cell r="I1165" t="str">
            <v>PV</v>
          </cell>
          <cell r="J1165" t="str">
            <v>rooftop</v>
          </cell>
          <cell r="P1165">
            <v>115.6</v>
          </cell>
          <cell r="T1165" t="str">
            <v>SCE (PCR)</v>
          </cell>
        </row>
        <row r="1166">
          <cell r="G1166" t="str">
            <v>planned</v>
          </cell>
          <cell r="H1166">
            <v>2024</v>
          </cell>
          <cell r="I1166" t="str">
            <v>PV</v>
          </cell>
          <cell r="J1166" t="str">
            <v>rooftop</v>
          </cell>
          <cell r="P1166">
            <v>60</v>
          </cell>
          <cell r="T1166" t="str">
            <v>SCE (PCR)</v>
          </cell>
        </row>
        <row r="1167">
          <cell r="G1167" t="str">
            <v>planned</v>
          </cell>
          <cell r="H1167">
            <v>2024</v>
          </cell>
          <cell r="I1167" t="str">
            <v>PV</v>
          </cell>
          <cell r="J1167" t="str">
            <v>rooftop</v>
          </cell>
          <cell r="P1167">
            <v>100</v>
          </cell>
          <cell r="T1167" t="str">
            <v>SCE (PCR)</v>
          </cell>
        </row>
        <row r="1168">
          <cell r="G1168" t="str">
            <v>preparation</v>
          </cell>
          <cell r="H1168">
            <v>2025</v>
          </cell>
          <cell r="I1168" t="str">
            <v>PV</v>
          </cell>
          <cell r="J1168" t="str">
            <v>rooftop</v>
          </cell>
          <cell r="P1168">
            <v>0</v>
          </cell>
        </row>
        <row r="1169">
          <cell r="G1169" t="str">
            <v>planned</v>
          </cell>
          <cell r="H1169">
            <v>2024</v>
          </cell>
          <cell r="I1169" t="str">
            <v>PV</v>
          </cell>
          <cell r="J1169" t="str">
            <v>rooftop</v>
          </cell>
          <cell r="P1169">
            <v>63</v>
          </cell>
          <cell r="T1169" t="str">
            <v>SCE (PCR)</v>
          </cell>
        </row>
        <row r="1170">
          <cell r="G1170" t="str">
            <v>preparation</v>
          </cell>
          <cell r="H1170">
            <v>2025</v>
          </cell>
          <cell r="I1170" t="str">
            <v>PV</v>
          </cell>
          <cell r="J1170" t="str">
            <v>rooftop</v>
          </cell>
          <cell r="P1170">
            <v>0</v>
          </cell>
        </row>
        <row r="1171">
          <cell r="G1171" t="str">
            <v>planned</v>
          </cell>
          <cell r="H1171">
            <v>2024</v>
          </cell>
          <cell r="I1171" t="str">
            <v>PV</v>
          </cell>
          <cell r="J1171" t="str">
            <v>rooftop</v>
          </cell>
          <cell r="P1171">
            <v>82</v>
          </cell>
          <cell r="T1171" t="str">
            <v>SCE (PCR)</v>
          </cell>
        </row>
        <row r="1172">
          <cell r="G1172" t="str">
            <v>planned</v>
          </cell>
          <cell r="H1172">
            <v>2024</v>
          </cell>
          <cell r="I1172" t="str">
            <v>PV</v>
          </cell>
          <cell r="J1172" t="str">
            <v>rooftop</v>
          </cell>
          <cell r="P1172">
            <v>90</v>
          </cell>
          <cell r="T1172" t="str">
            <v>SCE (PCR)</v>
          </cell>
        </row>
        <row r="1173">
          <cell r="G1173" t="str">
            <v>planned</v>
          </cell>
          <cell r="H1173">
            <v>2024</v>
          </cell>
          <cell r="I1173" t="str">
            <v>PV</v>
          </cell>
          <cell r="J1173" t="str">
            <v>rooftop</v>
          </cell>
          <cell r="P1173">
            <v>69</v>
          </cell>
          <cell r="T1173" t="str">
            <v>SCE (PCR)</v>
          </cell>
        </row>
        <row r="1174">
          <cell r="G1174" t="str">
            <v>planned</v>
          </cell>
          <cell r="H1174">
            <v>2024</v>
          </cell>
          <cell r="I1174" t="str">
            <v>PV</v>
          </cell>
          <cell r="J1174" t="str">
            <v>rooftop</v>
          </cell>
          <cell r="P1174">
            <v>652.5</v>
          </cell>
          <cell r="T1174" t="str">
            <v>SCE (PCR)</v>
          </cell>
        </row>
        <row r="1175">
          <cell r="G1175" t="str">
            <v>planned</v>
          </cell>
          <cell r="H1175">
            <v>2024</v>
          </cell>
          <cell r="I1175" t="str">
            <v>PV</v>
          </cell>
          <cell r="J1175" t="str">
            <v>rooftop</v>
          </cell>
          <cell r="P1175">
            <v>62</v>
          </cell>
          <cell r="T1175" t="str">
            <v>SCE (PCR)</v>
          </cell>
        </row>
        <row r="1176">
          <cell r="G1176" t="str">
            <v>preparation</v>
          </cell>
          <cell r="H1176">
            <v>2025</v>
          </cell>
          <cell r="I1176" t="str">
            <v>PV</v>
          </cell>
          <cell r="J1176" t="str">
            <v>rooftop</v>
          </cell>
          <cell r="P1176">
            <v>0</v>
          </cell>
        </row>
        <row r="1177">
          <cell r="G1177" t="str">
            <v>planned</v>
          </cell>
          <cell r="H1177">
            <v>2024</v>
          </cell>
          <cell r="I1177" t="str">
            <v>PV</v>
          </cell>
          <cell r="J1177" t="str">
            <v>rooftop</v>
          </cell>
          <cell r="P1177">
            <v>95</v>
          </cell>
          <cell r="T1177" t="str">
            <v>SCE (PCR)</v>
          </cell>
        </row>
        <row r="1178">
          <cell r="G1178" t="str">
            <v>planned</v>
          </cell>
          <cell r="H1178">
            <v>2024</v>
          </cell>
          <cell r="I1178" t="str">
            <v>PV</v>
          </cell>
          <cell r="J1178" t="str">
            <v>rooftop</v>
          </cell>
          <cell r="P1178">
            <v>96</v>
          </cell>
          <cell r="T1178" t="str">
            <v>SCE (PCR)</v>
          </cell>
        </row>
        <row r="1179">
          <cell r="G1179" t="str">
            <v>planned</v>
          </cell>
          <cell r="H1179">
            <v>2024</v>
          </cell>
          <cell r="I1179" t="str">
            <v>PV</v>
          </cell>
          <cell r="J1179" t="str">
            <v>rooftop</v>
          </cell>
          <cell r="P1179">
            <v>96</v>
          </cell>
          <cell r="T1179" t="str">
            <v>SCE (PCR)</v>
          </cell>
        </row>
        <row r="1180">
          <cell r="G1180" t="str">
            <v>planned</v>
          </cell>
          <cell r="H1180">
            <v>2024</v>
          </cell>
          <cell r="I1180" t="str">
            <v>PV</v>
          </cell>
          <cell r="J1180" t="str">
            <v>rooftop</v>
          </cell>
          <cell r="P1180">
            <v>98.4</v>
          </cell>
          <cell r="T1180" t="str">
            <v>SCE (PCR)</v>
          </cell>
        </row>
        <row r="1181">
          <cell r="G1181" t="str">
            <v>planned</v>
          </cell>
          <cell r="H1181">
            <v>2024</v>
          </cell>
          <cell r="I1181" t="str">
            <v>PV</v>
          </cell>
          <cell r="J1181" t="str">
            <v>rooftop</v>
          </cell>
          <cell r="P1181">
            <v>98.399999999999991</v>
          </cell>
          <cell r="T1181" t="str">
            <v>SCE (PCR)</v>
          </cell>
        </row>
        <row r="1182">
          <cell r="G1182" t="str">
            <v>planned</v>
          </cell>
          <cell r="H1182">
            <v>2024</v>
          </cell>
          <cell r="I1182" t="str">
            <v>PV</v>
          </cell>
          <cell r="J1182" t="str">
            <v>rooftop</v>
          </cell>
          <cell r="P1182">
            <v>348</v>
          </cell>
          <cell r="T1182" t="str">
            <v>SCE (PCR)</v>
          </cell>
        </row>
        <row r="1183">
          <cell r="G1183" t="str">
            <v>planned</v>
          </cell>
          <cell r="H1183">
            <v>2024</v>
          </cell>
          <cell r="I1183" t="str">
            <v>PV</v>
          </cell>
          <cell r="J1183" t="str">
            <v>rooftop</v>
          </cell>
          <cell r="P1183">
            <v>458</v>
          </cell>
          <cell r="T1183" t="str">
            <v>SCE (PCR)</v>
          </cell>
        </row>
        <row r="1184">
          <cell r="G1184" t="str">
            <v>planned</v>
          </cell>
          <cell r="H1184">
            <v>2024</v>
          </cell>
          <cell r="I1184" t="str">
            <v>PV</v>
          </cell>
          <cell r="J1184" t="str">
            <v>rooftop</v>
          </cell>
          <cell r="P1184">
            <v>67.260000000000005</v>
          </cell>
          <cell r="T1184" t="str">
            <v>SCE (PCR)</v>
          </cell>
        </row>
        <row r="1185">
          <cell r="G1185" t="str">
            <v>planned</v>
          </cell>
          <cell r="H1185">
            <v>2024</v>
          </cell>
          <cell r="I1185" t="str">
            <v>PV</v>
          </cell>
          <cell r="J1185" t="str">
            <v>rooftop</v>
          </cell>
          <cell r="P1185">
            <v>86</v>
          </cell>
          <cell r="T1185" t="str">
            <v>SCE (PCR)</v>
          </cell>
        </row>
        <row r="1186">
          <cell r="G1186" t="str">
            <v>planned</v>
          </cell>
          <cell r="H1186">
            <v>2024</v>
          </cell>
          <cell r="I1186" t="str">
            <v>PV</v>
          </cell>
          <cell r="J1186" t="str">
            <v>rooftop</v>
          </cell>
          <cell r="P1186">
            <v>80</v>
          </cell>
          <cell r="T1186" t="str">
            <v>SCE (PCR)</v>
          </cell>
        </row>
        <row r="1187">
          <cell r="G1187" t="str">
            <v>planned</v>
          </cell>
          <cell r="H1187">
            <v>2024</v>
          </cell>
          <cell r="I1187" t="str">
            <v>PV</v>
          </cell>
          <cell r="J1187" t="str">
            <v>rooftop</v>
          </cell>
          <cell r="P1187">
            <v>76</v>
          </cell>
          <cell r="T1187" t="str">
            <v>SCE (PCR)</v>
          </cell>
        </row>
        <row r="1188">
          <cell r="G1188" t="str">
            <v>planned</v>
          </cell>
          <cell r="H1188">
            <v>2024</v>
          </cell>
          <cell r="I1188" t="str">
            <v>PV</v>
          </cell>
          <cell r="J1188" t="str">
            <v>rooftop</v>
          </cell>
          <cell r="P1188">
            <v>75</v>
          </cell>
          <cell r="T1188" t="str">
            <v>SCE (PCR)</v>
          </cell>
        </row>
        <row r="1189">
          <cell r="G1189" t="str">
            <v>planned</v>
          </cell>
          <cell r="H1189">
            <v>2024</v>
          </cell>
          <cell r="I1189" t="str">
            <v>PV</v>
          </cell>
          <cell r="J1189" t="str">
            <v>rooftop</v>
          </cell>
          <cell r="P1189">
            <v>46</v>
          </cell>
          <cell r="T1189" t="str">
            <v>SCE (PCR)</v>
          </cell>
        </row>
        <row r="1190">
          <cell r="G1190" t="str">
            <v>planned</v>
          </cell>
          <cell r="H1190">
            <v>2024</v>
          </cell>
          <cell r="I1190" t="str">
            <v>PV</v>
          </cell>
          <cell r="J1190" t="str">
            <v>rooftop</v>
          </cell>
          <cell r="P1190">
            <v>100</v>
          </cell>
          <cell r="T1190" t="str">
            <v>SCE (PCR)</v>
          </cell>
        </row>
        <row r="1191">
          <cell r="G1191" t="str">
            <v>planned</v>
          </cell>
          <cell r="H1191">
            <v>2024</v>
          </cell>
          <cell r="I1191" t="str">
            <v>PV</v>
          </cell>
          <cell r="J1191" t="str">
            <v>rooftop</v>
          </cell>
          <cell r="P1191">
            <v>100</v>
          </cell>
          <cell r="T1191" t="str">
            <v>SCE (PCR)</v>
          </cell>
        </row>
        <row r="1192">
          <cell r="G1192" t="str">
            <v>planned</v>
          </cell>
          <cell r="H1192">
            <v>2024</v>
          </cell>
          <cell r="I1192" t="str">
            <v>PV</v>
          </cell>
          <cell r="J1192" t="str">
            <v>rooftop</v>
          </cell>
          <cell r="P1192">
            <v>67</v>
          </cell>
          <cell r="T1192" t="str">
            <v>SCE (PCR)</v>
          </cell>
        </row>
        <row r="1193">
          <cell r="G1193" t="str">
            <v>planned</v>
          </cell>
          <cell r="H1193">
            <v>2024</v>
          </cell>
          <cell r="I1193" t="str">
            <v>PV</v>
          </cell>
          <cell r="J1193" t="str">
            <v>rooftop</v>
          </cell>
          <cell r="P1193">
            <v>84.86999999999999</v>
          </cell>
          <cell r="T1193" t="str">
            <v>SCE (PCR)</v>
          </cell>
        </row>
        <row r="1194">
          <cell r="G1194" t="str">
            <v>preparation</v>
          </cell>
          <cell r="H1194">
            <v>2025</v>
          </cell>
          <cell r="I1194" t="str">
            <v>PV</v>
          </cell>
          <cell r="J1194" t="str">
            <v>rooftop</v>
          </cell>
          <cell r="P1194">
            <v>0</v>
          </cell>
          <cell r="T1194" t="str">
            <v>SCE (PCR)</v>
          </cell>
        </row>
        <row r="1195">
          <cell r="G1195" t="str">
            <v>preparation</v>
          </cell>
          <cell r="H1195">
            <v>2025</v>
          </cell>
          <cell r="I1195" t="str">
            <v>PV</v>
          </cell>
          <cell r="J1195" t="str">
            <v>rooftop</v>
          </cell>
          <cell r="P1195">
            <v>0</v>
          </cell>
          <cell r="T1195" t="str">
            <v>SCE (PCR)</v>
          </cell>
        </row>
        <row r="1196">
          <cell r="G1196" t="str">
            <v>planned</v>
          </cell>
          <cell r="H1196">
            <v>2024</v>
          </cell>
          <cell r="I1196" t="str">
            <v>PV</v>
          </cell>
          <cell r="J1196" t="str">
            <v>rooftop</v>
          </cell>
          <cell r="P1196">
            <v>319.60000000000002</v>
          </cell>
          <cell r="T1196" t="str">
            <v>SDE</v>
          </cell>
        </row>
        <row r="1197">
          <cell r="G1197" t="str">
            <v>planned</v>
          </cell>
          <cell r="H1197">
            <v>2024</v>
          </cell>
          <cell r="I1197" t="str">
            <v>PV</v>
          </cell>
          <cell r="J1197" t="str">
            <v>rooftop</v>
          </cell>
          <cell r="P1197">
            <v>113.4</v>
          </cell>
          <cell r="T1197" t="str">
            <v>SCE (PCR)</v>
          </cell>
        </row>
        <row r="1198">
          <cell r="G1198" t="str">
            <v>preparation</v>
          </cell>
          <cell r="H1198">
            <v>2025</v>
          </cell>
          <cell r="I1198" t="str">
            <v>PV</v>
          </cell>
          <cell r="J1198" t="str">
            <v>rooftop</v>
          </cell>
          <cell r="P1198">
            <v>69</v>
          </cell>
          <cell r="T1198" t="str">
            <v>onbekend</v>
          </cell>
        </row>
        <row r="1199">
          <cell r="G1199" t="str">
            <v>planned</v>
          </cell>
          <cell r="H1199">
            <v>2024</v>
          </cell>
          <cell r="I1199" t="str">
            <v>PV</v>
          </cell>
          <cell r="J1199" t="str">
            <v>rooftop</v>
          </cell>
          <cell r="P1199">
            <v>3200</v>
          </cell>
          <cell r="T1199" t="str">
            <v>SDE</v>
          </cell>
        </row>
        <row r="1200">
          <cell r="G1200" t="str">
            <v>planned</v>
          </cell>
          <cell r="H1200">
            <v>2024</v>
          </cell>
          <cell r="I1200" t="str">
            <v>PV</v>
          </cell>
          <cell r="J1200" t="str">
            <v>rooftop</v>
          </cell>
          <cell r="P1200">
            <v>500</v>
          </cell>
          <cell r="T1200" t="str">
            <v>SCE (PCR)</v>
          </cell>
        </row>
        <row r="1201">
          <cell r="G1201" t="str">
            <v>planned</v>
          </cell>
          <cell r="H1201">
            <v>2024</v>
          </cell>
          <cell r="I1201" t="str">
            <v>PV</v>
          </cell>
          <cell r="J1201" t="str">
            <v>rooftop</v>
          </cell>
          <cell r="P1201">
            <v>100</v>
          </cell>
          <cell r="T1201" t="str">
            <v>SCE (PCR)</v>
          </cell>
        </row>
        <row r="1202">
          <cell r="G1202" t="str">
            <v>planned</v>
          </cell>
          <cell r="H1202">
            <v>2024</v>
          </cell>
          <cell r="I1202" t="str">
            <v>PV</v>
          </cell>
          <cell r="J1202" t="str">
            <v>rooftop</v>
          </cell>
          <cell r="P1202">
            <v>500</v>
          </cell>
          <cell r="T1202" t="str">
            <v>SCE (PCR)</v>
          </cell>
        </row>
        <row r="1203">
          <cell r="G1203" t="str">
            <v>planned</v>
          </cell>
          <cell r="H1203">
            <v>2024</v>
          </cell>
          <cell r="I1203" t="str">
            <v>PV</v>
          </cell>
          <cell r="J1203" t="str">
            <v>rooftop</v>
          </cell>
          <cell r="P1203">
            <v>70</v>
          </cell>
          <cell r="T1203" t="str">
            <v>SCE (PCR)</v>
          </cell>
        </row>
        <row r="1204">
          <cell r="G1204" t="str">
            <v>planned</v>
          </cell>
          <cell r="H1204">
            <v>2024</v>
          </cell>
          <cell r="I1204" t="str">
            <v>PV</v>
          </cell>
          <cell r="J1204" t="str">
            <v>rooftop</v>
          </cell>
          <cell r="P1204">
            <v>40</v>
          </cell>
          <cell r="T1204" t="str">
            <v>SCE (PCR)</v>
          </cell>
        </row>
        <row r="1205">
          <cell r="G1205" t="str">
            <v>planned</v>
          </cell>
          <cell r="H1205">
            <v>2024</v>
          </cell>
          <cell r="I1205" t="str">
            <v>PV</v>
          </cell>
          <cell r="J1205" t="str">
            <v>rooftop</v>
          </cell>
          <cell r="P1205">
            <v>89</v>
          </cell>
          <cell r="T1205" t="str">
            <v>SCE (PCR)</v>
          </cell>
        </row>
        <row r="1206">
          <cell r="G1206" t="str">
            <v>planned</v>
          </cell>
          <cell r="H1206">
            <v>2024</v>
          </cell>
          <cell r="I1206" t="str">
            <v>PV</v>
          </cell>
          <cell r="J1206" t="str">
            <v>rooftop</v>
          </cell>
          <cell r="P1206">
            <v>70</v>
          </cell>
          <cell r="T1206" t="str">
            <v>SCE (PCR)</v>
          </cell>
        </row>
        <row r="1207">
          <cell r="G1207" t="str">
            <v>planned</v>
          </cell>
          <cell r="H1207">
            <v>2024</v>
          </cell>
          <cell r="I1207" t="str">
            <v>PV</v>
          </cell>
          <cell r="J1207" t="str">
            <v>rooftop</v>
          </cell>
          <cell r="P1207">
            <v>68.040000000000006</v>
          </cell>
          <cell r="T1207" t="str">
            <v>SCE (PCR)</v>
          </cell>
        </row>
        <row r="1208">
          <cell r="G1208" t="str">
            <v>planned</v>
          </cell>
          <cell r="H1208">
            <v>2024</v>
          </cell>
          <cell r="I1208" t="str">
            <v>PV</v>
          </cell>
          <cell r="J1208" t="str">
            <v>rooftop</v>
          </cell>
          <cell r="P1208">
            <v>68.040000000000006</v>
          </cell>
          <cell r="T1208" t="str">
            <v>SCE (PCR)</v>
          </cell>
        </row>
        <row r="1209">
          <cell r="G1209" t="str">
            <v>planned</v>
          </cell>
          <cell r="H1209">
            <v>2024</v>
          </cell>
          <cell r="I1209" t="str">
            <v>PV</v>
          </cell>
          <cell r="J1209" t="str">
            <v>rooftop</v>
          </cell>
          <cell r="P1209">
            <v>160</v>
          </cell>
          <cell r="T1209" t="str">
            <v>SCE (PCR)</v>
          </cell>
        </row>
        <row r="1210">
          <cell r="G1210" t="str">
            <v>planned</v>
          </cell>
          <cell r="H1210">
            <v>2024</v>
          </cell>
          <cell r="I1210" t="str">
            <v>PV</v>
          </cell>
          <cell r="J1210" t="str">
            <v>rooftop</v>
          </cell>
          <cell r="P1210">
            <v>81.600000000000009</v>
          </cell>
          <cell r="T1210" t="str">
            <v>SCE (PCR)</v>
          </cell>
        </row>
        <row r="1211">
          <cell r="G1211" t="str">
            <v>planned</v>
          </cell>
          <cell r="H1211">
            <v>2024</v>
          </cell>
          <cell r="I1211" t="str">
            <v>PV</v>
          </cell>
          <cell r="J1211" t="str">
            <v>rooftop</v>
          </cell>
          <cell r="P1211">
            <v>84</v>
          </cell>
          <cell r="T1211" t="str">
            <v>SCE (PCR)</v>
          </cell>
        </row>
        <row r="1212">
          <cell r="G1212" t="str">
            <v>preparation</v>
          </cell>
          <cell r="H1212">
            <v>2025</v>
          </cell>
          <cell r="I1212" t="str">
            <v>PV</v>
          </cell>
          <cell r="J1212" t="str">
            <v>rooftop</v>
          </cell>
          <cell r="P1212">
            <v>0</v>
          </cell>
          <cell r="T1212" t="str">
            <v>SCE (PCR)</v>
          </cell>
        </row>
        <row r="1213">
          <cell r="G1213" t="str">
            <v>planned</v>
          </cell>
          <cell r="H1213">
            <v>2024</v>
          </cell>
          <cell r="I1213" t="str">
            <v>PV</v>
          </cell>
          <cell r="J1213" t="str">
            <v>rooftop</v>
          </cell>
          <cell r="P1213">
            <v>78</v>
          </cell>
          <cell r="T1213" t="str">
            <v>SCE (PCR)</v>
          </cell>
        </row>
        <row r="1214">
          <cell r="G1214" t="str">
            <v>planned</v>
          </cell>
          <cell r="H1214">
            <v>2024</v>
          </cell>
          <cell r="I1214" t="str">
            <v>PV</v>
          </cell>
          <cell r="J1214" t="str">
            <v>rooftop</v>
          </cell>
          <cell r="P1214">
            <v>15.4</v>
          </cell>
          <cell r="T1214" t="str">
            <v>SCE (PCR)</v>
          </cell>
        </row>
        <row r="1215">
          <cell r="G1215" t="str">
            <v>planned</v>
          </cell>
          <cell r="H1215">
            <v>2024</v>
          </cell>
          <cell r="I1215" t="str">
            <v>PV</v>
          </cell>
          <cell r="J1215" t="str">
            <v>rooftop</v>
          </cell>
          <cell r="P1215">
            <v>19.899999999999999</v>
          </cell>
          <cell r="T1215" t="str">
            <v>SCE (PCR)</v>
          </cell>
        </row>
        <row r="1216">
          <cell r="G1216" t="str">
            <v>planned</v>
          </cell>
          <cell r="H1216">
            <v>2024</v>
          </cell>
          <cell r="I1216" t="str">
            <v>PV</v>
          </cell>
          <cell r="J1216" t="str">
            <v>rooftop</v>
          </cell>
          <cell r="P1216">
            <v>70</v>
          </cell>
          <cell r="T1216" t="str">
            <v>SCE (PCR)</v>
          </cell>
        </row>
        <row r="1217">
          <cell r="G1217" t="str">
            <v>planned</v>
          </cell>
          <cell r="H1217">
            <v>2024</v>
          </cell>
          <cell r="I1217" t="str">
            <v>PV</v>
          </cell>
          <cell r="J1217" t="str">
            <v>rooftop</v>
          </cell>
          <cell r="P1217">
            <v>90.75</v>
          </cell>
          <cell r="T1217" t="str">
            <v>SCE (PCR)</v>
          </cell>
        </row>
        <row r="1218">
          <cell r="G1218" t="str">
            <v>planned</v>
          </cell>
          <cell r="H1218">
            <v>2024</v>
          </cell>
          <cell r="I1218" t="str">
            <v>PV</v>
          </cell>
          <cell r="J1218" t="str">
            <v>rooftop</v>
          </cell>
          <cell r="P1218">
            <v>54</v>
          </cell>
          <cell r="T1218" t="str">
            <v>SCE (PCR)</v>
          </cell>
        </row>
        <row r="1219">
          <cell r="G1219" t="str">
            <v>planned</v>
          </cell>
          <cell r="H1219">
            <v>2024</v>
          </cell>
          <cell r="I1219" t="str">
            <v>PV</v>
          </cell>
          <cell r="J1219" t="str">
            <v>rooftop</v>
          </cell>
          <cell r="P1219">
            <v>76</v>
          </cell>
          <cell r="T1219" t="str">
            <v>SCE (PCR)</v>
          </cell>
        </row>
        <row r="1220">
          <cell r="G1220" t="str">
            <v>planned</v>
          </cell>
          <cell r="H1220">
            <v>2024</v>
          </cell>
          <cell r="I1220" t="str">
            <v>PV</v>
          </cell>
          <cell r="J1220" t="str">
            <v>rooftop</v>
          </cell>
          <cell r="P1220">
            <v>81</v>
          </cell>
          <cell r="T1220" t="str">
            <v>SCE (PCR)</v>
          </cell>
        </row>
        <row r="1221">
          <cell r="G1221" t="str">
            <v>planned</v>
          </cell>
          <cell r="H1221">
            <v>2024</v>
          </cell>
          <cell r="I1221" t="str">
            <v>PV</v>
          </cell>
          <cell r="J1221" t="str">
            <v>rooftop</v>
          </cell>
          <cell r="P1221">
            <v>99.6</v>
          </cell>
          <cell r="T1221" t="str">
            <v>SCE (PCR)</v>
          </cell>
        </row>
        <row r="1222">
          <cell r="G1222" t="str">
            <v>planned</v>
          </cell>
          <cell r="H1222">
            <v>2024</v>
          </cell>
          <cell r="I1222" t="str">
            <v>PV</v>
          </cell>
          <cell r="J1222" t="str">
            <v>rooftop</v>
          </cell>
          <cell r="P1222">
            <v>100</v>
          </cell>
          <cell r="T1222" t="str">
            <v>SCE (PCR)</v>
          </cell>
        </row>
        <row r="1223">
          <cell r="G1223" t="str">
            <v>planned</v>
          </cell>
          <cell r="H1223">
            <v>2024</v>
          </cell>
          <cell r="I1223" t="str">
            <v>PV</v>
          </cell>
          <cell r="J1223" t="str">
            <v>rooftop</v>
          </cell>
          <cell r="P1223">
            <v>51</v>
          </cell>
          <cell r="T1223" t="str">
            <v>SCE (PCR)</v>
          </cell>
        </row>
        <row r="1224">
          <cell r="G1224" t="str">
            <v>planned</v>
          </cell>
          <cell r="H1224">
            <v>2024</v>
          </cell>
          <cell r="I1224" t="str">
            <v>PV</v>
          </cell>
          <cell r="J1224" t="str">
            <v>rooftop</v>
          </cell>
          <cell r="P1224">
            <v>78</v>
          </cell>
          <cell r="T1224" t="str">
            <v>SCE (PCR)</v>
          </cell>
        </row>
        <row r="1225">
          <cell r="G1225" t="str">
            <v>planned</v>
          </cell>
          <cell r="H1225">
            <v>2024</v>
          </cell>
          <cell r="I1225" t="str">
            <v>PV</v>
          </cell>
          <cell r="J1225" t="str">
            <v>rooftop</v>
          </cell>
          <cell r="P1225">
            <v>72</v>
          </cell>
          <cell r="T1225" t="str">
            <v>SCE (PCR)</v>
          </cell>
        </row>
        <row r="1226">
          <cell r="G1226" t="str">
            <v>planned</v>
          </cell>
          <cell r="H1226">
            <v>2024</v>
          </cell>
          <cell r="I1226" t="str">
            <v>PV</v>
          </cell>
          <cell r="J1226" t="str">
            <v>rooftop</v>
          </cell>
          <cell r="P1226">
            <v>68.400000000000006</v>
          </cell>
          <cell r="T1226" t="str">
            <v>SCE (PCR)</v>
          </cell>
        </row>
        <row r="1227">
          <cell r="G1227" t="str">
            <v>preparation</v>
          </cell>
          <cell r="H1227">
            <v>2025</v>
          </cell>
          <cell r="I1227" t="str">
            <v>PV</v>
          </cell>
          <cell r="J1227" t="str">
            <v>rooftop</v>
          </cell>
          <cell r="P1227">
            <v>498.74999999999994</v>
          </cell>
          <cell r="T1227" t="str">
            <v>SDE</v>
          </cell>
        </row>
        <row r="1228">
          <cell r="G1228" t="str">
            <v>preparation</v>
          </cell>
          <cell r="H1228">
            <v>2025</v>
          </cell>
          <cell r="I1228" t="str">
            <v>PV</v>
          </cell>
          <cell r="J1228" t="str">
            <v>rooftop</v>
          </cell>
          <cell r="P1228">
            <v>282.14999999999998</v>
          </cell>
          <cell r="T1228" t="str">
            <v>SDE</v>
          </cell>
        </row>
        <row r="1229">
          <cell r="G1229" t="str">
            <v>preparation</v>
          </cell>
          <cell r="H1229">
            <v>2025</v>
          </cell>
          <cell r="I1229" t="str">
            <v>PV</v>
          </cell>
          <cell r="J1229" t="str">
            <v>rooftop</v>
          </cell>
          <cell r="P1229">
            <v>470.24999999999994</v>
          </cell>
          <cell r="T1229" t="str">
            <v>SDE</v>
          </cell>
        </row>
        <row r="1230">
          <cell r="G1230" t="str">
            <v>planned</v>
          </cell>
          <cell r="H1230">
            <v>2024</v>
          </cell>
          <cell r="I1230" t="str">
            <v>PV</v>
          </cell>
          <cell r="J1230" t="str">
            <v>rooftop</v>
          </cell>
          <cell r="P1230">
            <v>194.4</v>
          </cell>
          <cell r="T1230" t="str">
            <v>SCE (PCR)</v>
          </cell>
        </row>
        <row r="1231">
          <cell r="G1231" t="str">
            <v>planned</v>
          </cell>
          <cell r="H1231">
            <v>2024</v>
          </cell>
          <cell r="I1231" t="str">
            <v>PV</v>
          </cell>
          <cell r="J1231" t="str">
            <v>rooftop</v>
          </cell>
          <cell r="P1231">
            <v>58.320000000000007</v>
          </cell>
          <cell r="T1231" t="str">
            <v>SCE (PCR)</v>
          </cell>
        </row>
        <row r="1232">
          <cell r="G1232" t="str">
            <v>planned</v>
          </cell>
          <cell r="H1232">
            <v>2024</v>
          </cell>
          <cell r="I1232" t="str">
            <v>PV</v>
          </cell>
          <cell r="J1232" t="str">
            <v>rooftop</v>
          </cell>
          <cell r="P1232">
            <v>89</v>
          </cell>
          <cell r="T1232" t="str">
            <v>SCE (PCR)</v>
          </cell>
        </row>
        <row r="1233">
          <cell r="G1233" t="str">
            <v>planned</v>
          </cell>
          <cell r="H1233">
            <v>2024</v>
          </cell>
          <cell r="I1233" t="str">
            <v>PV</v>
          </cell>
          <cell r="J1233" t="str">
            <v>rooftop</v>
          </cell>
          <cell r="P1233">
            <v>79</v>
          </cell>
          <cell r="T1233" t="str">
            <v>SCE (PCR)</v>
          </cell>
        </row>
        <row r="1234">
          <cell r="G1234" t="str">
            <v>planned</v>
          </cell>
          <cell r="H1234">
            <v>2024</v>
          </cell>
          <cell r="I1234" t="str">
            <v>PV</v>
          </cell>
          <cell r="J1234" t="str">
            <v>rooftop</v>
          </cell>
          <cell r="P1234">
            <v>78.849999999999994</v>
          </cell>
          <cell r="T1234" t="str">
            <v>SCE (PCR)</v>
          </cell>
        </row>
        <row r="1235">
          <cell r="G1235" t="str">
            <v>planned</v>
          </cell>
          <cell r="H1235">
            <v>2024</v>
          </cell>
          <cell r="I1235" t="str">
            <v>PV</v>
          </cell>
          <cell r="J1235" t="str">
            <v>rooftop</v>
          </cell>
          <cell r="P1235">
            <v>100</v>
          </cell>
          <cell r="T1235" t="str">
            <v>SCE (PCR)</v>
          </cell>
        </row>
        <row r="1236">
          <cell r="G1236" t="str">
            <v>planned</v>
          </cell>
          <cell r="H1236">
            <v>2024</v>
          </cell>
          <cell r="I1236" t="str">
            <v>PV</v>
          </cell>
          <cell r="J1236" t="str">
            <v>rooftop</v>
          </cell>
          <cell r="P1236">
            <v>80</v>
          </cell>
          <cell r="T1236" t="str">
            <v>SCE (PCR)</v>
          </cell>
        </row>
        <row r="1237">
          <cell r="G1237" t="str">
            <v>planned</v>
          </cell>
          <cell r="H1237">
            <v>2024</v>
          </cell>
          <cell r="I1237" t="str">
            <v>PV</v>
          </cell>
          <cell r="J1237" t="str">
            <v>rooftop</v>
          </cell>
          <cell r="P1237">
            <v>44</v>
          </cell>
          <cell r="T1237" t="str">
            <v>SCE (PCR)</v>
          </cell>
        </row>
        <row r="1238">
          <cell r="G1238" t="str">
            <v>planned</v>
          </cell>
          <cell r="H1238">
            <v>2024</v>
          </cell>
          <cell r="I1238" t="str">
            <v>PV</v>
          </cell>
          <cell r="J1238" t="str">
            <v>rooftop</v>
          </cell>
          <cell r="P1238">
            <v>94</v>
          </cell>
          <cell r="T1238" t="str">
            <v>SCE (PCR)</v>
          </cell>
        </row>
        <row r="1239">
          <cell r="G1239" t="str">
            <v>planned</v>
          </cell>
          <cell r="H1239">
            <v>2024</v>
          </cell>
          <cell r="I1239" t="str">
            <v>PV</v>
          </cell>
          <cell r="J1239" t="str">
            <v>rooftop</v>
          </cell>
          <cell r="P1239">
            <v>100</v>
          </cell>
          <cell r="T1239" t="str">
            <v>SCE (PCR)</v>
          </cell>
        </row>
        <row r="1240">
          <cell r="G1240" t="str">
            <v>planned</v>
          </cell>
          <cell r="H1240">
            <v>2024</v>
          </cell>
          <cell r="I1240" t="str">
            <v>PV</v>
          </cell>
          <cell r="J1240" t="str">
            <v>rooftop</v>
          </cell>
          <cell r="P1240">
            <v>80</v>
          </cell>
          <cell r="T1240" t="str">
            <v>SCE (PCR)</v>
          </cell>
        </row>
        <row r="1241">
          <cell r="G1241" t="str">
            <v>preparation</v>
          </cell>
          <cell r="H1241">
            <v>2025</v>
          </cell>
          <cell r="I1241" t="str">
            <v>PV</v>
          </cell>
          <cell r="J1241" t="str">
            <v>rooftop</v>
          </cell>
          <cell r="P1241">
            <v>58.629999999999995</v>
          </cell>
          <cell r="T1241" t="str">
            <v>SCE (PCR)</v>
          </cell>
        </row>
        <row r="1242">
          <cell r="G1242" t="str">
            <v>preparation</v>
          </cell>
          <cell r="H1242">
            <v>2025</v>
          </cell>
          <cell r="I1242" t="str">
            <v>PV</v>
          </cell>
          <cell r="J1242" t="str">
            <v>rooftop</v>
          </cell>
          <cell r="P1242">
            <v>59.04</v>
          </cell>
          <cell r="T1242" t="str">
            <v>SCE (PCR)</v>
          </cell>
        </row>
        <row r="1243">
          <cell r="G1243" t="str">
            <v>preparation</v>
          </cell>
          <cell r="H1243">
            <v>2025</v>
          </cell>
          <cell r="I1243" t="str">
            <v>PV</v>
          </cell>
          <cell r="J1243" t="str">
            <v>rooftop</v>
          </cell>
          <cell r="P1243">
            <v>0</v>
          </cell>
          <cell r="T1243" t="str">
            <v>SCE (PCR)</v>
          </cell>
        </row>
        <row r="1244">
          <cell r="G1244" t="str">
            <v>preparation</v>
          </cell>
          <cell r="H1244">
            <v>2025</v>
          </cell>
          <cell r="I1244" t="str">
            <v>PV</v>
          </cell>
          <cell r="J1244" t="str">
            <v>rooftop</v>
          </cell>
          <cell r="P1244">
            <v>400</v>
          </cell>
          <cell r="T1244" t="str">
            <v>SCE (PCR)</v>
          </cell>
        </row>
        <row r="1245">
          <cell r="G1245" t="str">
            <v>planned</v>
          </cell>
          <cell r="H1245">
            <v>2024</v>
          </cell>
          <cell r="I1245" t="str">
            <v>PV</v>
          </cell>
          <cell r="J1245" t="str">
            <v>rooftop</v>
          </cell>
          <cell r="P1245">
            <v>50.6</v>
          </cell>
          <cell r="T1245" t="str">
            <v>SCE (PCR)</v>
          </cell>
        </row>
        <row r="1246">
          <cell r="G1246" t="str">
            <v>planned</v>
          </cell>
          <cell r="H1246">
            <v>2024</v>
          </cell>
          <cell r="I1246" t="str">
            <v>PV</v>
          </cell>
          <cell r="J1246" t="str">
            <v>rooftop</v>
          </cell>
          <cell r="P1246">
            <v>517</v>
          </cell>
          <cell r="T1246" t="str">
            <v>SCE (PCR)</v>
          </cell>
        </row>
        <row r="1247">
          <cell r="G1247" t="str">
            <v>preparation</v>
          </cell>
          <cell r="H1247">
            <v>2025</v>
          </cell>
          <cell r="I1247" t="str">
            <v>PV</v>
          </cell>
          <cell r="J1247" t="str">
            <v>rooftop</v>
          </cell>
          <cell r="P1247">
            <v>0</v>
          </cell>
          <cell r="T1247" t="str">
            <v>SCE (PCR)</v>
          </cell>
        </row>
        <row r="1248">
          <cell r="G1248" t="str">
            <v>planned</v>
          </cell>
          <cell r="H1248">
            <v>2024</v>
          </cell>
          <cell r="I1248" t="str">
            <v>PV</v>
          </cell>
          <cell r="J1248" t="str">
            <v>rooftop</v>
          </cell>
          <cell r="P1248">
            <v>74.460000000000008</v>
          </cell>
          <cell r="T1248" t="str">
            <v>SCE (PCR)</v>
          </cell>
        </row>
        <row r="1249">
          <cell r="G1249" t="str">
            <v>planned</v>
          </cell>
          <cell r="H1249">
            <v>2024</v>
          </cell>
          <cell r="I1249" t="str">
            <v>PV</v>
          </cell>
          <cell r="J1249" t="str">
            <v>rooftop</v>
          </cell>
          <cell r="P1249">
            <v>131</v>
          </cell>
          <cell r="T1249" t="str">
            <v>SCE (PCR)</v>
          </cell>
        </row>
        <row r="1250">
          <cell r="G1250" t="str">
            <v>planned</v>
          </cell>
          <cell r="H1250">
            <v>2024</v>
          </cell>
          <cell r="I1250" t="str">
            <v>PV</v>
          </cell>
          <cell r="J1250" t="str">
            <v>rooftop</v>
          </cell>
          <cell r="P1250">
            <v>156</v>
          </cell>
          <cell r="T1250" t="str">
            <v>SCE (PCR)</v>
          </cell>
        </row>
        <row r="1251">
          <cell r="G1251" t="str">
            <v>planned</v>
          </cell>
          <cell r="H1251">
            <v>2024</v>
          </cell>
          <cell r="I1251" t="str">
            <v>PV</v>
          </cell>
          <cell r="J1251" t="str">
            <v>rooftop</v>
          </cell>
          <cell r="P1251">
            <v>67</v>
          </cell>
          <cell r="T1251" t="str">
            <v>SCE (PCR)</v>
          </cell>
        </row>
        <row r="1252">
          <cell r="G1252" t="str">
            <v>planned</v>
          </cell>
          <cell r="H1252">
            <v>2024</v>
          </cell>
          <cell r="I1252" t="str">
            <v>PV</v>
          </cell>
          <cell r="J1252" t="str">
            <v>rooftop</v>
          </cell>
          <cell r="P1252">
            <v>97.28</v>
          </cell>
          <cell r="T1252" t="str">
            <v>SCE (PCR)</v>
          </cell>
        </row>
        <row r="1253">
          <cell r="G1253" t="str">
            <v>planned</v>
          </cell>
          <cell r="H1253">
            <v>2024</v>
          </cell>
          <cell r="I1253" t="str">
            <v>PV</v>
          </cell>
          <cell r="J1253" t="str">
            <v>rooftop</v>
          </cell>
          <cell r="P1253">
            <v>100</v>
          </cell>
          <cell r="T1253" t="str">
            <v>SCE (PCR)</v>
          </cell>
        </row>
        <row r="1254">
          <cell r="G1254" t="str">
            <v>planned</v>
          </cell>
          <cell r="H1254">
            <v>2024</v>
          </cell>
          <cell r="I1254" t="str">
            <v>PV</v>
          </cell>
          <cell r="J1254" t="str">
            <v>rooftop</v>
          </cell>
          <cell r="P1254">
            <v>65</v>
          </cell>
        </row>
        <row r="1255">
          <cell r="G1255" t="str">
            <v>planned</v>
          </cell>
          <cell r="H1255">
            <v>2024</v>
          </cell>
          <cell r="I1255" t="str">
            <v>PV</v>
          </cell>
          <cell r="J1255" t="str">
            <v>rooftop</v>
          </cell>
          <cell r="P1255">
            <v>97.5</v>
          </cell>
          <cell r="T1255" t="str">
            <v>SCE (PCR)</v>
          </cell>
        </row>
        <row r="1256">
          <cell r="G1256" t="str">
            <v>planned</v>
          </cell>
          <cell r="H1256">
            <v>2024</v>
          </cell>
          <cell r="I1256" t="str">
            <v>PV</v>
          </cell>
          <cell r="J1256" t="str">
            <v>rooftop</v>
          </cell>
          <cell r="P1256">
            <v>943</v>
          </cell>
          <cell r="T1256" t="str">
            <v>SCE (PCR)</v>
          </cell>
        </row>
        <row r="1257">
          <cell r="G1257" t="str">
            <v>planned</v>
          </cell>
          <cell r="H1257">
            <v>2024</v>
          </cell>
          <cell r="I1257" t="str">
            <v>PV</v>
          </cell>
          <cell r="J1257" t="str">
            <v>rooftop</v>
          </cell>
          <cell r="P1257">
            <v>69.19</v>
          </cell>
          <cell r="T1257" t="str">
            <v>SCE (PCR)</v>
          </cell>
        </row>
        <row r="1258">
          <cell r="G1258" t="str">
            <v>planned</v>
          </cell>
          <cell r="H1258">
            <v>2024</v>
          </cell>
          <cell r="I1258" t="str">
            <v>PV</v>
          </cell>
          <cell r="J1258" t="str">
            <v>rooftop</v>
          </cell>
          <cell r="P1258">
            <v>80</v>
          </cell>
          <cell r="T1258" t="str">
            <v>SCE (PCR)</v>
          </cell>
        </row>
        <row r="1259">
          <cell r="G1259" t="str">
            <v>planned</v>
          </cell>
          <cell r="H1259">
            <v>2024</v>
          </cell>
          <cell r="I1259" t="str">
            <v>PV</v>
          </cell>
          <cell r="J1259" t="str">
            <v>rooftop</v>
          </cell>
          <cell r="P1259">
            <v>362.42500000000001</v>
          </cell>
          <cell r="T1259" t="str">
            <v>SCE (PCR)</v>
          </cell>
        </row>
        <row r="1260">
          <cell r="G1260" t="str">
            <v>planned</v>
          </cell>
          <cell r="H1260">
            <v>2024</v>
          </cell>
          <cell r="I1260" t="str">
            <v>PV</v>
          </cell>
          <cell r="J1260" t="str">
            <v>rooftop</v>
          </cell>
          <cell r="P1260">
            <v>80</v>
          </cell>
          <cell r="T1260" t="str">
            <v>SCE (PCR)</v>
          </cell>
        </row>
        <row r="1261">
          <cell r="G1261" t="str">
            <v>preparation</v>
          </cell>
          <cell r="H1261">
            <v>2025</v>
          </cell>
          <cell r="I1261" t="str">
            <v>PV</v>
          </cell>
          <cell r="J1261" t="str">
            <v>rooftop</v>
          </cell>
          <cell r="P1261">
            <v>600</v>
          </cell>
          <cell r="T1261" t="str">
            <v>SCE (PCR)</v>
          </cell>
        </row>
        <row r="1262">
          <cell r="G1262" t="str">
            <v>planned</v>
          </cell>
          <cell r="H1262">
            <v>2024</v>
          </cell>
          <cell r="I1262" t="str">
            <v>PV</v>
          </cell>
          <cell r="J1262" t="str">
            <v>rooftop</v>
          </cell>
          <cell r="P1262">
            <v>100</v>
          </cell>
          <cell r="T1262" t="str">
            <v>SCE (PCR)</v>
          </cell>
        </row>
        <row r="1263">
          <cell r="G1263" t="str">
            <v>planned</v>
          </cell>
          <cell r="H1263">
            <v>2024</v>
          </cell>
          <cell r="I1263" t="str">
            <v>PV</v>
          </cell>
          <cell r="J1263" t="str">
            <v>rooftop</v>
          </cell>
          <cell r="P1263">
            <v>0</v>
          </cell>
          <cell r="T1263" t="str">
            <v>SCE (PCR)</v>
          </cell>
        </row>
        <row r="1264">
          <cell r="G1264" t="str">
            <v>planned</v>
          </cell>
          <cell r="H1264">
            <v>2024</v>
          </cell>
          <cell r="I1264" t="str">
            <v>PV</v>
          </cell>
          <cell r="J1264" t="str">
            <v>rooftop</v>
          </cell>
          <cell r="P1264">
            <v>0</v>
          </cell>
          <cell r="T1264" t="str">
            <v>SCE (PCR)</v>
          </cell>
        </row>
        <row r="1265">
          <cell r="G1265" t="str">
            <v>planned</v>
          </cell>
          <cell r="H1265">
            <v>2024</v>
          </cell>
          <cell r="I1265" t="str">
            <v>PV</v>
          </cell>
          <cell r="J1265" t="str">
            <v>rooftop</v>
          </cell>
          <cell r="P1265">
            <v>19</v>
          </cell>
          <cell r="T1265" t="str">
            <v>SCE (PCR)</v>
          </cell>
        </row>
        <row r="1266">
          <cell r="G1266" t="str">
            <v>planned</v>
          </cell>
          <cell r="H1266">
            <v>2024</v>
          </cell>
          <cell r="I1266" t="str">
            <v>PV</v>
          </cell>
          <cell r="J1266" t="str">
            <v>rooftop</v>
          </cell>
          <cell r="P1266">
            <v>67</v>
          </cell>
          <cell r="T1266" t="str">
            <v>SCE (PCR)</v>
          </cell>
        </row>
        <row r="1267">
          <cell r="G1267" t="str">
            <v>planned</v>
          </cell>
          <cell r="H1267">
            <v>2024</v>
          </cell>
          <cell r="I1267" t="str">
            <v>PV</v>
          </cell>
          <cell r="J1267" t="str">
            <v>rooftop</v>
          </cell>
          <cell r="P1267">
            <v>52.5</v>
          </cell>
          <cell r="T1267" t="str">
            <v>SCE (PCR)</v>
          </cell>
        </row>
        <row r="1268">
          <cell r="G1268" t="str">
            <v>planned</v>
          </cell>
          <cell r="H1268">
            <v>2024</v>
          </cell>
          <cell r="I1268" t="str">
            <v>PV</v>
          </cell>
          <cell r="J1268" t="str">
            <v>rooftop</v>
          </cell>
          <cell r="P1268">
            <v>80</v>
          </cell>
          <cell r="T1268" t="str">
            <v>SCE (PCR)</v>
          </cell>
        </row>
        <row r="1269">
          <cell r="G1269" t="str">
            <v>planned</v>
          </cell>
          <cell r="H1269">
            <v>2024</v>
          </cell>
          <cell r="I1269" t="str">
            <v>PV</v>
          </cell>
          <cell r="J1269" t="str">
            <v>rooftop</v>
          </cell>
          <cell r="P1269">
            <v>65</v>
          </cell>
          <cell r="T1269" t="str">
            <v>SCE (PCR)</v>
          </cell>
        </row>
        <row r="1270">
          <cell r="G1270" t="str">
            <v>planned</v>
          </cell>
          <cell r="H1270">
            <v>2024</v>
          </cell>
          <cell r="I1270" t="str">
            <v>PV</v>
          </cell>
          <cell r="J1270" t="str">
            <v>rooftop</v>
          </cell>
          <cell r="P1270">
            <v>100</v>
          </cell>
          <cell r="T1270" t="str">
            <v>SCE (PCR)</v>
          </cell>
        </row>
        <row r="1271">
          <cell r="G1271" t="str">
            <v>planned</v>
          </cell>
          <cell r="H1271">
            <v>2024</v>
          </cell>
          <cell r="I1271" t="str">
            <v>PV</v>
          </cell>
          <cell r="J1271" t="str">
            <v>rooftop</v>
          </cell>
          <cell r="P1271">
            <v>48.28</v>
          </cell>
          <cell r="T1271" t="str">
            <v>SCE (PCR)</v>
          </cell>
        </row>
        <row r="1272">
          <cell r="G1272" t="str">
            <v>planned</v>
          </cell>
          <cell r="H1272">
            <v>2024</v>
          </cell>
          <cell r="I1272" t="str">
            <v>PV</v>
          </cell>
          <cell r="J1272" t="str">
            <v>rooftop</v>
          </cell>
          <cell r="P1272">
            <v>100.5</v>
          </cell>
          <cell r="T1272" t="str">
            <v>SCE (PCR)</v>
          </cell>
        </row>
        <row r="1273">
          <cell r="G1273" t="str">
            <v>planned</v>
          </cell>
          <cell r="H1273">
            <v>2024</v>
          </cell>
          <cell r="I1273" t="str">
            <v>PV</v>
          </cell>
          <cell r="J1273" t="str">
            <v>rooftop</v>
          </cell>
          <cell r="P1273">
            <v>100</v>
          </cell>
          <cell r="T1273" t="str">
            <v>SCE (PCR)</v>
          </cell>
        </row>
        <row r="1274">
          <cell r="G1274" t="str">
            <v>planned</v>
          </cell>
          <cell r="H1274">
            <v>2024</v>
          </cell>
          <cell r="I1274" t="str">
            <v>PV</v>
          </cell>
          <cell r="J1274" t="str">
            <v>rooftop</v>
          </cell>
          <cell r="P1274">
            <v>67.7</v>
          </cell>
          <cell r="T1274" t="str">
            <v>SCE (PCR)</v>
          </cell>
        </row>
        <row r="1275">
          <cell r="G1275" t="str">
            <v>preparation</v>
          </cell>
          <cell r="H1275">
            <v>2025</v>
          </cell>
          <cell r="I1275" t="str">
            <v>PV</v>
          </cell>
          <cell r="J1275" t="str">
            <v>rooftop</v>
          </cell>
          <cell r="P1275">
            <v>67.5</v>
          </cell>
          <cell r="T1275" t="str">
            <v>SCE (PCR)</v>
          </cell>
        </row>
        <row r="1276">
          <cell r="G1276" t="str">
            <v>planned</v>
          </cell>
          <cell r="H1276">
            <v>2024</v>
          </cell>
          <cell r="I1276" t="str">
            <v>PV</v>
          </cell>
          <cell r="J1276" t="str">
            <v>rooftop</v>
          </cell>
          <cell r="P1276">
            <v>120</v>
          </cell>
          <cell r="T1276" t="str">
            <v>SCE (PCR)</v>
          </cell>
        </row>
        <row r="1277">
          <cell r="G1277" t="str">
            <v>planned</v>
          </cell>
          <cell r="H1277">
            <v>2024</v>
          </cell>
          <cell r="I1277" t="str">
            <v>PV</v>
          </cell>
          <cell r="J1277" t="str">
            <v>rooftop</v>
          </cell>
          <cell r="P1277">
            <v>75</v>
          </cell>
          <cell r="T1277" t="str">
            <v>SCE (PCR)</v>
          </cell>
        </row>
        <row r="1278">
          <cell r="G1278" t="str">
            <v>planned</v>
          </cell>
          <cell r="H1278">
            <v>2024</v>
          </cell>
          <cell r="I1278" t="str">
            <v>PV</v>
          </cell>
          <cell r="J1278" t="str">
            <v>rooftop</v>
          </cell>
          <cell r="P1278">
            <v>63</v>
          </cell>
          <cell r="T1278" t="str">
            <v>SCE (PCR)</v>
          </cell>
        </row>
        <row r="1279">
          <cell r="G1279" t="str">
            <v>planned</v>
          </cell>
          <cell r="H1279">
            <v>2024</v>
          </cell>
          <cell r="I1279" t="str">
            <v>PV</v>
          </cell>
          <cell r="J1279" t="str">
            <v>rooftop</v>
          </cell>
          <cell r="P1279">
            <v>52.5</v>
          </cell>
          <cell r="T1279" t="str">
            <v>SCE (PCR)</v>
          </cell>
        </row>
        <row r="1280">
          <cell r="G1280" t="str">
            <v>planned</v>
          </cell>
          <cell r="H1280">
            <v>2024</v>
          </cell>
          <cell r="I1280" t="str">
            <v>PV</v>
          </cell>
          <cell r="J1280" t="str">
            <v>rooftop</v>
          </cell>
          <cell r="P1280">
            <v>49</v>
          </cell>
          <cell r="T1280" t="str">
            <v>SCE (PCR)</v>
          </cell>
        </row>
        <row r="1281">
          <cell r="G1281" t="str">
            <v>planned</v>
          </cell>
          <cell r="H1281">
            <v>2024</v>
          </cell>
          <cell r="I1281" t="str">
            <v>PV</v>
          </cell>
          <cell r="J1281" t="str">
            <v>rooftop</v>
          </cell>
          <cell r="P1281">
            <v>495.00000000000006</v>
          </cell>
          <cell r="T1281" t="str">
            <v>SCE (PCR)</v>
          </cell>
        </row>
        <row r="1282">
          <cell r="G1282" t="str">
            <v>planned</v>
          </cell>
          <cell r="H1282">
            <v>2024</v>
          </cell>
          <cell r="I1282" t="str">
            <v>PV</v>
          </cell>
          <cell r="J1282" t="str">
            <v>rooftop</v>
          </cell>
          <cell r="P1282">
            <v>0</v>
          </cell>
          <cell r="T1282" t="str">
            <v>SCE (PCR)</v>
          </cell>
        </row>
        <row r="1283">
          <cell r="G1283" t="str">
            <v>preparation</v>
          </cell>
          <cell r="H1283">
            <v>2025</v>
          </cell>
          <cell r="I1283" t="str">
            <v>PV</v>
          </cell>
          <cell r="J1283" t="str">
            <v>rooftop</v>
          </cell>
          <cell r="P1283">
            <v>500</v>
          </cell>
          <cell r="T1283" t="str">
            <v>SCE (PCR)</v>
          </cell>
        </row>
        <row r="1284">
          <cell r="G1284" t="str">
            <v>planned</v>
          </cell>
          <cell r="H1284">
            <v>2024</v>
          </cell>
          <cell r="I1284" t="str">
            <v>PV</v>
          </cell>
          <cell r="J1284" t="str">
            <v>rooftop</v>
          </cell>
          <cell r="P1284">
            <v>63</v>
          </cell>
          <cell r="T1284" t="str">
            <v>SCE (PCR)</v>
          </cell>
        </row>
        <row r="1285">
          <cell r="G1285" t="str">
            <v>planned</v>
          </cell>
          <cell r="H1285">
            <v>2024</v>
          </cell>
          <cell r="I1285" t="str">
            <v>PV</v>
          </cell>
          <cell r="J1285" t="str">
            <v>rooftop</v>
          </cell>
          <cell r="P1285">
            <v>63</v>
          </cell>
          <cell r="T1285" t="str">
            <v>SCE (PCR)</v>
          </cell>
        </row>
        <row r="1286">
          <cell r="G1286" t="str">
            <v>planned</v>
          </cell>
          <cell r="H1286">
            <v>2024</v>
          </cell>
          <cell r="I1286" t="str">
            <v>PV</v>
          </cell>
          <cell r="J1286" t="str">
            <v>rooftop</v>
          </cell>
          <cell r="P1286">
            <v>355</v>
          </cell>
          <cell r="T1286" t="str">
            <v>SCE (PCR)</v>
          </cell>
        </row>
        <row r="1287">
          <cell r="G1287" t="str">
            <v>planned</v>
          </cell>
          <cell r="H1287">
            <v>2024</v>
          </cell>
          <cell r="I1287" t="str">
            <v>PV</v>
          </cell>
          <cell r="J1287" t="str">
            <v>rooftop</v>
          </cell>
          <cell r="P1287">
            <v>90</v>
          </cell>
          <cell r="T1287" t="str">
            <v>SCE (PCR)</v>
          </cell>
        </row>
        <row r="1288">
          <cell r="G1288" t="str">
            <v>planned</v>
          </cell>
          <cell r="H1288">
            <v>2024</v>
          </cell>
          <cell r="I1288" t="str">
            <v>PV</v>
          </cell>
          <cell r="J1288" t="str">
            <v>rooftop</v>
          </cell>
          <cell r="P1288">
            <v>99</v>
          </cell>
          <cell r="T1288" t="str">
            <v>SCE (PCR)</v>
          </cell>
        </row>
        <row r="1289">
          <cell r="G1289" t="str">
            <v>planned</v>
          </cell>
          <cell r="H1289">
            <v>2024</v>
          </cell>
          <cell r="I1289" t="str">
            <v>PV</v>
          </cell>
          <cell r="J1289" t="str">
            <v>rooftop</v>
          </cell>
          <cell r="P1289">
            <v>91</v>
          </cell>
          <cell r="T1289" t="str">
            <v>SCE (PCR)</v>
          </cell>
        </row>
        <row r="1290">
          <cell r="G1290" t="str">
            <v>planned</v>
          </cell>
          <cell r="H1290">
            <v>2024</v>
          </cell>
          <cell r="I1290" t="str">
            <v>PV</v>
          </cell>
          <cell r="J1290" t="str">
            <v>rooftop</v>
          </cell>
          <cell r="P1290">
            <v>100</v>
          </cell>
          <cell r="T1290" t="str">
            <v>SCE (PCR)</v>
          </cell>
        </row>
        <row r="1291">
          <cell r="G1291" t="str">
            <v>planned</v>
          </cell>
          <cell r="H1291">
            <v>2024</v>
          </cell>
          <cell r="I1291" t="str">
            <v>PV</v>
          </cell>
          <cell r="J1291" t="str">
            <v>rooftop</v>
          </cell>
          <cell r="P1291">
            <v>81</v>
          </cell>
          <cell r="T1291" t="str">
            <v>SCE (PCR)</v>
          </cell>
        </row>
        <row r="1292">
          <cell r="G1292" t="str">
            <v>planned</v>
          </cell>
          <cell r="H1292">
            <v>2024</v>
          </cell>
          <cell r="I1292" t="str">
            <v>PV</v>
          </cell>
          <cell r="J1292" t="str">
            <v>rooftop</v>
          </cell>
          <cell r="P1292">
            <v>100</v>
          </cell>
          <cell r="T1292" t="str">
            <v>SCE (PCR)</v>
          </cell>
        </row>
        <row r="1293">
          <cell r="G1293" t="str">
            <v>planned</v>
          </cell>
          <cell r="H1293">
            <v>2024</v>
          </cell>
          <cell r="I1293" t="str">
            <v>PV</v>
          </cell>
          <cell r="J1293" t="str">
            <v>rooftop</v>
          </cell>
          <cell r="P1293">
            <v>345</v>
          </cell>
          <cell r="T1293" t="str">
            <v>SCE (PCR)</v>
          </cell>
        </row>
        <row r="1294">
          <cell r="G1294" t="str">
            <v>planned</v>
          </cell>
          <cell r="H1294">
            <v>2024</v>
          </cell>
          <cell r="I1294" t="str">
            <v>PV</v>
          </cell>
          <cell r="J1294" t="str">
            <v>rooftop</v>
          </cell>
          <cell r="P1294">
            <v>94</v>
          </cell>
          <cell r="T1294" t="str">
            <v>SCE (PCR)</v>
          </cell>
        </row>
        <row r="1295">
          <cell r="G1295" t="str">
            <v>planned</v>
          </cell>
          <cell r="H1295">
            <v>2024</v>
          </cell>
          <cell r="I1295" t="str">
            <v>PV</v>
          </cell>
          <cell r="J1295" t="str">
            <v>rooftop</v>
          </cell>
          <cell r="P1295">
            <v>258</v>
          </cell>
          <cell r="T1295" t="str">
            <v>SCE (PCR)</v>
          </cell>
        </row>
        <row r="1296">
          <cell r="G1296" t="str">
            <v>planned</v>
          </cell>
          <cell r="H1296">
            <v>2024</v>
          </cell>
          <cell r="I1296" t="str">
            <v>PV</v>
          </cell>
          <cell r="J1296" t="str">
            <v>rooftop</v>
          </cell>
          <cell r="P1296">
            <v>100</v>
          </cell>
          <cell r="T1296" t="str">
            <v>SCE (PCR)</v>
          </cell>
        </row>
        <row r="1297">
          <cell r="G1297" t="str">
            <v>planned</v>
          </cell>
          <cell r="H1297">
            <v>2024</v>
          </cell>
          <cell r="I1297" t="str">
            <v>PV</v>
          </cell>
          <cell r="J1297" t="str">
            <v>rooftop</v>
          </cell>
          <cell r="P1297">
            <v>300.3</v>
          </cell>
          <cell r="T1297" t="str">
            <v>SCE (PCR)</v>
          </cell>
        </row>
        <row r="1298">
          <cell r="G1298" t="str">
            <v>planned</v>
          </cell>
          <cell r="H1298">
            <v>2024</v>
          </cell>
          <cell r="I1298" t="str">
            <v>PV</v>
          </cell>
          <cell r="J1298" t="str">
            <v>rooftop</v>
          </cell>
          <cell r="P1298">
            <v>260</v>
          </cell>
          <cell r="T1298" t="str">
            <v>SCE (PCR)</v>
          </cell>
        </row>
        <row r="1299">
          <cell r="G1299" t="str">
            <v>planned</v>
          </cell>
          <cell r="H1299">
            <v>2024</v>
          </cell>
          <cell r="I1299" t="str">
            <v>PV</v>
          </cell>
          <cell r="J1299" t="str">
            <v>rooftop</v>
          </cell>
          <cell r="P1299">
            <v>85.5</v>
          </cell>
          <cell r="T1299" t="str">
            <v>SCE (PCR)</v>
          </cell>
        </row>
        <row r="1300">
          <cell r="G1300" t="str">
            <v>planned</v>
          </cell>
          <cell r="H1300">
            <v>2024</v>
          </cell>
          <cell r="I1300" t="str">
            <v>PV</v>
          </cell>
          <cell r="J1300" t="str">
            <v>rooftop</v>
          </cell>
          <cell r="P1300">
            <v>66.400000000000006</v>
          </cell>
          <cell r="T1300" t="str">
            <v>SCE (PCR)</v>
          </cell>
        </row>
        <row r="1301">
          <cell r="G1301" t="str">
            <v>planned</v>
          </cell>
          <cell r="H1301">
            <v>2024</v>
          </cell>
          <cell r="I1301" t="str">
            <v>PV</v>
          </cell>
          <cell r="J1301" t="str">
            <v>rooftop</v>
          </cell>
          <cell r="P1301">
            <v>74.8</v>
          </cell>
          <cell r="T1301" t="str">
            <v>SCE (PCR)</v>
          </cell>
        </row>
        <row r="1302">
          <cell r="G1302" t="str">
            <v>planned</v>
          </cell>
          <cell r="H1302">
            <v>2024</v>
          </cell>
          <cell r="I1302" t="str">
            <v>PV</v>
          </cell>
          <cell r="J1302" t="str">
            <v>rooftop</v>
          </cell>
          <cell r="P1302">
            <v>96</v>
          </cell>
          <cell r="T1302" t="str">
            <v>SCE (PCR)</v>
          </cell>
        </row>
        <row r="1303">
          <cell r="G1303" t="str">
            <v>planned</v>
          </cell>
          <cell r="H1303">
            <v>2024</v>
          </cell>
          <cell r="I1303" t="str">
            <v>PV</v>
          </cell>
          <cell r="J1303" t="str">
            <v>rooftop</v>
          </cell>
          <cell r="P1303">
            <v>485</v>
          </cell>
          <cell r="T1303" t="str">
            <v>SCE (PCR)</v>
          </cell>
        </row>
        <row r="1304">
          <cell r="G1304" t="str">
            <v>planned</v>
          </cell>
          <cell r="H1304">
            <v>2024</v>
          </cell>
          <cell r="I1304" t="str">
            <v>PV</v>
          </cell>
          <cell r="J1304" t="str">
            <v>rooftop</v>
          </cell>
          <cell r="P1304">
            <v>497</v>
          </cell>
          <cell r="T1304" t="str">
            <v>SCE (PCR)</v>
          </cell>
        </row>
        <row r="1305">
          <cell r="G1305" t="str">
            <v>planned</v>
          </cell>
          <cell r="H1305">
            <v>2024</v>
          </cell>
          <cell r="I1305" t="str">
            <v>PV</v>
          </cell>
          <cell r="J1305" t="str">
            <v>rooftop</v>
          </cell>
          <cell r="P1305">
            <v>100.015</v>
          </cell>
          <cell r="T1305" t="str">
            <v>SCE (PCR)</v>
          </cell>
        </row>
        <row r="1306">
          <cell r="G1306" t="str">
            <v>planned</v>
          </cell>
          <cell r="H1306">
            <v>2024</v>
          </cell>
          <cell r="I1306" t="str">
            <v>PV</v>
          </cell>
          <cell r="J1306" t="str">
            <v>rooftop</v>
          </cell>
          <cell r="P1306">
            <v>100.32</v>
          </cell>
          <cell r="T1306" t="str">
            <v>SCE (PCR)</v>
          </cell>
        </row>
        <row r="1307">
          <cell r="G1307" t="str">
            <v>planned</v>
          </cell>
          <cell r="H1307">
            <v>2024</v>
          </cell>
          <cell r="I1307" t="str">
            <v>PV</v>
          </cell>
          <cell r="J1307" t="str">
            <v>rooftop</v>
          </cell>
          <cell r="P1307">
            <v>82</v>
          </cell>
          <cell r="T1307" t="str">
            <v>SCE (PCR)</v>
          </cell>
        </row>
        <row r="1308">
          <cell r="G1308" t="str">
            <v>planned</v>
          </cell>
          <cell r="H1308">
            <v>2024</v>
          </cell>
          <cell r="I1308" t="str">
            <v>PV</v>
          </cell>
          <cell r="J1308" t="str">
            <v>rooftop</v>
          </cell>
          <cell r="P1308">
            <v>52</v>
          </cell>
          <cell r="T1308" t="str">
            <v>SCE (PCR)</v>
          </cell>
        </row>
        <row r="1309">
          <cell r="G1309" t="str">
            <v>planned</v>
          </cell>
          <cell r="H1309">
            <v>2024</v>
          </cell>
          <cell r="I1309" t="str">
            <v>PV</v>
          </cell>
          <cell r="J1309" t="str">
            <v>rooftop</v>
          </cell>
          <cell r="P1309">
            <v>82</v>
          </cell>
          <cell r="T1309" t="str">
            <v>SCE (PCR)</v>
          </cell>
        </row>
        <row r="1310">
          <cell r="G1310" t="str">
            <v>planned</v>
          </cell>
          <cell r="H1310">
            <v>2024</v>
          </cell>
          <cell r="I1310" t="str">
            <v>PV</v>
          </cell>
          <cell r="J1310" t="str">
            <v>rooftop</v>
          </cell>
          <cell r="P1310">
            <v>100</v>
          </cell>
          <cell r="T1310" t="str">
            <v>SCE (PCR)</v>
          </cell>
        </row>
        <row r="1311">
          <cell r="G1311" t="str">
            <v>planned</v>
          </cell>
          <cell r="H1311">
            <v>2024</v>
          </cell>
          <cell r="I1311" t="str">
            <v>PV</v>
          </cell>
          <cell r="J1311" t="str">
            <v>rooftop</v>
          </cell>
          <cell r="P1311">
            <v>100</v>
          </cell>
          <cell r="T1311" t="str">
            <v>SCE (PCR)</v>
          </cell>
        </row>
        <row r="1312">
          <cell r="G1312" t="str">
            <v>planned</v>
          </cell>
          <cell r="H1312">
            <v>2024</v>
          </cell>
          <cell r="I1312" t="str">
            <v>PV</v>
          </cell>
          <cell r="J1312" t="str">
            <v>rooftop</v>
          </cell>
          <cell r="P1312">
            <v>100</v>
          </cell>
          <cell r="T1312" t="str">
            <v>SCE (PCR)</v>
          </cell>
        </row>
        <row r="1313">
          <cell r="G1313" t="str">
            <v>planned</v>
          </cell>
          <cell r="H1313">
            <v>2024</v>
          </cell>
          <cell r="I1313" t="str">
            <v>PV</v>
          </cell>
          <cell r="J1313" t="str">
            <v>rooftop</v>
          </cell>
          <cell r="P1313">
            <v>100</v>
          </cell>
          <cell r="T1313" t="str">
            <v>SCE (PCR)</v>
          </cell>
        </row>
        <row r="1314">
          <cell r="G1314" t="str">
            <v>planned</v>
          </cell>
          <cell r="H1314">
            <v>2024</v>
          </cell>
          <cell r="I1314" t="str">
            <v>PV</v>
          </cell>
          <cell r="J1314" t="str">
            <v>rooftop</v>
          </cell>
          <cell r="P1314">
            <v>100</v>
          </cell>
          <cell r="T1314" t="str">
            <v>SCE (PCR)</v>
          </cell>
        </row>
        <row r="1315">
          <cell r="G1315" t="str">
            <v>planned</v>
          </cell>
          <cell r="H1315">
            <v>2024</v>
          </cell>
          <cell r="I1315" t="str">
            <v>PV</v>
          </cell>
          <cell r="J1315" t="str">
            <v>rooftop</v>
          </cell>
          <cell r="P1315">
            <v>100</v>
          </cell>
          <cell r="T1315" t="str">
            <v>SCE (PCR)</v>
          </cell>
        </row>
        <row r="1316">
          <cell r="G1316" t="str">
            <v>planned</v>
          </cell>
          <cell r="H1316">
            <v>2024</v>
          </cell>
          <cell r="I1316" t="str">
            <v>PV</v>
          </cell>
          <cell r="J1316" t="str">
            <v>rooftop</v>
          </cell>
          <cell r="P1316">
            <v>100</v>
          </cell>
          <cell r="T1316" t="str">
            <v>SCE (PCR)</v>
          </cell>
        </row>
        <row r="1317">
          <cell r="G1317" t="str">
            <v>planned</v>
          </cell>
          <cell r="H1317">
            <v>2024</v>
          </cell>
          <cell r="I1317" t="str">
            <v>PV</v>
          </cell>
          <cell r="J1317" t="str">
            <v>rooftop</v>
          </cell>
          <cell r="P1317">
            <v>100</v>
          </cell>
          <cell r="T1317" t="str">
            <v>SCE (PCR)</v>
          </cell>
        </row>
        <row r="1318">
          <cell r="G1318" t="str">
            <v>planned</v>
          </cell>
          <cell r="H1318">
            <v>2024</v>
          </cell>
          <cell r="I1318" t="str">
            <v>PV</v>
          </cell>
          <cell r="J1318" t="str">
            <v>rooftop</v>
          </cell>
          <cell r="P1318">
            <v>100</v>
          </cell>
          <cell r="T1318" t="str">
            <v>SCE (PCR)</v>
          </cell>
        </row>
        <row r="1319">
          <cell r="G1319" t="str">
            <v>planned</v>
          </cell>
          <cell r="H1319">
            <v>2024</v>
          </cell>
          <cell r="I1319" t="str">
            <v>PV</v>
          </cell>
          <cell r="J1319" t="str">
            <v>rooftop</v>
          </cell>
          <cell r="P1319">
            <v>97</v>
          </cell>
          <cell r="T1319" t="str">
            <v>SCE (PCR)</v>
          </cell>
        </row>
        <row r="1320">
          <cell r="G1320" t="str">
            <v>planned</v>
          </cell>
          <cell r="H1320">
            <v>2024</v>
          </cell>
          <cell r="I1320" t="str">
            <v>PV</v>
          </cell>
          <cell r="J1320" t="str">
            <v>rooftop</v>
          </cell>
          <cell r="P1320">
            <v>100</v>
          </cell>
          <cell r="T1320" t="str">
            <v>SCE (PCR)</v>
          </cell>
        </row>
        <row r="1321">
          <cell r="G1321" t="str">
            <v>planned</v>
          </cell>
          <cell r="H1321">
            <v>2024</v>
          </cell>
          <cell r="I1321" t="str">
            <v>PV</v>
          </cell>
          <cell r="J1321" t="str">
            <v>rooftop</v>
          </cell>
          <cell r="P1321">
            <v>100</v>
          </cell>
          <cell r="T1321" t="str">
            <v>SCE (PCR)</v>
          </cell>
        </row>
        <row r="1322">
          <cell r="G1322" t="str">
            <v>planned</v>
          </cell>
          <cell r="H1322">
            <v>2024</v>
          </cell>
          <cell r="I1322" t="str">
            <v>PV</v>
          </cell>
          <cell r="J1322" t="str">
            <v>rooftop</v>
          </cell>
          <cell r="P1322">
            <v>76.5</v>
          </cell>
          <cell r="T1322" t="str">
            <v>SCE (PCR)</v>
          </cell>
        </row>
        <row r="1323">
          <cell r="G1323" t="str">
            <v>planned</v>
          </cell>
          <cell r="H1323">
            <v>2024</v>
          </cell>
          <cell r="I1323" t="str">
            <v>PV</v>
          </cell>
          <cell r="J1323" t="str">
            <v>rooftop</v>
          </cell>
          <cell r="P1323">
            <v>84.6</v>
          </cell>
          <cell r="T1323" t="str">
            <v>SCE (PCR)</v>
          </cell>
        </row>
        <row r="1324">
          <cell r="G1324" t="str">
            <v>planned</v>
          </cell>
          <cell r="H1324">
            <v>2024</v>
          </cell>
          <cell r="I1324" t="str">
            <v>PV</v>
          </cell>
          <cell r="J1324" t="str">
            <v>rooftop</v>
          </cell>
          <cell r="P1324">
            <v>100</v>
          </cell>
          <cell r="T1324" t="str">
            <v>SCE (PCR)</v>
          </cell>
        </row>
        <row r="1325">
          <cell r="G1325" t="str">
            <v>planned</v>
          </cell>
          <cell r="H1325">
            <v>2024</v>
          </cell>
          <cell r="I1325" t="str">
            <v>PV</v>
          </cell>
          <cell r="J1325" t="str">
            <v>rooftop</v>
          </cell>
          <cell r="P1325">
            <v>84.42</v>
          </cell>
          <cell r="T1325" t="str">
            <v>SCE (PCR)</v>
          </cell>
        </row>
        <row r="1326">
          <cell r="G1326" t="str">
            <v>planned</v>
          </cell>
          <cell r="H1326">
            <v>2024</v>
          </cell>
          <cell r="I1326" t="str">
            <v>PV</v>
          </cell>
          <cell r="J1326" t="str">
            <v>rooftop</v>
          </cell>
          <cell r="P1326">
            <v>80</v>
          </cell>
          <cell r="T1326" t="str">
            <v>SCE (PCR)</v>
          </cell>
        </row>
        <row r="1327">
          <cell r="G1327" t="str">
            <v>planned</v>
          </cell>
          <cell r="H1327">
            <v>2024</v>
          </cell>
          <cell r="I1327" t="str">
            <v>PV</v>
          </cell>
          <cell r="J1327" t="str">
            <v>rooftop</v>
          </cell>
          <cell r="P1327">
            <v>75</v>
          </cell>
          <cell r="T1327" t="str">
            <v>SCE (PCR)</v>
          </cell>
        </row>
        <row r="1328">
          <cell r="G1328" t="str">
            <v>planned</v>
          </cell>
          <cell r="H1328">
            <v>2024</v>
          </cell>
          <cell r="I1328" t="str">
            <v>PV</v>
          </cell>
          <cell r="J1328" t="str">
            <v>rooftop</v>
          </cell>
          <cell r="P1328">
            <v>100</v>
          </cell>
          <cell r="T1328" t="str">
            <v>SCE (PCR)</v>
          </cell>
        </row>
        <row r="1329">
          <cell r="G1329" t="str">
            <v>planned</v>
          </cell>
          <cell r="H1329">
            <v>2024</v>
          </cell>
          <cell r="I1329" t="str">
            <v>PV</v>
          </cell>
          <cell r="J1329" t="str">
            <v>rooftop</v>
          </cell>
          <cell r="P1329">
            <v>100</v>
          </cell>
          <cell r="T1329" t="str">
            <v>SCE (PCR)</v>
          </cell>
        </row>
        <row r="1330">
          <cell r="G1330" t="str">
            <v>planned</v>
          </cell>
          <cell r="H1330">
            <v>2024</v>
          </cell>
          <cell r="I1330" t="str">
            <v>PV</v>
          </cell>
          <cell r="J1330" t="str">
            <v>rooftop</v>
          </cell>
          <cell r="P1330">
            <v>100</v>
          </cell>
          <cell r="T1330" t="str">
            <v>SCE (PCR)</v>
          </cell>
        </row>
        <row r="1331">
          <cell r="G1331" t="str">
            <v>planned</v>
          </cell>
          <cell r="H1331">
            <v>2024</v>
          </cell>
          <cell r="I1331" t="str">
            <v>PV</v>
          </cell>
          <cell r="J1331" t="str">
            <v>rooftop</v>
          </cell>
          <cell r="P1331">
            <v>100</v>
          </cell>
          <cell r="T1331" t="str">
            <v>SCE (PCR)</v>
          </cell>
        </row>
        <row r="1332">
          <cell r="G1332" t="str">
            <v>planned</v>
          </cell>
          <cell r="H1332">
            <v>2024</v>
          </cell>
          <cell r="I1332" t="str">
            <v>PV</v>
          </cell>
          <cell r="J1332" t="str">
            <v>rooftop</v>
          </cell>
          <cell r="P1332">
            <v>82.3</v>
          </cell>
          <cell r="T1332" t="str">
            <v>SCE (PCR)</v>
          </cell>
        </row>
        <row r="1333">
          <cell r="G1333" t="str">
            <v>preparation</v>
          </cell>
          <cell r="H1333">
            <v>2025</v>
          </cell>
          <cell r="I1333" t="str">
            <v>PV</v>
          </cell>
          <cell r="J1333" t="str">
            <v>rooftop</v>
          </cell>
          <cell r="P1333">
            <v>0</v>
          </cell>
          <cell r="T1333" t="str">
            <v>SCE (PCR)</v>
          </cell>
        </row>
        <row r="1334">
          <cell r="G1334" t="str">
            <v>planned</v>
          </cell>
          <cell r="H1334">
            <v>2024</v>
          </cell>
          <cell r="I1334" t="str">
            <v>PV</v>
          </cell>
          <cell r="J1334" t="str">
            <v>rooftop</v>
          </cell>
          <cell r="P1334">
            <v>39</v>
          </cell>
          <cell r="T1334" t="str">
            <v>SCE (PCR)</v>
          </cell>
        </row>
        <row r="1335">
          <cell r="G1335" t="str">
            <v>planned</v>
          </cell>
          <cell r="H1335">
            <v>2024</v>
          </cell>
          <cell r="I1335" t="str">
            <v>PV</v>
          </cell>
          <cell r="J1335" t="str">
            <v>rooftop</v>
          </cell>
          <cell r="P1335">
            <v>75</v>
          </cell>
          <cell r="T1335" t="str">
            <v>SCE (PCR)</v>
          </cell>
        </row>
        <row r="1336">
          <cell r="G1336" t="str">
            <v>planned</v>
          </cell>
          <cell r="H1336">
            <v>2024</v>
          </cell>
          <cell r="I1336" t="str">
            <v>PV</v>
          </cell>
          <cell r="J1336" t="str">
            <v>rooftop</v>
          </cell>
          <cell r="P1336">
            <v>80</v>
          </cell>
          <cell r="T1336" t="str">
            <v>SCE (PCR)</v>
          </cell>
        </row>
        <row r="1337">
          <cell r="G1337" t="str">
            <v>planned</v>
          </cell>
          <cell r="H1337">
            <v>2024</v>
          </cell>
          <cell r="I1337" t="str">
            <v>PV</v>
          </cell>
          <cell r="J1337" t="str">
            <v>rooftop</v>
          </cell>
          <cell r="P1337">
            <v>80</v>
          </cell>
          <cell r="T1337" t="str">
            <v>SCE (PCR)</v>
          </cell>
        </row>
        <row r="1338">
          <cell r="G1338" t="str">
            <v>planned</v>
          </cell>
          <cell r="H1338">
            <v>2024</v>
          </cell>
          <cell r="I1338" t="str">
            <v>PV</v>
          </cell>
          <cell r="J1338" t="str">
            <v>rooftop</v>
          </cell>
          <cell r="P1338">
            <v>80</v>
          </cell>
          <cell r="T1338" t="str">
            <v>SCE (PCR)</v>
          </cell>
        </row>
        <row r="1339">
          <cell r="G1339" t="str">
            <v>planned</v>
          </cell>
          <cell r="H1339">
            <v>2024</v>
          </cell>
          <cell r="I1339" t="str">
            <v>PV</v>
          </cell>
          <cell r="J1339" t="str">
            <v>rooftop</v>
          </cell>
          <cell r="P1339">
            <v>100</v>
          </cell>
          <cell r="T1339" t="str">
            <v>SCE (PCR)</v>
          </cell>
        </row>
        <row r="1340">
          <cell r="G1340" t="str">
            <v>planned</v>
          </cell>
          <cell r="H1340">
            <v>2024</v>
          </cell>
          <cell r="I1340" t="str">
            <v>PV</v>
          </cell>
          <cell r="J1340" t="str">
            <v>rooftop</v>
          </cell>
          <cell r="P1340">
            <v>100</v>
          </cell>
          <cell r="T1340" t="str">
            <v>SCE (PCR)</v>
          </cell>
        </row>
        <row r="1341">
          <cell r="G1341" t="str">
            <v>preparation</v>
          </cell>
          <cell r="H1341">
            <v>2024</v>
          </cell>
          <cell r="I1341" t="str">
            <v>PV</v>
          </cell>
          <cell r="J1341" t="str">
            <v>rooftop</v>
          </cell>
          <cell r="P1341">
            <v>40.5</v>
          </cell>
          <cell r="T1341" t="str">
            <v>SCE (PCR)</v>
          </cell>
        </row>
        <row r="1342">
          <cell r="G1342" t="str">
            <v>planned</v>
          </cell>
          <cell r="H1342">
            <v>2024</v>
          </cell>
          <cell r="I1342" t="str">
            <v>PV</v>
          </cell>
          <cell r="J1342" t="str">
            <v>rooftop</v>
          </cell>
          <cell r="P1342">
            <v>1965</v>
          </cell>
          <cell r="T1342" t="str">
            <v>SCE (PCR)</v>
          </cell>
        </row>
        <row r="1343">
          <cell r="G1343" t="str">
            <v>preparation</v>
          </cell>
          <cell r="H1343">
            <v>2025</v>
          </cell>
          <cell r="I1343" t="str">
            <v>PV</v>
          </cell>
          <cell r="J1343" t="str">
            <v>rooftop</v>
          </cell>
          <cell r="P1343">
            <v>0</v>
          </cell>
          <cell r="T1343" t="str">
            <v>SCE (PCR)</v>
          </cell>
        </row>
        <row r="1344">
          <cell r="G1344" t="str">
            <v>preparation</v>
          </cell>
          <cell r="H1344">
            <v>2025</v>
          </cell>
          <cell r="I1344" t="str">
            <v>PV</v>
          </cell>
          <cell r="J1344" t="str">
            <v>rooftop</v>
          </cell>
          <cell r="P1344">
            <v>0</v>
          </cell>
          <cell r="T1344" t="str">
            <v>SCE (PCR)</v>
          </cell>
        </row>
        <row r="1345">
          <cell r="G1345" t="str">
            <v>planned</v>
          </cell>
          <cell r="H1345">
            <v>2024</v>
          </cell>
          <cell r="I1345" t="str">
            <v>PV</v>
          </cell>
          <cell r="J1345" t="str">
            <v>rooftop</v>
          </cell>
          <cell r="P1345">
            <v>180</v>
          </cell>
          <cell r="T1345" t="str">
            <v>SCE (PCR)</v>
          </cell>
        </row>
        <row r="1346">
          <cell r="G1346" t="str">
            <v>planned</v>
          </cell>
          <cell r="H1346">
            <v>2024</v>
          </cell>
          <cell r="I1346" t="str">
            <v>PV</v>
          </cell>
          <cell r="J1346" t="str">
            <v>rooftop</v>
          </cell>
          <cell r="P1346">
            <v>610</v>
          </cell>
          <cell r="T1346" t="str">
            <v>SCE (PCR)</v>
          </cell>
        </row>
        <row r="1347">
          <cell r="G1347" t="str">
            <v>planned</v>
          </cell>
          <cell r="H1347">
            <v>2024</v>
          </cell>
          <cell r="I1347" t="str">
            <v>PV</v>
          </cell>
          <cell r="J1347" t="str">
            <v>rooftop</v>
          </cell>
          <cell r="P1347">
            <v>200</v>
          </cell>
          <cell r="T1347" t="str">
            <v>SCE (PCR)</v>
          </cell>
        </row>
        <row r="1348">
          <cell r="G1348" t="str">
            <v>planned</v>
          </cell>
          <cell r="H1348">
            <v>2024</v>
          </cell>
          <cell r="I1348" t="str">
            <v>PV</v>
          </cell>
          <cell r="J1348" t="str">
            <v>rooftop</v>
          </cell>
          <cell r="P1348">
            <v>60</v>
          </cell>
          <cell r="T1348" t="str">
            <v>SCE (PCR)</v>
          </cell>
        </row>
        <row r="1349">
          <cell r="G1349" t="str">
            <v>planned</v>
          </cell>
          <cell r="H1349">
            <v>2024</v>
          </cell>
          <cell r="I1349" t="str">
            <v>PV</v>
          </cell>
          <cell r="J1349" t="str">
            <v>rooftop</v>
          </cell>
          <cell r="P1349">
            <v>100.4</v>
          </cell>
          <cell r="T1349" t="str">
            <v>SCE (PCR)</v>
          </cell>
        </row>
        <row r="1350">
          <cell r="G1350" t="str">
            <v>planned</v>
          </cell>
          <cell r="H1350">
            <v>2024</v>
          </cell>
          <cell r="I1350" t="str">
            <v>PV</v>
          </cell>
          <cell r="J1350" t="str">
            <v>rooftop</v>
          </cell>
          <cell r="P1350">
            <v>0</v>
          </cell>
        </row>
        <row r="1351">
          <cell r="G1351" t="str">
            <v>planned</v>
          </cell>
          <cell r="H1351">
            <v>2024</v>
          </cell>
          <cell r="I1351" t="str">
            <v>PV</v>
          </cell>
          <cell r="J1351" t="str">
            <v>rooftop</v>
          </cell>
          <cell r="P1351">
            <v>360</v>
          </cell>
          <cell r="T1351" t="str">
            <v>SCE (PCR)</v>
          </cell>
        </row>
        <row r="1352">
          <cell r="G1352" t="str">
            <v>planned</v>
          </cell>
          <cell r="H1352">
            <v>2024</v>
          </cell>
          <cell r="I1352" t="str">
            <v>PV</v>
          </cell>
          <cell r="J1352" t="str">
            <v>rooftop</v>
          </cell>
          <cell r="P1352">
            <v>55.349999999999994</v>
          </cell>
          <cell r="T1352" t="str">
            <v>SCE (PCR)</v>
          </cell>
        </row>
        <row r="1353">
          <cell r="G1353" t="str">
            <v>planned</v>
          </cell>
          <cell r="H1353">
            <v>2024</v>
          </cell>
          <cell r="I1353" t="str">
            <v>PV</v>
          </cell>
          <cell r="J1353" t="str">
            <v>rooftop</v>
          </cell>
          <cell r="P1353">
            <v>75.599999999999994</v>
          </cell>
          <cell r="T1353" t="str">
            <v>SCE (PCR)</v>
          </cell>
        </row>
        <row r="1354">
          <cell r="G1354" t="str">
            <v>planned</v>
          </cell>
          <cell r="H1354">
            <v>2024</v>
          </cell>
          <cell r="I1354" t="str">
            <v>PV</v>
          </cell>
          <cell r="J1354" t="str">
            <v>rooftop</v>
          </cell>
          <cell r="P1354">
            <v>50</v>
          </cell>
          <cell r="T1354" t="str">
            <v>SCE (PCR)</v>
          </cell>
        </row>
        <row r="1355">
          <cell r="G1355" t="str">
            <v>planned</v>
          </cell>
          <cell r="H1355">
            <v>2024</v>
          </cell>
          <cell r="I1355" t="str">
            <v>PV</v>
          </cell>
          <cell r="J1355" t="str">
            <v>rooftop</v>
          </cell>
          <cell r="P1355">
            <v>3580</v>
          </cell>
          <cell r="T1355" t="str">
            <v>SDE</v>
          </cell>
        </row>
        <row r="1356">
          <cell r="G1356" t="str">
            <v>planned</v>
          </cell>
          <cell r="H1356">
            <v>2024</v>
          </cell>
          <cell r="I1356" t="str">
            <v>PV</v>
          </cell>
          <cell r="J1356" t="str">
            <v>rooftop</v>
          </cell>
          <cell r="P1356">
            <v>176</v>
          </cell>
          <cell r="T1356" t="str">
            <v>SCE (PCR)</v>
          </cell>
        </row>
        <row r="1357">
          <cell r="G1357" t="str">
            <v>planned</v>
          </cell>
          <cell r="H1357">
            <v>2024</v>
          </cell>
          <cell r="I1357" t="str">
            <v>PV</v>
          </cell>
          <cell r="J1357" t="str">
            <v>rooftop</v>
          </cell>
          <cell r="P1357">
            <v>260</v>
          </cell>
          <cell r="T1357" t="str">
            <v>geen regeling</v>
          </cell>
        </row>
        <row r="1358">
          <cell r="G1358" t="str">
            <v>planned</v>
          </cell>
          <cell r="H1358">
            <v>2024</v>
          </cell>
          <cell r="I1358" t="str">
            <v>PV</v>
          </cell>
          <cell r="J1358" t="str">
            <v>rooftop</v>
          </cell>
          <cell r="P1358">
            <v>38.4</v>
          </cell>
          <cell r="T1358" t="str">
            <v>geen regeling</v>
          </cell>
        </row>
        <row r="1359">
          <cell r="G1359" t="str">
            <v>planned</v>
          </cell>
          <cell r="H1359">
            <v>2024</v>
          </cell>
          <cell r="I1359" t="str">
            <v>PV</v>
          </cell>
          <cell r="J1359" t="str">
            <v>rooftop</v>
          </cell>
          <cell r="P1359">
            <v>8</v>
          </cell>
          <cell r="T1359" t="str">
            <v>geen regeling</v>
          </cell>
        </row>
        <row r="1360">
          <cell r="G1360" t="str">
            <v>planned</v>
          </cell>
          <cell r="H1360">
            <v>2024</v>
          </cell>
          <cell r="I1360" t="str">
            <v>PV</v>
          </cell>
          <cell r="J1360" t="str">
            <v>rooftop</v>
          </cell>
          <cell r="P1360">
            <v>99</v>
          </cell>
          <cell r="T1360" t="str">
            <v>SCE (PCR)</v>
          </cell>
        </row>
        <row r="1361">
          <cell r="G1361" t="str">
            <v>planned</v>
          </cell>
          <cell r="H1361">
            <v>2024</v>
          </cell>
          <cell r="I1361" t="str">
            <v>PV</v>
          </cell>
          <cell r="J1361" t="str">
            <v>rooftop</v>
          </cell>
          <cell r="P1361">
            <v>19</v>
          </cell>
          <cell r="T1361" t="str">
            <v>SCE (PCR)</v>
          </cell>
        </row>
        <row r="1362">
          <cell r="G1362" t="str">
            <v>planned</v>
          </cell>
          <cell r="H1362">
            <v>2024</v>
          </cell>
          <cell r="I1362" t="str">
            <v>PV</v>
          </cell>
          <cell r="J1362" t="str">
            <v>rooftop</v>
          </cell>
          <cell r="P1362">
            <v>24.5</v>
          </cell>
          <cell r="T1362" t="str">
            <v>geen</v>
          </cell>
        </row>
        <row r="1363">
          <cell r="G1363" t="str">
            <v>preparation</v>
          </cell>
          <cell r="H1363">
            <v>2025</v>
          </cell>
          <cell r="I1363" t="str">
            <v>PV</v>
          </cell>
          <cell r="J1363" t="str">
            <v>rooftop</v>
          </cell>
          <cell r="P1363">
            <v>200</v>
          </cell>
          <cell r="T1363" t="str">
            <v>SCE (PCR)</v>
          </cell>
        </row>
        <row r="1364">
          <cell r="G1364" t="str">
            <v>planned</v>
          </cell>
          <cell r="H1364">
            <v>2024</v>
          </cell>
          <cell r="I1364" t="str">
            <v>PV</v>
          </cell>
          <cell r="J1364" t="str">
            <v>rooftop</v>
          </cell>
          <cell r="P1364">
            <v>59.531999999999996</v>
          </cell>
          <cell r="T1364" t="str">
            <v>geen regeling</v>
          </cell>
        </row>
        <row r="1365">
          <cell r="G1365" t="str">
            <v>planned</v>
          </cell>
          <cell r="H1365">
            <v>2024</v>
          </cell>
          <cell r="I1365" t="str">
            <v>PV</v>
          </cell>
          <cell r="J1365" t="str">
            <v>rooftop</v>
          </cell>
          <cell r="P1365">
            <v>91.3</v>
          </cell>
          <cell r="T1365" t="str">
            <v>SCE (PCR)</v>
          </cell>
        </row>
        <row r="1366">
          <cell r="G1366" t="str">
            <v>planned</v>
          </cell>
          <cell r="H1366">
            <v>2024</v>
          </cell>
          <cell r="I1366" t="str">
            <v>PV</v>
          </cell>
          <cell r="J1366" t="str">
            <v>rooftop</v>
          </cell>
          <cell r="P1366">
            <v>0</v>
          </cell>
          <cell r="T1366" t="str">
            <v>SCE (PCR)</v>
          </cell>
        </row>
        <row r="1367">
          <cell r="G1367" t="str">
            <v>planned</v>
          </cell>
          <cell r="H1367">
            <v>2024</v>
          </cell>
          <cell r="I1367" t="str">
            <v>PV</v>
          </cell>
          <cell r="J1367" t="str">
            <v>rooftop</v>
          </cell>
          <cell r="P1367">
            <v>72</v>
          </cell>
          <cell r="T1367" t="str">
            <v>SCE (PCR)</v>
          </cell>
        </row>
        <row r="1368">
          <cell r="G1368" t="str">
            <v>planned</v>
          </cell>
          <cell r="H1368">
            <v>2024</v>
          </cell>
          <cell r="I1368" t="str">
            <v>PV</v>
          </cell>
          <cell r="J1368" t="str">
            <v>rooftop</v>
          </cell>
          <cell r="P1368">
            <v>131</v>
          </cell>
          <cell r="T1368" t="str">
            <v>SCE (PCR)</v>
          </cell>
        </row>
        <row r="1369">
          <cell r="G1369" t="str">
            <v>planned</v>
          </cell>
          <cell r="H1369">
            <v>2024</v>
          </cell>
          <cell r="I1369" t="str">
            <v>PV</v>
          </cell>
          <cell r="J1369" t="str">
            <v>rooftop</v>
          </cell>
          <cell r="P1369">
            <v>300</v>
          </cell>
          <cell r="T1369" t="str">
            <v>SCE (PCR)</v>
          </cell>
        </row>
        <row r="1370">
          <cell r="G1370" t="str">
            <v>planned</v>
          </cell>
          <cell r="H1370">
            <v>2024</v>
          </cell>
          <cell r="I1370" t="str">
            <v>PV</v>
          </cell>
          <cell r="J1370" t="str">
            <v>rooftop</v>
          </cell>
          <cell r="P1370">
            <v>292</v>
          </cell>
          <cell r="T1370" t="str">
            <v>SCE (PCR)</v>
          </cell>
        </row>
        <row r="1371">
          <cell r="G1371" t="str">
            <v>planned</v>
          </cell>
          <cell r="H1371">
            <v>2024</v>
          </cell>
          <cell r="I1371" t="str">
            <v>PV</v>
          </cell>
          <cell r="J1371" t="str">
            <v>rooftop</v>
          </cell>
          <cell r="P1371">
            <v>424</v>
          </cell>
          <cell r="T1371" t="str">
            <v>SCE (PCR)</v>
          </cell>
        </row>
        <row r="1372">
          <cell r="G1372" t="str">
            <v>preparation</v>
          </cell>
          <cell r="H1372">
            <v>2025</v>
          </cell>
          <cell r="I1372" t="str">
            <v>PV</v>
          </cell>
          <cell r="J1372" t="str">
            <v>rooftop</v>
          </cell>
          <cell r="P1372">
            <v>0</v>
          </cell>
          <cell r="T1372" t="str">
            <v>SCE (PCR)</v>
          </cell>
        </row>
        <row r="1373">
          <cell r="G1373" t="str">
            <v>planned</v>
          </cell>
          <cell r="H1373">
            <v>2024</v>
          </cell>
          <cell r="I1373" t="str">
            <v>PV</v>
          </cell>
          <cell r="J1373" t="str">
            <v>rooftop</v>
          </cell>
          <cell r="P1373">
            <v>245.99999999999997</v>
          </cell>
          <cell r="T1373" t="str">
            <v>SCE (PCR)</v>
          </cell>
        </row>
        <row r="1374">
          <cell r="G1374" t="str">
            <v>planned</v>
          </cell>
          <cell r="H1374">
            <v>2024</v>
          </cell>
          <cell r="I1374" t="str">
            <v>PV</v>
          </cell>
          <cell r="J1374" t="str">
            <v>rooftop</v>
          </cell>
          <cell r="P1374">
            <v>50.220000000000006</v>
          </cell>
          <cell r="T1374" t="str">
            <v>SCE (PCR)</v>
          </cell>
        </row>
        <row r="1375">
          <cell r="G1375" t="str">
            <v>planned</v>
          </cell>
          <cell r="H1375">
            <v>2024</v>
          </cell>
          <cell r="I1375" t="str">
            <v>PV</v>
          </cell>
          <cell r="J1375" t="str">
            <v>rooftop</v>
          </cell>
          <cell r="P1375">
            <v>197</v>
          </cell>
          <cell r="T1375" t="str">
            <v>SCE (PCR)</v>
          </cell>
        </row>
        <row r="1376">
          <cell r="G1376" t="str">
            <v>planned</v>
          </cell>
          <cell r="H1376">
            <v>2024</v>
          </cell>
          <cell r="I1376" t="str">
            <v>PV</v>
          </cell>
          <cell r="J1376" t="str">
            <v>rooftop</v>
          </cell>
          <cell r="P1376">
            <v>55.5</v>
          </cell>
          <cell r="T1376" t="str">
            <v>SCE (PCR)</v>
          </cell>
        </row>
        <row r="1377">
          <cell r="G1377" t="str">
            <v>planned</v>
          </cell>
          <cell r="H1377">
            <v>2024</v>
          </cell>
          <cell r="I1377" t="str">
            <v>PV</v>
          </cell>
          <cell r="J1377" t="str">
            <v>rooftop</v>
          </cell>
          <cell r="P1377">
            <v>306</v>
          </cell>
          <cell r="T1377" t="str">
            <v>SCE (PCR)</v>
          </cell>
        </row>
        <row r="1378">
          <cell r="G1378" t="str">
            <v>planned</v>
          </cell>
          <cell r="H1378">
            <v>2024</v>
          </cell>
          <cell r="I1378" t="str">
            <v>PV</v>
          </cell>
          <cell r="J1378" t="str">
            <v>rooftop</v>
          </cell>
          <cell r="P1378">
            <v>50.4</v>
          </cell>
          <cell r="T1378" t="str">
            <v>SCE (PCR)</v>
          </cell>
        </row>
        <row r="1379">
          <cell r="G1379" t="str">
            <v>planned</v>
          </cell>
          <cell r="H1379">
            <v>2024</v>
          </cell>
          <cell r="I1379" t="str">
            <v>PV</v>
          </cell>
          <cell r="J1379" t="str">
            <v>rooftop</v>
          </cell>
          <cell r="P1379">
            <v>79.8</v>
          </cell>
          <cell r="T1379" t="str">
            <v>SCE (PCR)</v>
          </cell>
        </row>
        <row r="1380">
          <cell r="G1380" t="str">
            <v>planned</v>
          </cell>
          <cell r="H1380">
            <v>2024</v>
          </cell>
          <cell r="I1380" t="str">
            <v>PV</v>
          </cell>
          <cell r="J1380" t="str">
            <v>rooftop</v>
          </cell>
          <cell r="P1380">
            <v>262</v>
          </cell>
          <cell r="T1380" t="str">
            <v>SCE (PCR)</v>
          </cell>
        </row>
        <row r="1381">
          <cell r="G1381" t="str">
            <v>planned</v>
          </cell>
          <cell r="H1381">
            <v>2024</v>
          </cell>
          <cell r="I1381" t="str">
            <v>PV</v>
          </cell>
          <cell r="J1381" t="str">
            <v>rooftop</v>
          </cell>
          <cell r="P1381">
            <v>48</v>
          </cell>
          <cell r="T1381" t="str">
            <v>SCE (PCR)</v>
          </cell>
        </row>
        <row r="1382">
          <cell r="G1382" t="str">
            <v>planned</v>
          </cell>
          <cell r="H1382">
            <v>2024</v>
          </cell>
          <cell r="I1382" t="str">
            <v>PV</v>
          </cell>
          <cell r="J1382" t="str">
            <v>rooftop</v>
          </cell>
          <cell r="P1382">
            <v>237.72</v>
          </cell>
          <cell r="T1382" t="str">
            <v>SCE (PCR)</v>
          </cell>
        </row>
        <row r="1383">
          <cell r="G1383" t="str">
            <v>planned</v>
          </cell>
          <cell r="H1383">
            <v>2024</v>
          </cell>
          <cell r="I1383" t="str">
            <v>PV</v>
          </cell>
          <cell r="J1383" t="str">
            <v>rooftop</v>
          </cell>
          <cell r="P1383">
            <v>227.64</v>
          </cell>
          <cell r="T1383" t="str">
            <v>SCE (PCR)</v>
          </cell>
        </row>
        <row r="1384">
          <cell r="G1384" t="str">
            <v>preparation</v>
          </cell>
          <cell r="H1384">
            <v>2025</v>
          </cell>
          <cell r="I1384" t="str">
            <v>PV</v>
          </cell>
          <cell r="J1384" t="str">
            <v>rooftop</v>
          </cell>
          <cell r="P1384">
            <v>0</v>
          </cell>
          <cell r="T1384" t="str">
            <v>SCE (PCR)</v>
          </cell>
        </row>
        <row r="1385">
          <cell r="G1385" t="str">
            <v>preparation</v>
          </cell>
          <cell r="H1385">
            <v>2025</v>
          </cell>
          <cell r="I1385" t="str">
            <v>PV</v>
          </cell>
          <cell r="J1385" t="str">
            <v>rooftop</v>
          </cell>
          <cell r="P1385">
            <v>178.5</v>
          </cell>
          <cell r="T1385" t="str">
            <v>SCE (PCR)</v>
          </cell>
        </row>
        <row r="1386">
          <cell r="G1386" t="str">
            <v>preparation</v>
          </cell>
          <cell r="H1386">
            <v>2025</v>
          </cell>
          <cell r="I1386" t="str">
            <v>PV</v>
          </cell>
          <cell r="J1386" t="str">
            <v>rooftop</v>
          </cell>
          <cell r="P1386">
            <v>0</v>
          </cell>
          <cell r="T1386" t="str">
            <v>onbekend</v>
          </cell>
        </row>
        <row r="1387">
          <cell r="G1387" t="str">
            <v>planned</v>
          </cell>
          <cell r="H1387">
            <v>2024</v>
          </cell>
          <cell r="I1387" t="str">
            <v>PV</v>
          </cell>
          <cell r="J1387" t="str">
            <v>rooftop</v>
          </cell>
          <cell r="P1387">
            <v>772.80000000000007</v>
          </cell>
          <cell r="T1387" t="str">
            <v>SDE</v>
          </cell>
        </row>
        <row r="1388">
          <cell r="G1388" t="str">
            <v>preparation</v>
          </cell>
          <cell r="H1388">
            <v>2025</v>
          </cell>
          <cell r="I1388" t="str">
            <v>PV</v>
          </cell>
          <cell r="J1388" t="str">
            <v>rooftop</v>
          </cell>
          <cell r="P1388">
            <v>766</v>
          </cell>
          <cell r="T1388" t="str">
            <v>meerdere regelingen</v>
          </cell>
        </row>
        <row r="1389">
          <cell r="G1389" t="str">
            <v>planned</v>
          </cell>
          <cell r="H1389">
            <v>2024</v>
          </cell>
          <cell r="I1389" t="str">
            <v>PV</v>
          </cell>
          <cell r="J1389" t="str">
            <v>rooftop</v>
          </cell>
          <cell r="P1389">
            <v>540</v>
          </cell>
          <cell r="T1389" t="str">
            <v>SCE (PCR)</v>
          </cell>
        </row>
        <row r="1390">
          <cell r="G1390" t="str">
            <v>planned</v>
          </cell>
          <cell r="H1390">
            <v>2024</v>
          </cell>
          <cell r="I1390" t="str">
            <v>PV</v>
          </cell>
          <cell r="J1390" t="str">
            <v>rooftop</v>
          </cell>
          <cell r="P1390">
            <v>42</v>
          </cell>
          <cell r="T1390" t="str">
            <v>SCE (PCR)</v>
          </cell>
        </row>
        <row r="1391">
          <cell r="G1391" t="str">
            <v>planned</v>
          </cell>
          <cell r="H1391">
            <v>2024</v>
          </cell>
          <cell r="I1391" t="str">
            <v>PV</v>
          </cell>
          <cell r="J1391" t="str">
            <v>rooftop</v>
          </cell>
          <cell r="P1391">
            <v>122.99999999999999</v>
          </cell>
          <cell r="T1391" t="str">
            <v>SCE (PCR)</v>
          </cell>
        </row>
        <row r="1392">
          <cell r="G1392" t="str">
            <v>realized</v>
          </cell>
          <cell r="H1392">
            <v>2018</v>
          </cell>
          <cell r="I1392" t="str">
            <v>PV</v>
          </cell>
          <cell r="J1392" t="str">
            <v>field</v>
          </cell>
          <cell r="P1392">
            <v>55.555555555555557</v>
          </cell>
          <cell r="T1392" t="str">
            <v>postcoderoos</v>
          </cell>
        </row>
        <row r="1393">
          <cell r="G1393" t="str">
            <v>realized</v>
          </cell>
          <cell r="H1393">
            <v>2019</v>
          </cell>
          <cell r="I1393" t="str">
            <v>PV</v>
          </cell>
          <cell r="J1393" t="str">
            <v>field</v>
          </cell>
          <cell r="P1393">
            <v>502.50000000000006</v>
          </cell>
          <cell r="T1393" t="str">
            <v>postcoderoos</v>
          </cell>
        </row>
        <row r="1394">
          <cell r="G1394" t="str">
            <v>realized</v>
          </cell>
          <cell r="H1394">
            <v>2020</v>
          </cell>
          <cell r="I1394" t="str">
            <v>PV</v>
          </cell>
          <cell r="J1394" t="str">
            <v>field</v>
          </cell>
          <cell r="P1394">
            <v>0</v>
          </cell>
          <cell r="T1394" t="str">
            <v>SDE</v>
          </cell>
        </row>
        <row r="1395">
          <cell r="G1395" t="str">
            <v>realized</v>
          </cell>
          <cell r="H1395">
            <v>2022</v>
          </cell>
          <cell r="I1395" t="str">
            <v>PV</v>
          </cell>
          <cell r="J1395" t="str">
            <v>field</v>
          </cell>
          <cell r="P1395">
            <v>0</v>
          </cell>
          <cell r="T1395" t="str">
            <v>SDE</v>
          </cell>
        </row>
        <row r="1396">
          <cell r="G1396" t="str">
            <v>realized</v>
          </cell>
          <cell r="H1396">
            <v>2022</v>
          </cell>
          <cell r="I1396" t="str">
            <v>PV</v>
          </cell>
          <cell r="J1396" t="str">
            <v>water</v>
          </cell>
          <cell r="P1396">
            <v>8160</v>
          </cell>
          <cell r="T1396" t="str">
            <v>SDE</v>
          </cell>
        </row>
        <row r="1397">
          <cell r="G1397" t="str">
            <v>realized</v>
          </cell>
          <cell r="H1397">
            <v>2020</v>
          </cell>
          <cell r="I1397" t="str">
            <v>PV</v>
          </cell>
          <cell r="J1397" t="str">
            <v>field</v>
          </cell>
          <cell r="P1397">
            <v>72.899999999999991</v>
          </cell>
          <cell r="T1397" t="str">
            <v>postcoderoos</v>
          </cell>
        </row>
        <row r="1398">
          <cell r="G1398" t="str">
            <v>realized</v>
          </cell>
          <cell r="H1398">
            <v>2020</v>
          </cell>
          <cell r="I1398" t="str">
            <v>PV</v>
          </cell>
          <cell r="J1398" t="str">
            <v>field</v>
          </cell>
          <cell r="P1398">
            <v>1256</v>
          </cell>
          <cell r="T1398" t="str">
            <v>SDE</v>
          </cell>
        </row>
        <row r="1399">
          <cell r="G1399" t="str">
            <v>realized</v>
          </cell>
          <cell r="H1399">
            <v>2019</v>
          </cell>
          <cell r="I1399" t="str">
            <v>PV</v>
          </cell>
          <cell r="J1399" t="str">
            <v>field</v>
          </cell>
          <cell r="P1399">
            <v>0</v>
          </cell>
          <cell r="T1399" t="str">
            <v>SDE</v>
          </cell>
        </row>
        <row r="1400">
          <cell r="G1400" t="str">
            <v>realized</v>
          </cell>
          <cell r="H1400">
            <v>2016</v>
          </cell>
          <cell r="I1400" t="str">
            <v>PV</v>
          </cell>
          <cell r="J1400" t="str">
            <v>field</v>
          </cell>
          <cell r="P1400">
            <v>2000</v>
          </cell>
          <cell r="T1400" t="str">
            <v>SDE</v>
          </cell>
        </row>
        <row r="1401">
          <cell r="G1401" t="str">
            <v>realized</v>
          </cell>
          <cell r="H1401">
            <v>2023</v>
          </cell>
          <cell r="I1401" t="str">
            <v>PV</v>
          </cell>
          <cell r="J1401" t="str">
            <v>field</v>
          </cell>
          <cell r="P1401">
            <v>87</v>
          </cell>
          <cell r="T1401" t="str">
            <v>SCE (PCR)</v>
          </cell>
        </row>
        <row r="1402">
          <cell r="G1402" t="str">
            <v>realized</v>
          </cell>
          <cell r="H1402">
            <v>2022</v>
          </cell>
          <cell r="I1402" t="str">
            <v>PV</v>
          </cell>
          <cell r="J1402" t="str">
            <v>field</v>
          </cell>
          <cell r="P1402">
            <v>2385</v>
          </cell>
          <cell r="T1402" t="str">
            <v>SDE</v>
          </cell>
        </row>
        <row r="1403">
          <cell r="G1403" t="str">
            <v>realized</v>
          </cell>
          <cell r="H1403">
            <v>2021</v>
          </cell>
          <cell r="I1403" t="str">
            <v>PV</v>
          </cell>
          <cell r="J1403" t="str">
            <v>water</v>
          </cell>
          <cell r="P1403">
            <v>3519</v>
          </cell>
          <cell r="T1403" t="str">
            <v>SDE</v>
          </cell>
        </row>
        <row r="1404">
          <cell r="G1404" t="str">
            <v>realized</v>
          </cell>
          <cell r="H1404">
            <v>2020</v>
          </cell>
          <cell r="I1404" t="str">
            <v>PV</v>
          </cell>
          <cell r="J1404" t="str">
            <v>field</v>
          </cell>
          <cell r="P1404">
            <v>3087.5</v>
          </cell>
          <cell r="T1404" t="str">
            <v>SDE</v>
          </cell>
        </row>
        <row r="1405">
          <cell r="G1405" t="str">
            <v>realized</v>
          </cell>
          <cell r="H1405">
            <v>2020</v>
          </cell>
          <cell r="I1405" t="str">
            <v>PV</v>
          </cell>
          <cell r="J1405" t="str">
            <v>field</v>
          </cell>
          <cell r="P1405">
            <v>0</v>
          </cell>
          <cell r="T1405" t="str">
            <v>SDE</v>
          </cell>
        </row>
        <row r="1406">
          <cell r="G1406" t="str">
            <v>realized</v>
          </cell>
          <cell r="H1406">
            <v>2020</v>
          </cell>
          <cell r="I1406" t="str">
            <v>PV</v>
          </cell>
          <cell r="J1406" t="str">
            <v>water</v>
          </cell>
          <cell r="P1406">
            <v>0</v>
          </cell>
          <cell r="T1406" t="str">
            <v>SDE</v>
          </cell>
        </row>
        <row r="1407">
          <cell r="G1407" t="str">
            <v>realized</v>
          </cell>
          <cell r="H1407">
            <v>2022</v>
          </cell>
          <cell r="I1407" t="str">
            <v>PV</v>
          </cell>
          <cell r="J1407" t="str">
            <v>field</v>
          </cell>
          <cell r="P1407">
            <v>965</v>
          </cell>
          <cell r="T1407" t="str">
            <v>SDE</v>
          </cell>
        </row>
        <row r="1408">
          <cell r="G1408" t="str">
            <v>realized</v>
          </cell>
          <cell r="H1408">
            <v>2020</v>
          </cell>
          <cell r="I1408" t="str">
            <v>PV</v>
          </cell>
          <cell r="J1408" t="str">
            <v>field</v>
          </cell>
          <cell r="P1408">
            <v>2695.08</v>
          </cell>
          <cell r="T1408" t="str">
            <v>SDE</v>
          </cell>
        </row>
        <row r="1409">
          <cell r="G1409" t="str">
            <v>realized</v>
          </cell>
          <cell r="H1409">
            <v>2018</v>
          </cell>
          <cell r="I1409" t="str">
            <v>PV</v>
          </cell>
          <cell r="J1409" t="str">
            <v>field</v>
          </cell>
          <cell r="P1409">
            <v>427.5</v>
          </cell>
          <cell r="T1409" t="str">
            <v>SDE</v>
          </cell>
        </row>
        <row r="1410">
          <cell r="G1410" t="str">
            <v>realized</v>
          </cell>
          <cell r="H1410">
            <v>2021</v>
          </cell>
          <cell r="I1410" t="str">
            <v>PV</v>
          </cell>
          <cell r="J1410" t="str">
            <v>field</v>
          </cell>
          <cell r="P1410">
            <v>386.28</v>
          </cell>
          <cell r="T1410" t="str">
            <v>SDE</v>
          </cell>
        </row>
        <row r="1411">
          <cell r="G1411" t="str">
            <v>realized</v>
          </cell>
          <cell r="H1411">
            <v>2019</v>
          </cell>
          <cell r="I1411" t="str">
            <v>PV</v>
          </cell>
          <cell r="J1411" t="str">
            <v>field</v>
          </cell>
          <cell r="P1411">
            <v>150</v>
          </cell>
          <cell r="T1411" t="str">
            <v>postcoderoos</v>
          </cell>
        </row>
        <row r="1412">
          <cell r="G1412" t="str">
            <v>realized</v>
          </cell>
          <cell r="H1412">
            <v>2016</v>
          </cell>
          <cell r="I1412" t="str">
            <v>PV</v>
          </cell>
          <cell r="J1412" t="str">
            <v>field</v>
          </cell>
          <cell r="P1412">
            <v>7000</v>
          </cell>
          <cell r="T1412" t="str">
            <v>SDE</v>
          </cell>
        </row>
        <row r="1413">
          <cell r="G1413" t="str">
            <v>realized</v>
          </cell>
          <cell r="H1413">
            <v>2018</v>
          </cell>
          <cell r="I1413" t="str">
            <v>PV</v>
          </cell>
          <cell r="J1413" t="str">
            <v>field</v>
          </cell>
          <cell r="P1413">
            <v>1012.0000000000001</v>
          </cell>
          <cell r="T1413" t="str">
            <v>SDE</v>
          </cell>
        </row>
        <row r="1414">
          <cell r="G1414" t="str">
            <v>realized</v>
          </cell>
          <cell r="H1414">
            <v>2021</v>
          </cell>
          <cell r="I1414" t="str">
            <v>PV</v>
          </cell>
          <cell r="J1414" t="str">
            <v>field</v>
          </cell>
          <cell r="P1414">
            <v>3036.9300000000003</v>
          </cell>
          <cell r="T1414" t="str">
            <v>SDE</v>
          </cell>
        </row>
        <row r="1415">
          <cell r="G1415" t="str">
            <v>realized</v>
          </cell>
          <cell r="H1415">
            <v>2021</v>
          </cell>
          <cell r="I1415" t="str">
            <v>PV</v>
          </cell>
          <cell r="J1415" t="str">
            <v>field</v>
          </cell>
          <cell r="P1415">
            <v>2433.6</v>
          </cell>
          <cell r="T1415" t="str">
            <v>SDE</v>
          </cell>
        </row>
        <row r="1416">
          <cell r="G1416" t="str">
            <v>realized</v>
          </cell>
          <cell r="H1416">
            <v>2022</v>
          </cell>
          <cell r="I1416" t="str">
            <v>PV</v>
          </cell>
          <cell r="J1416" t="str">
            <v>field</v>
          </cell>
          <cell r="P1416">
            <v>395.25</v>
          </cell>
          <cell r="T1416" t="str">
            <v>SCE (PCR)</v>
          </cell>
        </row>
        <row r="1417">
          <cell r="G1417" t="str">
            <v>realized</v>
          </cell>
          <cell r="H1417">
            <v>2019</v>
          </cell>
          <cell r="I1417" t="str">
            <v>PV</v>
          </cell>
          <cell r="J1417" t="str">
            <v>solar carport</v>
          </cell>
          <cell r="P1417">
            <v>230.39999999999998</v>
          </cell>
          <cell r="T1417" t="str">
            <v>SDE</v>
          </cell>
        </row>
        <row r="1418">
          <cell r="G1418" t="str">
            <v>realized</v>
          </cell>
          <cell r="H1418">
            <v>2022</v>
          </cell>
          <cell r="I1418" t="str">
            <v>PV</v>
          </cell>
          <cell r="J1418" t="str">
            <v>field</v>
          </cell>
          <cell r="P1418">
            <v>1656.3999999999999</v>
          </cell>
          <cell r="T1418" t="str">
            <v>SDE</v>
          </cell>
        </row>
        <row r="1419">
          <cell r="G1419" t="str">
            <v>realized</v>
          </cell>
          <cell r="H1419">
            <v>2022</v>
          </cell>
          <cell r="I1419" t="str">
            <v>PV</v>
          </cell>
          <cell r="J1419" t="str">
            <v>solar carport</v>
          </cell>
          <cell r="P1419">
            <v>1176.0685999999998</v>
          </cell>
          <cell r="T1419" t="str">
            <v>SDE</v>
          </cell>
        </row>
        <row r="1420">
          <cell r="G1420" t="str">
            <v>realized</v>
          </cell>
          <cell r="H1420">
            <v>2018</v>
          </cell>
          <cell r="I1420" t="str">
            <v>PV</v>
          </cell>
          <cell r="J1420" t="str">
            <v>water</v>
          </cell>
          <cell r="P1420">
            <v>1845</v>
          </cell>
          <cell r="T1420" t="str">
            <v>SDE</v>
          </cell>
        </row>
        <row r="1421">
          <cell r="G1421" t="str">
            <v>realized</v>
          </cell>
          <cell r="H1421">
            <v>2022</v>
          </cell>
          <cell r="I1421" t="str">
            <v>PV</v>
          </cell>
          <cell r="J1421" t="str">
            <v>field</v>
          </cell>
          <cell r="P1421">
            <v>4536</v>
          </cell>
          <cell r="T1421" t="str">
            <v>SDE</v>
          </cell>
        </row>
        <row r="1422">
          <cell r="G1422" t="str">
            <v>realized</v>
          </cell>
          <cell r="H1422">
            <v>2023</v>
          </cell>
          <cell r="I1422" t="str">
            <v>PV</v>
          </cell>
          <cell r="J1422" t="str">
            <v>field</v>
          </cell>
          <cell r="P1422">
            <v>0</v>
          </cell>
          <cell r="T1422" t="str">
            <v>SDE</v>
          </cell>
        </row>
        <row r="1423">
          <cell r="G1423" t="str">
            <v>realized</v>
          </cell>
          <cell r="H1423">
            <v>2022</v>
          </cell>
          <cell r="I1423" t="str">
            <v>PV</v>
          </cell>
          <cell r="J1423" t="str">
            <v>field</v>
          </cell>
          <cell r="P1423">
            <v>168.75</v>
          </cell>
          <cell r="T1423" t="str">
            <v>SCE (PCR)</v>
          </cell>
        </row>
        <row r="1424">
          <cell r="G1424" t="str">
            <v>realized</v>
          </cell>
          <cell r="H1424">
            <v>2023</v>
          </cell>
          <cell r="I1424" t="str">
            <v>PV</v>
          </cell>
          <cell r="J1424" t="str">
            <v>field</v>
          </cell>
          <cell r="P1424">
            <v>1250.5999999999999</v>
          </cell>
          <cell r="T1424" t="str">
            <v>SDE</v>
          </cell>
        </row>
        <row r="1425">
          <cell r="G1425" t="str">
            <v>realized</v>
          </cell>
          <cell r="H1425">
            <v>2021</v>
          </cell>
          <cell r="I1425" t="str">
            <v>PV</v>
          </cell>
          <cell r="J1425" t="str">
            <v>field</v>
          </cell>
          <cell r="P1425">
            <v>9383.4</v>
          </cell>
          <cell r="T1425" t="str">
            <v>SDE</v>
          </cell>
        </row>
        <row r="1426">
          <cell r="G1426" t="str">
            <v>realized</v>
          </cell>
          <cell r="H1426">
            <v>2022</v>
          </cell>
          <cell r="I1426" t="str">
            <v>PV</v>
          </cell>
          <cell r="J1426" t="str">
            <v>field</v>
          </cell>
          <cell r="P1426">
            <v>1354.5</v>
          </cell>
          <cell r="T1426" t="str">
            <v>SDE</v>
          </cell>
        </row>
        <row r="1427">
          <cell r="G1427" t="str">
            <v>realized</v>
          </cell>
          <cell r="H1427">
            <v>2016</v>
          </cell>
          <cell r="I1427" t="str">
            <v>PV</v>
          </cell>
          <cell r="J1427" t="str">
            <v>field</v>
          </cell>
          <cell r="P1427">
            <v>54</v>
          </cell>
          <cell r="T1427" t="str">
            <v>SDE</v>
          </cell>
        </row>
        <row r="1428">
          <cell r="G1428" t="str">
            <v>realized</v>
          </cell>
          <cell r="H1428">
            <v>2020</v>
          </cell>
          <cell r="I1428" t="str">
            <v>PV</v>
          </cell>
          <cell r="J1428" t="str">
            <v>field</v>
          </cell>
          <cell r="P1428">
            <v>1145.7</v>
          </cell>
          <cell r="T1428" t="str">
            <v>postcoderoos</v>
          </cell>
        </row>
        <row r="1429">
          <cell r="G1429" t="str">
            <v>realized</v>
          </cell>
          <cell r="H1429">
            <v>2023</v>
          </cell>
          <cell r="I1429" t="str">
            <v>PV</v>
          </cell>
          <cell r="J1429" t="str">
            <v>field</v>
          </cell>
          <cell r="P1429">
            <v>4675</v>
          </cell>
          <cell r="T1429" t="str">
            <v>SDE</v>
          </cell>
        </row>
        <row r="1430">
          <cell r="G1430" t="str">
            <v>realized</v>
          </cell>
          <cell r="H1430">
            <v>2021</v>
          </cell>
          <cell r="I1430" t="str">
            <v>PV</v>
          </cell>
          <cell r="J1430" t="str">
            <v>field</v>
          </cell>
          <cell r="P1430">
            <v>1598.4</v>
          </cell>
          <cell r="T1430" t="str">
            <v>meerdere regelingen</v>
          </cell>
        </row>
        <row r="1431">
          <cell r="G1431" t="str">
            <v>realized</v>
          </cell>
          <cell r="H1431">
            <v>2021</v>
          </cell>
          <cell r="I1431" t="str">
            <v>PV</v>
          </cell>
          <cell r="J1431" t="str">
            <v>field</v>
          </cell>
          <cell r="P1431">
            <v>1069.2</v>
          </cell>
          <cell r="T1431" t="str">
            <v>SDE</v>
          </cell>
        </row>
        <row r="1432">
          <cell r="G1432" t="str">
            <v>realized</v>
          </cell>
          <cell r="H1432">
            <v>2021</v>
          </cell>
          <cell r="I1432" t="str">
            <v>PV</v>
          </cell>
          <cell r="J1432" t="str">
            <v>field</v>
          </cell>
          <cell r="P1432">
            <v>847</v>
          </cell>
          <cell r="T1432" t="str">
            <v>SDE</v>
          </cell>
        </row>
        <row r="1433">
          <cell r="G1433" t="str">
            <v>realized</v>
          </cell>
          <cell r="H1433">
            <v>2017</v>
          </cell>
          <cell r="I1433" t="str">
            <v>PV</v>
          </cell>
          <cell r="J1433" t="str">
            <v>field</v>
          </cell>
          <cell r="P1433">
            <v>2295</v>
          </cell>
          <cell r="T1433" t="str">
            <v>SDE</v>
          </cell>
        </row>
        <row r="1434">
          <cell r="G1434" t="str">
            <v>realized</v>
          </cell>
          <cell r="H1434">
            <v>2019</v>
          </cell>
          <cell r="I1434" t="str">
            <v>PV</v>
          </cell>
          <cell r="J1434" t="str">
            <v>field</v>
          </cell>
          <cell r="P1434">
            <v>415.8</v>
          </cell>
          <cell r="T1434" t="str">
            <v>postcoderoos</v>
          </cell>
        </row>
        <row r="1435">
          <cell r="G1435" t="str">
            <v>realized</v>
          </cell>
          <cell r="H1435">
            <v>2019</v>
          </cell>
          <cell r="I1435" t="str">
            <v>PV</v>
          </cell>
          <cell r="J1435" t="str">
            <v>field</v>
          </cell>
          <cell r="P1435">
            <v>486.15999999999997</v>
          </cell>
          <cell r="T1435" t="str">
            <v>SDE</v>
          </cell>
        </row>
        <row r="1436">
          <cell r="G1436" t="str">
            <v>realized</v>
          </cell>
          <cell r="H1436">
            <v>2018</v>
          </cell>
          <cell r="I1436" t="str">
            <v>PV</v>
          </cell>
          <cell r="J1436" t="str">
            <v>field</v>
          </cell>
          <cell r="P1436">
            <v>216</v>
          </cell>
          <cell r="T1436" t="str">
            <v>postcoderoos</v>
          </cell>
        </row>
        <row r="1437">
          <cell r="G1437" t="str">
            <v>realized</v>
          </cell>
          <cell r="H1437">
            <v>2019</v>
          </cell>
          <cell r="I1437" t="str">
            <v>PV</v>
          </cell>
          <cell r="J1437" t="str">
            <v>field</v>
          </cell>
          <cell r="P1437">
            <v>174</v>
          </cell>
          <cell r="T1437" t="str">
            <v>postcoderoos</v>
          </cell>
        </row>
        <row r="1438">
          <cell r="G1438" t="str">
            <v>realized</v>
          </cell>
          <cell r="H1438">
            <v>2022</v>
          </cell>
          <cell r="I1438" t="str">
            <v>PV</v>
          </cell>
          <cell r="J1438" t="str">
            <v>field</v>
          </cell>
          <cell r="P1438">
            <v>116.82</v>
          </cell>
          <cell r="T1438" t="str">
            <v>SCE (PCR)</v>
          </cell>
        </row>
        <row r="1439">
          <cell r="G1439" t="str">
            <v>realized</v>
          </cell>
          <cell r="H1439">
            <v>2021</v>
          </cell>
          <cell r="I1439" t="str">
            <v>PV</v>
          </cell>
          <cell r="J1439" t="str">
            <v>field</v>
          </cell>
          <cell r="P1439">
            <v>244.99999999999997</v>
          </cell>
          <cell r="T1439" t="str">
            <v>SDE</v>
          </cell>
        </row>
        <row r="1440">
          <cell r="G1440" t="str">
            <v>realized</v>
          </cell>
          <cell r="H1440">
            <v>2020</v>
          </cell>
          <cell r="I1440" t="str">
            <v>PV</v>
          </cell>
          <cell r="J1440" t="str">
            <v>field</v>
          </cell>
          <cell r="P1440">
            <v>2216.96</v>
          </cell>
          <cell r="T1440" t="str">
            <v>SDE</v>
          </cell>
        </row>
        <row r="1441">
          <cell r="G1441" t="str">
            <v>realized</v>
          </cell>
          <cell r="H1441">
            <v>2023</v>
          </cell>
          <cell r="I1441" t="str">
            <v>PV</v>
          </cell>
          <cell r="J1441" t="str">
            <v>field</v>
          </cell>
          <cell r="P1441">
            <v>0</v>
          </cell>
          <cell r="T1441" t="str">
            <v>SDE</v>
          </cell>
        </row>
        <row r="1442">
          <cell r="G1442" t="str">
            <v>realized</v>
          </cell>
          <cell r="H1442">
            <v>2023</v>
          </cell>
          <cell r="I1442" t="str">
            <v>PV</v>
          </cell>
          <cell r="J1442" t="str">
            <v>field</v>
          </cell>
          <cell r="P1442">
            <v>5850</v>
          </cell>
          <cell r="T1442" t="str">
            <v>SDE</v>
          </cell>
        </row>
        <row r="1443">
          <cell r="G1443" t="str">
            <v>realized</v>
          </cell>
          <cell r="H1443">
            <v>2022</v>
          </cell>
          <cell r="I1443" t="str">
            <v>PV</v>
          </cell>
          <cell r="J1443" t="str">
            <v>solar carport</v>
          </cell>
          <cell r="P1443">
            <v>500</v>
          </cell>
          <cell r="T1443" t="str">
            <v>SCE (PCR)</v>
          </cell>
        </row>
        <row r="1444">
          <cell r="G1444" t="str">
            <v>realized</v>
          </cell>
          <cell r="H1444">
            <v>2023</v>
          </cell>
          <cell r="I1444" t="str">
            <v>PV</v>
          </cell>
          <cell r="J1444" t="str">
            <v>field</v>
          </cell>
          <cell r="P1444">
            <v>0</v>
          </cell>
          <cell r="T1444" t="str">
            <v>SDE</v>
          </cell>
        </row>
        <row r="1445">
          <cell r="G1445" t="str">
            <v>realized</v>
          </cell>
          <cell r="H1445">
            <v>2022</v>
          </cell>
          <cell r="I1445" t="str">
            <v>PV</v>
          </cell>
          <cell r="J1445" t="str">
            <v>field</v>
          </cell>
          <cell r="P1445">
            <v>1635.6</v>
          </cell>
          <cell r="T1445" t="str">
            <v>SDE</v>
          </cell>
        </row>
        <row r="1446">
          <cell r="G1446" t="str">
            <v>realized</v>
          </cell>
          <cell r="H1446">
            <v>2018</v>
          </cell>
          <cell r="I1446" t="str">
            <v>PV</v>
          </cell>
          <cell r="J1446" t="str">
            <v>field</v>
          </cell>
          <cell r="P1446">
            <v>1137.5</v>
          </cell>
          <cell r="T1446" t="str">
            <v>meerdere regelingen</v>
          </cell>
        </row>
        <row r="1447">
          <cell r="G1447" t="str">
            <v>realized</v>
          </cell>
          <cell r="H1447">
            <v>2020</v>
          </cell>
          <cell r="I1447" t="str">
            <v>PV</v>
          </cell>
          <cell r="J1447" t="str">
            <v>field</v>
          </cell>
          <cell r="P1447">
            <v>0</v>
          </cell>
          <cell r="T1447" t="str">
            <v>SDE</v>
          </cell>
        </row>
        <row r="1448">
          <cell r="G1448" t="str">
            <v>realized</v>
          </cell>
          <cell r="H1448">
            <v>2016</v>
          </cell>
          <cell r="I1448" t="str">
            <v>PV</v>
          </cell>
          <cell r="J1448" t="str">
            <v>field</v>
          </cell>
          <cell r="P1448">
            <v>1777</v>
          </cell>
          <cell r="T1448" t="str">
            <v>SDE</v>
          </cell>
        </row>
        <row r="1449">
          <cell r="G1449" t="str">
            <v>realized</v>
          </cell>
          <cell r="H1449">
            <v>2018</v>
          </cell>
          <cell r="I1449" t="str">
            <v>PV</v>
          </cell>
          <cell r="J1449" t="str">
            <v>field</v>
          </cell>
          <cell r="P1449">
            <v>2185.65</v>
          </cell>
          <cell r="T1449" t="str">
            <v>postcoderoos</v>
          </cell>
        </row>
        <row r="1450">
          <cell r="G1450" t="str">
            <v>realized</v>
          </cell>
          <cell r="H1450">
            <v>2021</v>
          </cell>
          <cell r="I1450" t="str">
            <v>PV</v>
          </cell>
          <cell r="J1450" t="str">
            <v>field</v>
          </cell>
          <cell r="P1450">
            <v>0</v>
          </cell>
          <cell r="T1450" t="str">
            <v>SDE</v>
          </cell>
        </row>
        <row r="1451">
          <cell r="G1451" t="str">
            <v>realized</v>
          </cell>
          <cell r="H1451">
            <v>2018</v>
          </cell>
          <cell r="I1451" t="str">
            <v>PV</v>
          </cell>
          <cell r="J1451" t="str">
            <v>field</v>
          </cell>
          <cell r="P1451">
            <v>3146.3999999999996</v>
          </cell>
          <cell r="T1451" t="str">
            <v>postcoderoos</v>
          </cell>
        </row>
        <row r="1452">
          <cell r="G1452" t="str">
            <v>realized</v>
          </cell>
          <cell r="H1452">
            <v>2020</v>
          </cell>
          <cell r="I1452" t="str">
            <v>PV</v>
          </cell>
          <cell r="J1452" t="str">
            <v>field</v>
          </cell>
          <cell r="P1452">
            <v>0</v>
          </cell>
          <cell r="T1452" t="str">
            <v>SDE</v>
          </cell>
        </row>
        <row r="1453">
          <cell r="G1453" t="str">
            <v>realized</v>
          </cell>
          <cell r="H1453">
            <v>2023</v>
          </cell>
          <cell r="I1453" t="str">
            <v>PV</v>
          </cell>
          <cell r="J1453" t="str">
            <v>field</v>
          </cell>
          <cell r="P1453">
            <v>0</v>
          </cell>
          <cell r="T1453" t="str">
            <v>SDE</v>
          </cell>
        </row>
        <row r="1454">
          <cell r="G1454" t="str">
            <v>realized</v>
          </cell>
          <cell r="H1454">
            <v>2019</v>
          </cell>
          <cell r="I1454" t="str">
            <v>PV</v>
          </cell>
          <cell r="J1454" t="str">
            <v>field</v>
          </cell>
          <cell r="P1454">
            <v>0</v>
          </cell>
          <cell r="T1454" t="str">
            <v>SDE</v>
          </cell>
        </row>
        <row r="1455">
          <cell r="G1455" t="str">
            <v>realized</v>
          </cell>
          <cell r="H1455">
            <v>2023</v>
          </cell>
          <cell r="I1455" t="str">
            <v>PV</v>
          </cell>
          <cell r="J1455" t="str">
            <v>field</v>
          </cell>
          <cell r="P1455">
            <v>4725</v>
          </cell>
          <cell r="T1455" t="str">
            <v>SDE</v>
          </cell>
        </row>
        <row r="1456">
          <cell r="G1456" t="str">
            <v>realized</v>
          </cell>
          <cell r="H1456">
            <v>2018</v>
          </cell>
          <cell r="I1456" t="str">
            <v>PV</v>
          </cell>
          <cell r="J1456" t="str">
            <v>field</v>
          </cell>
          <cell r="P1456">
            <v>132</v>
          </cell>
          <cell r="T1456" t="str">
            <v>postcoderoos</v>
          </cell>
        </row>
        <row r="1457">
          <cell r="G1457" t="str">
            <v>realized</v>
          </cell>
          <cell r="H1457">
            <v>2020</v>
          </cell>
          <cell r="I1457" t="str">
            <v>PV</v>
          </cell>
          <cell r="J1457" t="str">
            <v>field</v>
          </cell>
          <cell r="P1457">
            <v>638</v>
          </cell>
          <cell r="T1457" t="str">
            <v>postcoderoos</v>
          </cell>
        </row>
        <row r="1458">
          <cell r="G1458" t="str">
            <v>realized</v>
          </cell>
          <cell r="H1458">
            <v>2020</v>
          </cell>
          <cell r="I1458" t="str">
            <v>PV</v>
          </cell>
          <cell r="J1458" t="str">
            <v>field</v>
          </cell>
          <cell r="P1458">
            <v>1123.2</v>
          </cell>
          <cell r="T1458" t="str">
            <v>SDE</v>
          </cell>
        </row>
        <row r="1459">
          <cell r="G1459" t="str">
            <v>realized</v>
          </cell>
          <cell r="H1459">
            <v>2021</v>
          </cell>
          <cell r="I1459" t="str">
            <v>PV</v>
          </cell>
          <cell r="J1459" t="str">
            <v>field</v>
          </cell>
          <cell r="P1459">
            <v>5862.64</v>
          </cell>
          <cell r="T1459" t="str">
            <v>SDE</v>
          </cell>
        </row>
        <row r="1460">
          <cell r="G1460" t="str">
            <v>realized</v>
          </cell>
          <cell r="H1460">
            <v>2023</v>
          </cell>
          <cell r="I1460" t="str">
            <v>PV</v>
          </cell>
          <cell r="J1460" t="str">
            <v>field</v>
          </cell>
          <cell r="P1460">
            <v>133.10000000000002</v>
          </cell>
          <cell r="T1460" t="str">
            <v>SCE (PCR)</v>
          </cell>
        </row>
        <row r="1461">
          <cell r="G1461" t="str">
            <v>realized</v>
          </cell>
          <cell r="H1461">
            <v>2016</v>
          </cell>
          <cell r="I1461" t="str">
            <v>PV</v>
          </cell>
          <cell r="J1461" t="str">
            <v>field</v>
          </cell>
          <cell r="P1461">
            <v>157.13999999999999</v>
          </cell>
          <cell r="T1461" t="str">
            <v>postcoderoos</v>
          </cell>
        </row>
        <row r="1462">
          <cell r="G1462" t="str">
            <v>realized</v>
          </cell>
          <cell r="H1462">
            <v>2017</v>
          </cell>
          <cell r="I1462" t="str">
            <v>PV</v>
          </cell>
          <cell r="J1462" t="str">
            <v>field</v>
          </cell>
          <cell r="P1462">
            <v>1290</v>
          </cell>
          <cell r="T1462" t="str">
            <v>SDE</v>
          </cell>
        </row>
        <row r="1463">
          <cell r="G1463" t="str">
            <v>realized</v>
          </cell>
          <cell r="H1463">
            <v>2018</v>
          </cell>
          <cell r="I1463" t="str">
            <v>PV</v>
          </cell>
          <cell r="J1463" t="str">
            <v>field</v>
          </cell>
          <cell r="P1463">
            <v>0</v>
          </cell>
          <cell r="T1463" t="str">
            <v>SDE</v>
          </cell>
        </row>
        <row r="1464">
          <cell r="G1464" t="str">
            <v>realized</v>
          </cell>
          <cell r="H1464">
            <v>2022</v>
          </cell>
          <cell r="I1464" t="str">
            <v>PV</v>
          </cell>
          <cell r="J1464" t="str">
            <v>field</v>
          </cell>
          <cell r="P1464">
            <v>3999</v>
          </cell>
          <cell r="T1464" t="str">
            <v>SDE</v>
          </cell>
        </row>
        <row r="1465">
          <cell r="G1465" t="str">
            <v>realized</v>
          </cell>
          <cell r="H1465">
            <v>2019</v>
          </cell>
          <cell r="I1465" t="str">
            <v>PV</v>
          </cell>
          <cell r="J1465" t="str">
            <v>field</v>
          </cell>
          <cell r="P1465">
            <v>750</v>
          </cell>
          <cell r="T1465" t="str">
            <v>SDE</v>
          </cell>
        </row>
        <row r="1466">
          <cell r="G1466" t="str">
            <v>realized</v>
          </cell>
          <cell r="H1466">
            <v>2023</v>
          </cell>
          <cell r="I1466" t="str">
            <v>PV</v>
          </cell>
          <cell r="J1466" t="str">
            <v>field</v>
          </cell>
          <cell r="P1466">
            <v>89</v>
          </cell>
          <cell r="T1466" t="str">
            <v>SCE (PCR)</v>
          </cell>
        </row>
        <row r="1467">
          <cell r="G1467" t="str">
            <v>realized</v>
          </cell>
          <cell r="H1467">
            <v>2023</v>
          </cell>
          <cell r="I1467" t="str">
            <v>PV</v>
          </cell>
          <cell r="J1467" t="str">
            <v>field</v>
          </cell>
          <cell r="P1467">
            <v>207</v>
          </cell>
          <cell r="T1467" t="str">
            <v>SCE (PCR)</v>
          </cell>
        </row>
        <row r="1468">
          <cell r="G1468" t="str">
            <v>realized</v>
          </cell>
          <cell r="H1468">
            <v>2023</v>
          </cell>
          <cell r="I1468" t="str">
            <v>PV</v>
          </cell>
          <cell r="J1468" t="str">
            <v>field</v>
          </cell>
          <cell r="P1468">
            <v>0</v>
          </cell>
          <cell r="T1468" t="str">
            <v>SDE</v>
          </cell>
        </row>
        <row r="1469">
          <cell r="G1469" t="str">
            <v>realized</v>
          </cell>
          <cell r="H1469">
            <v>2023</v>
          </cell>
          <cell r="I1469" t="str">
            <v>PV</v>
          </cell>
          <cell r="J1469" t="str">
            <v>field</v>
          </cell>
          <cell r="P1469">
            <v>3935.8</v>
          </cell>
          <cell r="T1469" t="str">
            <v>meerdere regelingen</v>
          </cell>
        </row>
        <row r="1470">
          <cell r="G1470" t="str">
            <v>realized</v>
          </cell>
          <cell r="H1470">
            <v>2023</v>
          </cell>
          <cell r="I1470" t="str">
            <v>PV</v>
          </cell>
          <cell r="J1470" t="str">
            <v>field</v>
          </cell>
          <cell r="P1470">
            <v>1147.3000000000002</v>
          </cell>
          <cell r="T1470" t="str">
            <v>meerdere regelingen</v>
          </cell>
        </row>
        <row r="1471">
          <cell r="G1471" t="str">
            <v>realized</v>
          </cell>
          <cell r="H1471">
            <v>2023</v>
          </cell>
          <cell r="I1471" t="str">
            <v>PV</v>
          </cell>
          <cell r="J1471" t="str">
            <v>field</v>
          </cell>
          <cell r="P1471">
            <v>5005</v>
          </cell>
          <cell r="T1471" t="str">
            <v>meerdere regelingen</v>
          </cell>
        </row>
        <row r="1472">
          <cell r="G1472" t="str">
            <v>realized</v>
          </cell>
          <cell r="H1472">
            <v>2023</v>
          </cell>
          <cell r="I1472" t="str">
            <v>PV</v>
          </cell>
          <cell r="J1472" t="str">
            <v>field</v>
          </cell>
          <cell r="P1472">
            <v>0</v>
          </cell>
          <cell r="T1472" t="str">
            <v>SDE</v>
          </cell>
        </row>
        <row r="1473">
          <cell r="G1473" t="str">
            <v>realized</v>
          </cell>
          <cell r="H1473">
            <v>2020</v>
          </cell>
          <cell r="I1473" t="str">
            <v>PV</v>
          </cell>
          <cell r="J1473" t="str">
            <v>field</v>
          </cell>
          <cell r="P1473">
            <v>1998.2750000000001</v>
          </cell>
          <cell r="T1473" t="str">
            <v>meerdere regelingen</v>
          </cell>
        </row>
        <row r="1474">
          <cell r="G1474" t="str">
            <v>realized</v>
          </cell>
          <cell r="H1474">
            <v>2021</v>
          </cell>
          <cell r="I1474" t="str">
            <v>PV</v>
          </cell>
          <cell r="J1474" t="str">
            <v>field</v>
          </cell>
          <cell r="P1474">
            <v>410.77499999999998</v>
          </cell>
          <cell r="T1474" t="str">
            <v>SCE (PCR)</v>
          </cell>
        </row>
        <row r="1475">
          <cell r="G1475" t="str">
            <v>realized</v>
          </cell>
          <cell r="H1475">
            <v>2021</v>
          </cell>
          <cell r="I1475" t="str">
            <v>PV</v>
          </cell>
          <cell r="J1475" t="str">
            <v>field</v>
          </cell>
          <cell r="P1475">
            <v>410.80500000000001</v>
          </cell>
          <cell r="T1475" t="str">
            <v>SCE (PCR)</v>
          </cell>
        </row>
        <row r="1476">
          <cell r="G1476" t="str">
            <v>realized</v>
          </cell>
          <cell r="H1476">
            <v>2022</v>
          </cell>
          <cell r="I1476" t="str">
            <v>PV</v>
          </cell>
          <cell r="J1476" t="str">
            <v>field</v>
          </cell>
          <cell r="P1476">
            <v>9860</v>
          </cell>
          <cell r="T1476" t="str">
            <v>meerdere regelingen</v>
          </cell>
        </row>
        <row r="1477">
          <cell r="G1477" t="str">
            <v>realized</v>
          </cell>
          <cell r="H1477">
            <v>2018</v>
          </cell>
          <cell r="I1477" t="str">
            <v>PV</v>
          </cell>
          <cell r="J1477" t="str">
            <v>field</v>
          </cell>
          <cell r="P1477">
            <v>2247.5</v>
          </cell>
          <cell r="T1477" t="str">
            <v>SDE</v>
          </cell>
        </row>
        <row r="1478">
          <cell r="G1478" t="str">
            <v>realized</v>
          </cell>
          <cell r="H1478">
            <v>2018</v>
          </cell>
          <cell r="I1478" t="str">
            <v>PV</v>
          </cell>
          <cell r="J1478" t="str">
            <v>field</v>
          </cell>
          <cell r="P1478">
            <v>97.5</v>
          </cell>
          <cell r="T1478" t="str">
            <v>SDE</v>
          </cell>
        </row>
        <row r="1479">
          <cell r="G1479" t="str">
            <v>realized</v>
          </cell>
          <cell r="H1479">
            <v>2022</v>
          </cell>
          <cell r="I1479" t="str">
            <v>PV</v>
          </cell>
          <cell r="J1479" t="str">
            <v>field</v>
          </cell>
          <cell r="P1479">
            <v>2592</v>
          </cell>
          <cell r="T1479" t="str">
            <v>meerdere regelingen</v>
          </cell>
        </row>
        <row r="1480">
          <cell r="G1480" t="str">
            <v>realized</v>
          </cell>
          <cell r="H1480">
            <v>2020</v>
          </cell>
          <cell r="I1480" t="str">
            <v>PV</v>
          </cell>
          <cell r="J1480" t="str">
            <v>field</v>
          </cell>
          <cell r="P1480">
            <v>117</v>
          </cell>
          <cell r="T1480" t="str">
            <v>postcoderoos</v>
          </cell>
        </row>
        <row r="1481">
          <cell r="G1481" t="str">
            <v>realized</v>
          </cell>
          <cell r="H1481">
            <v>2018</v>
          </cell>
          <cell r="I1481" t="str">
            <v>PV</v>
          </cell>
          <cell r="J1481" t="str">
            <v>field</v>
          </cell>
          <cell r="P1481">
            <v>2010</v>
          </cell>
          <cell r="T1481" t="str">
            <v>SDE</v>
          </cell>
        </row>
        <row r="1482">
          <cell r="G1482" t="str">
            <v>realized</v>
          </cell>
          <cell r="H1482">
            <v>2021</v>
          </cell>
          <cell r="I1482" t="str">
            <v>PV</v>
          </cell>
          <cell r="J1482" t="str">
            <v>field</v>
          </cell>
          <cell r="P1482">
            <v>784</v>
          </cell>
          <cell r="T1482" t="str">
            <v>SDE</v>
          </cell>
        </row>
        <row r="1483">
          <cell r="G1483" t="str">
            <v>realized</v>
          </cell>
          <cell r="H1483">
            <v>2020</v>
          </cell>
          <cell r="I1483" t="str">
            <v>PV</v>
          </cell>
          <cell r="J1483" t="str">
            <v>water</v>
          </cell>
          <cell r="P1483">
            <v>16440</v>
          </cell>
          <cell r="T1483" t="str">
            <v>SDE</v>
          </cell>
        </row>
        <row r="1484">
          <cell r="G1484" t="str">
            <v>realized</v>
          </cell>
          <cell r="H1484">
            <v>2020</v>
          </cell>
          <cell r="I1484" t="str">
            <v>PV</v>
          </cell>
          <cell r="J1484" t="str">
            <v>water</v>
          </cell>
          <cell r="P1484">
            <v>0</v>
          </cell>
          <cell r="T1484" t="str">
            <v>SDE</v>
          </cell>
        </row>
        <row r="1485">
          <cell r="G1485" t="str">
            <v>realized</v>
          </cell>
          <cell r="H1485">
            <v>2016</v>
          </cell>
          <cell r="I1485" t="str">
            <v>PV</v>
          </cell>
          <cell r="J1485" t="str">
            <v>field</v>
          </cell>
          <cell r="P1485">
            <v>250</v>
          </cell>
          <cell r="T1485" t="str">
            <v>SDE</v>
          </cell>
        </row>
        <row r="1486">
          <cell r="G1486" t="str">
            <v>realized</v>
          </cell>
          <cell r="H1486">
            <v>2018</v>
          </cell>
          <cell r="I1486" t="str">
            <v>PV</v>
          </cell>
          <cell r="J1486" t="str">
            <v>field</v>
          </cell>
          <cell r="P1486">
            <v>118.80000000000001</v>
          </cell>
          <cell r="T1486" t="str">
            <v>postcoderoos</v>
          </cell>
        </row>
        <row r="1487">
          <cell r="G1487" t="str">
            <v>realized</v>
          </cell>
          <cell r="H1487">
            <v>2023</v>
          </cell>
          <cell r="I1487" t="str">
            <v>PV</v>
          </cell>
          <cell r="J1487" t="str">
            <v>field</v>
          </cell>
          <cell r="P1487">
            <v>353</v>
          </cell>
          <cell r="T1487" t="str">
            <v>meerdere regelingen</v>
          </cell>
        </row>
        <row r="1488">
          <cell r="G1488" t="str">
            <v>realized</v>
          </cell>
          <cell r="H1488">
            <v>2022</v>
          </cell>
          <cell r="I1488" t="str">
            <v>PV</v>
          </cell>
          <cell r="J1488" t="str">
            <v>field</v>
          </cell>
          <cell r="P1488">
            <v>0</v>
          </cell>
          <cell r="T1488" t="str">
            <v>SDE</v>
          </cell>
        </row>
        <row r="1489">
          <cell r="G1489" t="str">
            <v>realized</v>
          </cell>
          <cell r="H1489">
            <v>2018</v>
          </cell>
          <cell r="I1489" t="str">
            <v>PV</v>
          </cell>
          <cell r="J1489" t="str">
            <v>field</v>
          </cell>
          <cell r="P1489">
            <v>192.50000000000003</v>
          </cell>
          <cell r="T1489" t="str">
            <v>postcoderoos</v>
          </cell>
        </row>
        <row r="1490">
          <cell r="G1490" t="str">
            <v>realized</v>
          </cell>
          <cell r="H1490">
            <v>2019</v>
          </cell>
          <cell r="I1490" t="str">
            <v>PV</v>
          </cell>
          <cell r="J1490" t="str">
            <v>field</v>
          </cell>
          <cell r="P1490">
            <v>3130.38</v>
          </cell>
          <cell r="T1490" t="str">
            <v>SDE</v>
          </cell>
        </row>
        <row r="1491">
          <cell r="G1491" t="str">
            <v>realized</v>
          </cell>
          <cell r="H1491">
            <v>2019</v>
          </cell>
          <cell r="I1491" t="str">
            <v>PV</v>
          </cell>
          <cell r="J1491" t="str">
            <v>field</v>
          </cell>
          <cell r="P1491">
            <v>3600</v>
          </cell>
          <cell r="T1491" t="str">
            <v>SDE</v>
          </cell>
        </row>
        <row r="1492">
          <cell r="G1492" t="str">
            <v>realized</v>
          </cell>
          <cell r="H1492">
            <v>2019</v>
          </cell>
          <cell r="I1492" t="str">
            <v>PV</v>
          </cell>
          <cell r="J1492" t="str">
            <v>field</v>
          </cell>
          <cell r="P1492">
            <v>264.26</v>
          </cell>
          <cell r="T1492" t="str">
            <v>postcoderoos</v>
          </cell>
        </row>
        <row r="1493">
          <cell r="G1493" t="str">
            <v>realized</v>
          </cell>
          <cell r="H1493">
            <v>2023</v>
          </cell>
          <cell r="I1493" t="str">
            <v>PV</v>
          </cell>
          <cell r="J1493" t="str">
            <v>field</v>
          </cell>
          <cell r="P1493">
            <v>297</v>
          </cell>
          <cell r="T1493" t="str">
            <v>SCE (PCR)</v>
          </cell>
        </row>
        <row r="1494">
          <cell r="G1494" t="str">
            <v>realized</v>
          </cell>
          <cell r="H1494">
            <v>2012</v>
          </cell>
          <cell r="I1494" t="str">
            <v>PV</v>
          </cell>
          <cell r="J1494" t="str">
            <v>field</v>
          </cell>
          <cell r="P1494">
            <v>840</v>
          </cell>
          <cell r="T1494" t="str">
            <v>SDE</v>
          </cell>
        </row>
        <row r="1495">
          <cell r="G1495" t="str">
            <v>realized</v>
          </cell>
          <cell r="H1495">
            <v>2016</v>
          </cell>
          <cell r="I1495" t="str">
            <v>PV</v>
          </cell>
          <cell r="J1495" t="str">
            <v>field</v>
          </cell>
          <cell r="P1495">
            <v>56.940000000000005</v>
          </cell>
          <cell r="T1495" t="str">
            <v>postcoderoos</v>
          </cell>
        </row>
        <row r="1496">
          <cell r="G1496" t="str">
            <v>realized</v>
          </cell>
          <cell r="H1496">
            <v>2019</v>
          </cell>
          <cell r="I1496" t="str">
            <v>PV</v>
          </cell>
          <cell r="J1496" t="str">
            <v>field</v>
          </cell>
          <cell r="P1496">
            <v>58.5</v>
          </cell>
          <cell r="T1496" t="str">
            <v>postcoderoos</v>
          </cell>
        </row>
        <row r="1497">
          <cell r="G1497" t="str">
            <v>realized</v>
          </cell>
          <cell r="H1497">
            <v>2023</v>
          </cell>
          <cell r="I1497" t="str">
            <v>PV</v>
          </cell>
          <cell r="J1497" t="str">
            <v>field</v>
          </cell>
          <cell r="P1497">
            <v>3162.75</v>
          </cell>
          <cell r="T1497" t="str">
            <v>meerdere regelingen</v>
          </cell>
        </row>
        <row r="1498">
          <cell r="G1498" t="str">
            <v>planned</v>
          </cell>
          <cell r="H1498">
            <v>2024</v>
          </cell>
          <cell r="I1498" t="str">
            <v>PV</v>
          </cell>
          <cell r="J1498" t="str">
            <v>field</v>
          </cell>
          <cell r="P1498">
            <v>10568</v>
          </cell>
          <cell r="T1498" t="str">
            <v>SDE</v>
          </cell>
        </row>
        <row r="1499">
          <cell r="G1499" t="str">
            <v>planned</v>
          </cell>
          <cell r="H1499">
            <v>2024</v>
          </cell>
          <cell r="I1499" t="str">
            <v>PV</v>
          </cell>
          <cell r="J1499" t="str">
            <v>field</v>
          </cell>
          <cell r="P1499">
            <v>1600</v>
          </cell>
          <cell r="T1499" t="str">
            <v>SCE (PCR)</v>
          </cell>
        </row>
        <row r="1500">
          <cell r="G1500" t="str">
            <v>preparation</v>
          </cell>
          <cell r="H1500">
            <v>2026</v>
          </cell>
          <cell r="I1500" t="str">
            <v>PV</v>
          </cell>
          <cell r="J1500" t="str">
            <v>water</v>
          </cell>
          <cell r="P1500">
            <v>8500</v>
          </cell>
          <cell r="T1500" t="str">
            <v>SDE</v>
          </cell>
        </row>
        <row r="1501">
          <cell r="G1501" t="str">
            <v>preparation</v>
          </cell>
          <cell r="H1501">
            <v>2026</v>
          </cell>
          <cell r="I1501" t="str">
            <v>PV</v>
          </cell>
          <cell r="J1501" t="str">
            <v>field</v>
          </cell>
          <cell r="P1501">
            <v>0</v>
          </cell>
          <cell r="T1501" t="str">
            <v>onbekend</v>
          </cell>
        </row>
        <row r="1502">
          <cell r="G1502" t="str">
            <v>planned</v>
          </cell>
          <cell r="H1502">
            <v>2024</v>
          </cell>
          <cell r="I1502" t="str">
            <v>PV</v>
          </cell>
          <cell r="J1502" t="str">
            <v>field</v>
          </cell>
          <cell r="P1502">
            <v>140</v>
          </cell>
          <cell r="T1502" t="str">
            <v>SCE (PCR)</v>
          </cell>
        </row>
        <row r="1503">
          <cell r="G1503" t="str">
            <v>preparation</v>
          </cell>
          <cell r="H1503">
            <v>2025</v>
          </cell>
          <cell r="I1503" t="str">
            <v>PV</v>
          </cell>
          <cell r="J1503" t="str">
            <v>field</v>
          </cell>
          <cell r="P1503">
            <v>0</v>
          </cell>
          <cell r="T1503" t="str">
            <v>SCE (PCR)</v>
          </cell>
        </row>
        <row r="1504">
          <cell r="G1504" t="str">
            <v>preparation</v>
          </cell>
          <cell r="H1504">
            <v>2025</v>
          </cell>
          <cell r="I1504" t="str">
            <v>PV</v>
          </cell>
          <cell r="J1504" t="str">
            <v>field</v>
          </cell>
          <cell r="P1504">
            <v>0</v>
          </cell>
          <cell r="T1504" t="str">
            <v>SDE</v>
          </cell>
        </row>
        <row r="1505">
          <cell r="G1505" t="str">
            <v>preparation</v>
          </cell>
          <cell r="H1505">
            <v>2027</v>
          </cell>
          <cell r="I1505" t="str">
            <v>PV</v>
          </cell>
          <cell r="J1505" t="str">
            <v>water</v>
          </cell>
          <cell r="P1505">
            <v>0</v>
          </cell>
          <cell r="T1505" t="str">
            <v>SDE</v>
          </cell>
        </row>
        <row r="1506">
          <cell r="G1506" t="str">
            <v>planned</v>
          </cell>
          <cell r="H1506">
            <v>2025</v>
          </cell>
          <cell r="I1506" t="str">
            <v>PV</v>
          </cell>
          <cell r="J1506" t="str">
            <v>field</v>
          </cell>
          <cell r="P1506">
            <v>15000</v>
          </cell>
          <cell r="T1506" t="str">
            <v>SDE</v>
          </cell>
        </row>
        <row r="1507">
          <cell r="G1507" t="str">
            <v>planned</v>
          </cell>
          <cell r="H1507">
            <v>2024</v>
          </cell>
          <cell r="I1507" t="str">
            <v>PV</v>
          </cell>
          <cell r="J1507" t="str">
            <v>field</v>
          </cell>
          <cell r="P1507">
            <v>0</v>
          </cell>
          <cell r="T1507" t="str">
            <v>SDE</v>
          </cell>
        </row>
        <row r="1508">
          <cell r="G1508" t="str">
            <v>planned</v>
          </cell>
          <cell r="H1508">
            <v>2024</v>
          </cell>
          <cell r="I1508" t="str">
            <v>PV</v>
          </cell>
          <cell r="J1508" t="str">
            <v>field</v>
          </cell>
          <cell r="P1508">
            <v>1200</v>
          </cell>
          <cell r="T1508" t="str">
            <v>SDE</v>
          </cell>
        </row>
        <row r="1509">
          <cell r="G1509" t="str">
            <v>planned</v>
          </cell>
          <cell r="H1509">
            <v>2024</v>
          </cell>
          <cell r="I1509" t="str">
            <v>PV</v>
          </cell>
          <cell r="J1509" t="str">
            <v>field</v>
          </cell>
          <cell r="P1509">
            <v>1333.1733333333334</v>
          </cell>
          <cell r="T1509" t="str">
            <v>SDE</v>
          </cell>
        </row>
        <row r="1510">
          <cell r="G1510" t="str">
            <v>planned</v>
          </cell>
          <cell r="H1510">
            <v>2024</v>
          </cell>
          <cell r="I1510" t="str">
            <v>PV</v>
          </cell>
          <cell r="J1510" t="str">
            <v>water</v>
          </cell>
          <cell r="P1510">
            <v>10000</v>
          </cell>
          <cell r="T1510" t="str">
            <v>SDE</v>
          </cell>
        </row>
        <row r="1511">
          <cell r="G1511" t="str">
            <v>preparation</v>
          </cell>
          <cell r="H1511">
            <v>2025</v>
          </cell>
          <cell r="I1511" t="str">
            <v>PV</v>
          </cell>
          <cell r="J1511" t="str">
            <v>field</v>
          </cell>
          <cell r="P1511">
            <v>14294.02</v>
          </cell>
          <cell r="T1511" t="str">
            <v>SDE</v>
          </cell>
        </row>
        <row r="1512">
          <cell r="G1512" t="str">
            <v>preparation</v>
          </cell>
          <cell r="H1512">
            <v>2025</v>
          </cell>
          <cell r="I1512" t="str">
            <v>PV</v>
          </cell>
          <cell r="J1512" t="str">
            <v>field</v>
          </cell>
          <cell r="P1512">
            <v>3901.5000000000005</v>
          </cell>
          <cell r="T1512" t="str">
            <v>SDE</v>
          </cell>
        </row>
        <row r="1513">
          <cell r="G1513" t="str">
            <v>preparation</v>
          </cell>
          <cell r="H1513">
            <v>2025</v>
          </cell>
          <cell r="I1513" t="str">
            <v>PV</v>
          </cell>
          <cell r="J1513" t="str">
            <v>field</v>
          </cell>
          <cell r="P1513">
            <v>0</v>
          </cell>
          <cell r="T1513" t="str">
            <v>SDE</v>
          </cell>
        </row>
        <row r="1514">
          <cell r="G1514" t="str">
            <v>preparation</v>
          </cell>
          <cell r="H1514">
            <v>2025</v>
          </cell>
          <cell r="I1514" t="str">
            <v>PV</v>
          </cell>
          <cell r="J1514" t="str">
            <v>field</v>
          </cell>
          <cell r="P1514">
            <v>0</v>
          </cell>
          <cell r="T1514" t="str">
            <v>SDE</v>
          </cell>
        </row>
        <row r="1515">
          <cell r="G1515" t="str">
            <v>preparation</v>
          </cell>
          <cell r="H1515">
            <v>2025</v>
          </cell>
          <cell r="I1515" t="str">
            <v>PV</v>
          </cell>
          <cell r="J1515" t="str">
            <v>water</v>
          </cell>
          <cell r="P1515">
            <v>0</v>
          </cell>
          <cell r="T1515" t="str">
            <v>SDE</v>
          </cell>
        </row>
        <row r="1516">
          <cell r="G1516" t="str">
            <v>preparation</v>
          </cell>
          <cell r="H1516">
            <v>2025</v>
          </cell>
          <cell r="I1516" t="str">
            <v>PV</v>
          </cell>
          <cell r="J1516" t="str">
            <v>field</v>
          </cell>
          <cell r="P1516">
            <v>10843.2</v>
          </cell>
          <cell r="T1516" t="str">
            <v>SDE</v>
          </cell>
        </row>
        <row r="1517">
          <cell r="G1517" t="str">
            <v>preparation</v>
          </cell>
          <cell r="H1517">
            <v>2025</v>
          </cell>
          <cell r="I1517" t="str">
            <v>PV</v>
          </cell>
          <cell r="J1517" t="str">
            <v>field</v>
          </cell>
          <cell r="P1517">
            <v>2400</v>
          </cell>
          <cell r="T1517" t="str">
            <v>SDE</v>
          </cell>
        </row>
        <row r="1518">
          <cell r="G1518" t="str">
            <v>planned</v>
          </cell>
          <cell r="H1518">
            <v>2024</v>
          </cell>
          <cell r="I1518" t="str">
            <v>PV</v>
          </cell>
          <cell r="J1518" t="str">
            <v>field</v>
          </cell>
          <cell r="P1518">
            <v>440</v>
          </cell>
          <cell r="T1518" t="str">
            <v>SCE (PCR)</v>
          </cell>
        </row>
        <row r="1519">
          <cell r="G1519" t="str">
            <v>preparation</v>
          </cell>
          <cell r="H1519">
            <v>2025</v>
          </cell>
          <cell r="I1519" t="str">
            <v>PV</v>
          </cell>
          <cell r="J1519" t="str">
            <v>field</v>
          </cell>
          <cell r="P1519">
            <v>1500</v>
          </cell>
          <cell r="T1519" t="str">
            <v>SCE (PCR)</v>
          </cell>
        </row>
        <row r="1520">
          <cell r="G1520" t="str">
            <v>planned</v>
          </cell>
          <cell r="H1520">
            <v>2024</v>
          </cell>
          <cell r="I1520" t="str">
            <v>PV</v>
          </cell>
          <cell r="J1520" t="str">
            <v>field</v>
          </cell>
          <cell r="P1520">
            <v>243</v>
          </cell>
          <cell r="T1520" t="str">
            <v>SCE (PCR)</v>
          </cell>
        </row>
        <row r="1521">
          <cell r="G1521" t="str">
            <v>preparation</v>
          </cell>
          <cell r="H1521">
            <v>2025</v>
          </cell>
          <cell r="I1521" t="str">
            <v>PV</v>
          </cell>
          <cell r="J1521" t="str">
            <v>field</v>
          </cell>
          <cell r="P1521">
            <v>7500</v>
          </cell>
          <cell r="T1521" t="str">
            <v>SDE</v>
          </cell>
        </row>
        <row r="1522">
          <cell r="G1522" t="str">
            <v>planned</v>
          </cell>
          <cell r="H1522">
            <v>2024</v>
          </cell>
          <cell r="I1522" t="str">
            <v>PV</v>
          </cell>
          <cell r="J1522" t="str">
            <v>water</v>
          </cell>
          <cell r="P1522">
            <v>0</v>
          </cell>
          <cell r="T1522" t="str">
            <v>SDE</v>
          </cell>
        </row>
        <row r="1523">
          <cell r="G1523" t="str">
            <v>preparation</v>
          </cell>
          <cell r="H1523">
            <v>2025</v>
          </cell>
          <cell r="I1523" t="str">
            <v>PV</v>
          </cell>
          <cell r="J1523" t="str">
            <v>field</v>
          </cell>
          <cell r="P1523">
            <v>0</v>
          </cell>
          <cell r="T1523" t="str">
            <v>SDE</v>
          </cell>
        </row>
        <row r="1524">
          <cell r="G1524" t="str">
            <v>preparation</v>
          </cell>
          <cell r="H1524">
            <v>2025</v>
          </cell>
          <cell r="I1524" t="str">
            <v>PV</v>
          </cell>
          <cell r="J1524" t="str">
            <v>field</v>
          </cell>
          <cell r="P1524">
            <v>0</v>
          </cell>
          <cell r="T1524" t="str">
            <v>SDE</v>
          </cell>
        </row>
        <row r="1525">
          <cell r="G1525" t="str">
            <v>preparation</v>
          </cell>
          <cell r="H1525">
            <v>2025</v>
          </cell>
          <cell r="I1525" t="str">
            <v>PV</v>
          </cell>
          <cell r="J1525" t="str">
            <v>water</v>
          </cell>
          <cell r="P1525">
            <v>0</v>
          </cell>
          <cell r="T1525" t="str">
            <v>SDE</v>
          </cell>
        </row>
        <row r="1526">
          <cell r="G1526" t="str">
            <v>preparation</v>
          </cell>
          <cell r="H1526">
            <v>2025</v>
          </cell>
          <cell r="I1526" t="str">
            <v>PV</v>
          </cell>
          <cell r="J1526" t="str">
            <v>water</v>
          </cell>
          <cell r="P1526">
            <v>0</v>
          </cell>
          <cell r="T1526" t="str">
            <v>SDE</v>
          </cell>
        </row>
        <row r="1527">
          <cell r="G1527" t="str">
            <v>planned</v>
          </cell>
          <cell r="H1527">
            <v>2024</v>
          </cell>
          <cell r="I1527" t="str">
            <v>PV</v>
          </cell>
          <cell r="J1527" t="str">
            <v>field</v>
          </cell>
          <cell r="P1527">
            <v>15518.249999999998</v>
          </cell>
          <cell r="T1527" t="str">
            <v>SDE</v>
          </cell>
        </row>
        <row r="1528">
          <cell r="G1528" t="str">
            <v>preparation</v>
          </cell>
          <cell r="H1528">
            <v>2025</v>
          </cell>
          <cell r="I1528" t="str">
            <v>PV</v>
          </cell>
          <cell r="J1528" t="str">
            <v>field</v>
          </cell>
          <cell r="P1528">
            <v>2538</v>
          </cell>
          <cell r="T1528" t="str">
            <v>SDE</v>
          </cell>
        </row>
        <row r="1529">
          <cell r="G1529" t="str">
            <v>preparation</v>
          </cell>
          <cell r="H1529">
            <v>2025</v>
          </cell>
          <cell r="I1529" t="str">
            <v>PV</v>
          </cell>
          <cell r="J1529" t="str">
            <v>field</v>
          </cell>
          <cell r="P1529">
            <v>0</v>
          </cell>
          <cell r="T1529" t="str">
            <v>SCE (PCR)</v>
          </cell>
        </row>
        <row r="1530">
          <cell r="G1530" t="str">
            <v>preparation</v>
          </cell>
          <cell r="H1530">
            <v>2025</v>
          </cell>
          <cell r="I1530" t="str">
            <v>PV</v>
          </cell>
          <cell r="J1530" t="str">
            <v>solar carport</v>
          </cell>
          <cell r="P1530">
            <v>460</v>
          </cell>
          <cell r="T1530" t="str">
            <v>SCE (PCR)</v>
          </cell>
        </row>
        <row r="1531">
          <cell r="G1531" t="str">
            <v>preparation</v>
          </cell>
          <cell r="H1531">
            <v>2026</v>
          </cell>
          <cell r="I1531" t="str">
            <v>PV</v>
          </cell>
          <cell r="J1531" t="str">
            <v>field</v>
          </cell>
          <cell r="P1531">
            <v>0</v>
          </cell>
          <cell r="T1531" t="str">
            <v>SDE</v>
          </cell>
        </row>
        <row r="1532">
          <cell r="G1532" t="str">
            <v>preparation</v>
          </cell>
          <cell r="H1532">
            <v>2026</v>
          </cell>
          <cell r="I1532" t="str">
            <v>PV</v>
          </cell>
          <cell r="J1532" t="str">
            <v>field</v>
          </cell>
          <cell r="P1532">
            <v>122.5</v>
          </cell>
          <cell r="T1532" t="str">
            <v>SDE</v>
          </cell>
        </row>
        <row r="1533">
          <cell r="G1533" t="str">
            <v>preparation</v>
          </cell>
          <cell r="H1533">
            <v>2025</v>
          </cell>
          <cell r="I1533" t="str">
            <v>PV</v>
          </cell>
          <cell r="J1533" t="str">
            <v>field</v>
          </cell>
          <cell r="P1533">
            <v>13800</v>
          </cell>
          <cell r="T1533" t="str">
            <v>SDE</v>
          </cell>
        </row>
        <row r="1534">
          <cell r="G1534" t="str">
            <v>preparation</v>
          </cell>
          <cell r="H1534">
            <v>2025</v>
          </cell>
          <cell r="I1534" t="str">
            <v>PV</v>
          </cell>
          <cell r="J1534" t="str">
            <v>field</v>
          </cell>
          <cell r="P1534">
            <v>500</v>
          </cell>
          <cell r="T1534" t="str">
            <v>SCE (PCR)</v>
          </cell>
        </row>
        <row r="1535">
          <cell r="G1535" t="str">
            <v>planned</v>
          </cell>
          <cell r="H1535">
            <v>2024</v>
          </cell>
          <cell r="I1535" t="str">
            <v>PV</v>
          </cell>
          <cell r="J1535" t="str">
            <v>field</v>
          </cell>
          <cell r="P1535">
            <v>7500</v>
          </cell>
          <cell r="T1535" t="str">
            <v>SDE</v>
          </cell>
        </row>
        <row r="1536">
          <cell r="G1536" t="str">
            <v>planned</v>
          </cell>
          <cell r="H1536">
            <v>2024</v>
          </cell>
          <cell r="I1536" t="str">
            <v>PV</v>
          </cell>
          <cell r="J1536" t="str">
            <v>field</v>
          </cell>
          <cell r="P1536">
            <v>4000</v>
          </cell>
          <cell r="T1536" t="str">
            <v>SDE</v>
          </cell>
        </row>
        <row r="1537">
          <cell r="G1537" t="str">
            <v>preparation</v>
          </cell>
          <cell r="H1537">
            <v>2025</v>
          </cell>
          <cell r="I1537" t="str">
            <v>PV</v>
          </cell>
          <cell r="J1537" t="str">
            <v>field</v>
          </cell>
          <cell r="P1537">
            <v>9750</v>
          </cell>
          <cell r="T1537" t="str">
            <v>SDE</v>
          </cell>
        </row>
        <row r="1538">
          <cell r="G1538" t="str">
            <v>planned</v>
          </cell>
          <cell r="H1538">
            <v>2024</v>
          </cell>
          <cell r="I1538" t="str">
            <v>PV</v>
          </cell>
          <cell r="J1538" t="str">
            <v>field</v>
          </cell>
          <cell r="P1538">
            <v>17500</v>
          </cell>
          <cell r="T1538" t="str">
            <v>SDE</v>
          </cell>
        </row>
        <row r="1539">
          <cell r="G1539" t="str">
            <v>preparation</v>
          </cell>
          <cell r="H1539">
            <v>2025</v>
          </cell>
          <cell r="I1539" t="str">
            <v>PV</v>
          </cell>
          <cell r="J1539" t="str">
            <v>field</v>
          </cell>
          <cell r="P1539">
            <v>0</v>
          </cell>
          <cell r="T1539" t="str">
            <v>SDE</v>
          </cell>
        </row>
        <row r="1540">
          <cell r="G1540" t="str">
            <v>preparation</v>
          </cell>
          <cell r="H1540">
            <v>2025</v>
          </cell>
          <cell r="I1540" t="str">
            <v>PV</v>
          </cell>
          <cell r="J1540" t="str">
            <v>field</v>
          </cell>
          <cell r="P1540">
            <v>0</v>
          </cell>
          <cell r="T1540" t="str">
            <v>SDE</v>
          </cell>
        </row>
        <row r="1541">
          <cell r="G1541" t="str">
            <v>planned</v>
          </cell>
          <cell r="H1541">
            <v>2024</v>
          </cell>
          <cell r="I1541" t="str">
            <v>PV</v>
          </cell>
          <cell r="J1541" t="str">
            <v>field</v>
          </cell>
          <cell r="P1541">
            <v>0</v>
          </cell>
          <cell r="T1541" t="str">
            <v>SDE</v>
          </cell>
        </row>
        <row r="1542">
          <cell r="G1542" t="str">
            <v>planned</v>
          </cell>
          <cell r="H1542">
            <v>2024</v>
          </cell>
          <cell r="I1542" t="str">
            <v>PV</v>
          </cell>
          <cell r="J1542" t="str">
            <v>field</v>
          </cell>
          <cell r="P1542">
            <v>47200</v>
          </cell>
          <cell r="T1542" t="str">
            <v>SDE</v>
          </cell>
        </row>
        <row r="1543">
          <cell r="G1543" t="str">
            <v>preparation</v>
          </cell>
          <cell r="H1543">
            <v>2025</v>
          </cell>
          <cell r="I1543" t="str">
            <v>PV</v>
          </cell>
          <cell r="J1543" t="str">
            <v>field</v>
          </cell>
          <cell r="P1543">
            <v>0</v>
          </cell>
          <cell r="T1543" t="str">
            <v>SDE</v>
          </cell>
        </row>
        <row r="1544">
          <cell r="G1544" t="str">
            <v>planned</v>
          </cell>
          <cell r="H1544">
            <v>2024</v>
          </cell>
          <cell r="I1544" t="str">
            <v>PV</v>
          </cell>
          <cell r="J1544" t="str">
            <v>field</v>
          </cell>
          <cell r="P1544">
            <v>2327.25</v>
          </cell>
          <cell r="T1544" t="str">
            <v>SDE</v>
          </cell>
        </row>
        <row r="1545">
          <cell r="G1545" t="str">
            <v>preparation</v>
          </cell>
          <cell r="H1545">
            <v>2025</v>
          </cell>
          <cell r="I1545" t="str">
            <v>PV</v>
          </cell>
          <cell r="J1545" t="str">
            <v>field</v>
          </cell>
          <cell r="P1545">
            <v>0</v>
          </cell>
          <cell r="T1545" t="str">
            <v>SDE</v>
          </cell>
        </row>
        <row r="1546">
          <cell r="G1546" t="str">
            <v>planned</v>
          </cell>
          <cell r="H1546">
            <v>2025</v>
          </cell>
          <cell r="I1546" t="str">
            <v>PV</v>
          </cell>
          <cell r="J1546" t="str">
            <v>field</v>
          </cell>
          <cell r="P1546">
            <v>2327.25</v>
          </cell>
          <cell r="T1546" t="str">
            <v>SDE</v>
          </cell>
        </row>
        <row r="1547">
          <cell r="G1547" t="str">
            <v>planned</v>
          </cell>
          <cell r="H1547">
            <v>2024</v>
          </cell>
          <cell r="I1547" t="str">
            <v>PV</v>
          </cell>
          <cell r="J1547" t="str">
            <v>field</v>
          </cell>
          <cell r="P1547">
            <v>6400</v>
          </cell>
          <cell r="T1547" t="str">
            <v>SDE</v>
          </cell>
        </row>
        <row r="1548">
          <cell r="G1548" t="str">
            <v>planned</v>
          </cell>
          <cell r="H1548">
            <v>2024</v>
          </cell>
          <cell r="I1548" t="str">
            <v>PV</v>
          </cell>
          <cell r="J1548" t="str">
            <v>field</v>
          </cell>
          <cell r="P1548">
            <v>0</v>
          </cell>
          <cell r="T1548" t="str">
            <v>SDE</v>
          </cell>
        </row>
        <row r="1549">
          <cell r="G1549" t="str">
            <v>planned</v>
          </cell>
          <cell r="H1549">
            <v>2024</v>
          </cell>
          <cell r="I1549" t="str">
            <v>PV</v>
          </cell>
          <cell r="J1549" t="str">
            <v>field</v>
          </cell>
          <cell r="P1549">
            <v>0</v>
          </cell>
          <cell r="T1549" t="str">
            <v>SDE</v>
          </cell>
        </row>
        <row r="1550">
          <cell r="G1550" t="str">
            <v>planned</v>
          </cell>
          <cell r="H1550">
            <v>2024</v>
          </cell>
          <cell r="I1550" t="str">
            <v>PV</v>
          </cell>
          <cell r="J1550" t="str">
            <v>field</v>
          </cell>
          <cell r="P1550">
            <v>0</v>
          </cell>
          <cell r="T1550" t="str">
            <v>SDE</v>
          </cell>
        </row>
        <row r="1551">
          <cell r="G1551" t="str">
            <v>planned</v>
          </cell>
          <cell r="H1551">
            <v>2024</v>
          </cell>
          <cell r="I1551" t="str">
            <v>PV</v>
          </cell>
          <cell r="J1551" t="str">
            <v>field</v>
          </cell>
          <cell r="P1551">
            <v>0</v>
          </cell>
          <cell r="T1551" t="str">
            <v>SDE</v>
          </cell>
        </row>
        <row r="1552">
          <cell r="G1552" t="str">
            <v>planned</v>
          </cell>
          <cell r="H1552">
            <v>2024</v>
          </cell>
          <cell r="I1552" t="str">
            <v>PV</v>
          </cell>
          <cell r="J1552" t="str">
            <v>field</v>
          </cell>
          <cell r="P1552">
            <v>2250</v>
          </cell>
          <cell r="T1552" t="str">
            <v>meerdere regelingen</v>
          </cell>
        </row>
        <row r="1553">
          <cell r="G1553" t="str">
            <v>planned</v>
          </cell>
          <cell r="H1553">
            <v>2024</v>
          </cell>
          <cell r="I1553" t="str">
            <v>PV</v>
          </cell>
          <cell r="J1553" t="str">
            <v>field</v>
          </cell>
          <cell r="P1553">
            <v>537.12</v>
          </cell>
          <cell r="T1553" t="str">
            <v>SDE</v>
          </cell>
        </row>
        <row r="1554">
          <cell r="G1554" t="str">
            <v>planned</v>
          </cell>
          <cell r="H1554">
            <v>2024</v>
          </cell>
          <cell r="I1554" t="str">
            <v>PV</v>
          </cell>
          <cell r="J1554" t="str">
            <v>field</v>
          </cell>
          <cell r="P1554">
            <v>15300</v>
          </cell>
          <cell r="T1554" t="str">
            <v>meerdere regelingen</v>
          </cell>
        </row>
        <row r="1555">
          <cell r="G1555" t="str">
            <v>preparation</v>
          </cell>
          <cell r="H1555">
            <v>2025</v>
          </cell>
          <cell r="I1555" t="str">
            <v>PV</v>
          </cell>
          <cell r="J1555" t="str">
            <v>field</v>
          </cell>
          <cell r="P1555">
            <v>1000</v>
          </cell>
          <cell r="T1555" t="str">
            <v>SDE</v>
          </cell>
        </row>
        <row r="1556">
          <cell r="G1556" t="str">
            <v>preparation</v>
          </cell>
          <cell r="H1556">
            <v>2025</v>
          </cell>
          <cell r="I1556" t="str">
            <v>PV</v>
          </cell>
          <cell r="J1556" t="str">
            <v>field</v>
          </cell>
          <cell r="P1556">
            <v>1702.624</v>
          </cell>
          <cell r="T1556" t="str">
            <v>SDE</v>
          </cell>
        </row>
        <row r="1557">
          <cell r="G1557" t="str">
            <v>planned</v>
          </cell>
          <cell r="H1557">
            <v>2025</v>
          </cell>
          <cell r="I1557" t="str">
            <v>PV</v>
          </cell>
          <cell r="J1557" t="str">
            <v>field</v>
          </cell>
          <cell r="P1557">
            <v>7560</v>
          </cell>
          <cell r="T1557" t="str">
            <v>SDE</v>
          </cell>
        </row>
        <row r="1558">
          <cell r="G1558" t="str">
            <v>preparation</v>
          </cell>
          <cell r="H1558">
            <v>2025</v>
          </cell>
          <cell r="I1558" t="str">
            <v>PV</v>
          </cell>
          <cell r="J1558" t="str">
            <v>field</v>
          </cell>
          <cell r="P1558">
            <v>0</v>
          </cell>
          <cell r="T1558" t="str">
            <v>SDE</v>
          </cell>
        </row>
        <row r="1559">
          <cell r="G1559" t="str">
            <v>preparation</v>
          </cell>
          <cell r="H1559">
            <v>2025</v>
          </cell>
          <cell r="I1559" t="str">
            <v>PV</v>
          </cell>
          <cell r="J1559" t="str">
            <v>field</v>
          </cell>
          <cell r="P1559">
            <v>0</v>
          </cell>
          <cell r="T1559" t="str">
            <v>SDE</v>
          </cell>
        </row>
        <row r="1560">
          <cell r="G1560" t="str">
            <v>preparation</v>
          </cell>
          <cell r="H1560">
            <v>2025</v>
          </cell>
          <cell r="I1560" t="str">
            <v>PV</v>
          </cell>
          <cell r="J1560" t="str">
            <v>field</v>
          </cell>
          <cell r="P1560">
            <v>0</v>
          </cell>
          <cell r="T1560" t="str">
            <v>SDE</v>
          </cell>
        </row>
        <row r="1561">
          <cell r="G1561" t="str">
            <v>preparation</v>
          </cell>
          <cell r="H1561">
            <v>2025</v>
          </cell>
          <cell r="I1561" t="str">
            <v>PV</v>
          </cell>
          <cell r="J1561" t="str">
            <v>field</v>
          </cell>
          <cell r="P1561">
            <v>0</v>
          </cell>
        </row>
        <row r="1562">
          <cell r="G1562" t="str">
            <v>planned</v>
          </cell>
          <cell r="H1562">
            <v>2024</v>
          </cell>
          <cell r="I1562" t="str">
            <v>PV</v>
          </cell>
          <cell r="J1562" t="str">
            <v>field</v>
          </cell>
          <cell r="P1562">
            <v>240</v>
          </cell>
          <cell r="T1562" t="str">
            <v>SCE (PCR)</v>
          </cell>
        </row>
        <row r="1563">
          <cell r="G1563" t="str">
            <v>planned</v>
          </cell>
          <cell r="H1563">
            <v>2024</v>
          </cell>
          <cell r="I1563" t="str">
            <v>PV</v>
          </cell>
          <cell r="J1563" t="str">
            <v>field</v>
          </cell>
          <cell r="P1563">
            <v>499.5</v>
          </cell>
          <cell r="T1563" t="str">
            <v>SCE (PCR)</v>
          </cell>
        </row>
        <row r="1564">
          <cell r="G1564" t="str">
            <v>planned</v>
          </cell>
          <cell r="H1564">
            <v>2024</v>
          </cell>
          <cell r="I1564" t="str">
            <v>PV</v>
          </cell>
          <cell r="J1564" t="str">
            <v>field</v>
          </cell>
          <cell r="P1564">
            <v>12222.5</v>
          </cell>
          <cell r="T1564" t="str">
            <v>SDE</v>
          </cell>
        </row>
        <row r="1565">
          <cell r="G1565" t="str">
            <v>planned</v>
          </cell>
          <cell r="H1565">
            <v>2024</v>
          </cell>
          <cell r="I1565" t="str">
            <v>PV</v>
          </cell>
          <cell r="J1565" t="str">
            <v>field</v>
          </cell>
          <cell r="P1565">
            <v>2495</v>
          </cell>
          <cell r="T1565" t="str">
            <v>SCE (PCR)</v>
          </cell>
        </row>
        <row r="1566">
          <cell r="G1566" t="str">
            <v>preparation</v>
          </cell>
          <cell r="H1566">
            <v>2025</v>
          </cell>
          <cell r="I1566" t="str">
            <v>PV</v>
          </cell>
          <cell r="J1566" t="str">
            <v>field</v>
          </cell>
          <cell r="P1566">
            <v>9900</v>
          </cell>
          <cell r="T1566" t="str">
            <v>SDE</v>
          </cell>
        </row>
        <row r="1567">
          <cell r="G1567" t="str">
            <v>preparation</v>
          </cell>
          <cell r="H1567">
            <v>2025</v>
          </cell>
          <cell r="I1567" t="str">
            <v>PV</v>
          </cell>
          <cell r="J1567" t="str">
            <v>field</v>
          </cell>
          <cell r="P1567">
            <v>0</v>
          </cell>
          <cell r="T1567" t="str">
            <v>SDE</v>
          </cell>
        </row>
        <row r="1568">
          <cell r="G1568" t="str">
            <v>planned</v>
          </cell>
          <cell r="H1568">
            <v>2024</v>
          </cell>
          <cell r="I1568" t="str">
            <v>PV</v>
          </cell>
          <cell r="J1568" t="str">
            <v>field</v>
          </cell>
          <cell r="P1568">
            <v>4400</v>
          </cell>
          <cell r="T1568" t="str">
            <v>SDE</v>
          </cell>
        </row>
        <row r="1569">
          <cell r="G1569" t="str">
            <v>planned</v>
          </cell>
          <cell r="H1569">
            <v>2025</v>
          </cell>
          <cell r="I1569" t="str">
            <v>PV</v>
          </cell>
          <cell r="J1569" t="str">
            <v>field</v>
          </cell>
          <cell r="P1569">
            <v>12375</v>
          </cell>
          <cell r="T1569" t="str">
            <v>SDE</v>
          </cell>
        </row>
        <row r="1570">
          <cell r="G1570" t="str">
            <v>preparation</v>
          </cell>
          <cell r="H1570">
            <v>2025</v>
          </cell>
          <cell r="I1570" t="str">
            <v>PV</v>
          </cell>
          <cell r="J1570" t="str">
            <v>water</v>
          </cell>
          <cell r="P1570">
            <v>450</v>
          </cell>
          <cell r="T1570" t="str">
            <v>SCE (PCR)</v>
          </cell>
        </row>
        <row r="1571">
          <cell r="G1571" t="str">
            <v>planned</v>
          </cell>
          <cell r="H1571">
            <v>2024</v>
          </cell>
          <cell r="I1571" t="str">
            <v>PV</v>
          </cell>
          <cell r="J1571" t="str">
            <v>field</v>
          </cell>
          <cell r="P1571">
            <v>4750</v>
          </cell>
          <cell r="T1571" t="str">
            <v>SDE</v>
          </cell>
        </row>
        <row r="1572">
          <cell r="G1572" t="str">
            <v>preparation</v>
          </cell>
          <cell r="H1572">
            <v>2025</v>
          </cell>
          <cell r="I1572" t="str">
            <v>PV</v>
          </cell>
          <cell r="J1572" t="str">
            <v>field</v>
          </cell>
          <cell r="P1572">
            <v>0</v>
          </cell>
          <cell r="T1572" t="str">
            <v>SDE</v>
          </cell>
        </row>
        <row r="1573">
          <cell r="G1573" t="str">
            <v>preparation</v>
          </cell>
          <cell r="H1573">
            <v>2025</v>
          </cell>
          <cell r="I1573" t="str">
            <v>PV</v>
          </cell>
          <cell r="J1573" t="str">
            <v>field</v>
          </cell>
          <cell r="P1573">
            <v>12500</v>
          </cell>
          <cell r="T1573" t="str">
            <v>SDE</v>
          </cell>
        </row>
        <row r="1574">
          <cell r="G1574" t="str">
            <v>preparation</v>
          </cell>
          <cell r="H1574">
            <v>2025</v>
          </cell>
          <cell r="I1574" t="str">
            <v>PV</v>
          </cell>
          <cell r="J1574" t="str">
            <v>field</v>
          </cell>
          <cell r="P1574">
            <v>0</v>
          </cell>
          <cell r="T1574" t="str">
            <v>SDE</v>
          </cell>
        </row>
        <row r="1575">
          <cell r="G1575" t="str">
            <v>preparation</v>
          </cell>
          <cell r="H1575">
            <v>2025</v>
          </cell>
          <cell r="I1575" t="str">
            <v>PV</v>
          </cell>
          <cell r="J1575" t="str">
            <v>field</v>
          </cell>
          <cell r="P1575">
            <v>0</v>
          </cell>
          <cell r="T1575" t="str">
            <v>SDE</v>
          </cell>
        </row>
        <row r="1576">
          <cell r="G1576" t="str">
            <v>preparation</v>
          </cell>
          <cell r="H1576">
            <v>2025</v>
          </cell>
          <cell r="I1576" t="str">
            <v>PV</v>
          </cell>
          <cell r="J1576" t="str">
            <v>field</v>
          </cell>
          <cell r="P1576">
            <v>0</v>
          </cell>
          <cell r="T1576" t="str">
            <v>onbekend</v>
          </cell>
        </row>
        <row r="1577">
          <cell r="G1577" t="str">
            <v>preparation</v>
          </cell>
          <cell r="H1577">
            <v>2026</v>
          </cell>
          <cell r="I1577" t="str">
            <v>PV</v>
          </cell>
          <cell r="J1577" t="str">
            <v>field</v>
          </cell>
          <cell r="P1577">
            <v>0</v>
          </cell>
          <cell r="T1577" t="str">
            <v>SDE</v>
          </cell>
        </row>
        <row r="1578">
          <cell r="G1578" t="str">
            <v>planned</v>
          </cell>
          <cell r="H1578">
            <v>2024</v>
          </cell>
          <cell r="I1578" t="str">
            <v>PV</v>
          </cell>
          <cell r="J1578" t="str">
            <v>field</v>
          </cell>
          <cell r="P1578">
            <v>1485</v>
          </cell>
          <cell r="T1578" t="str">
            <v>SCE (PCR)</v>
          </cell>
        </row>
        <row r="1579">
          <cell r="G1579" t="str">
            <v>preparation</v>
          </cell>
          <cell r="H1579">
            <v>2025</v>
          </cell>
          <cell r="I1579" t="str">
            <v>PV</v>
          </cell>
          <cell r="J1579" t="str">
            <v>solar carport</v>
          </cell>
          <cell r="P1579">
            <v>1125</v>
          </cell>
          <cell r="T1579" t="str">
            <v>onbekend</v>
          </cell>
        </row>
        <row r="1580">
          <cell r="G1580" t="str">
            <v>preparation</v>
          </cell>
          <cell r="H1580">
            <v>2025</v>
          </cell>
          <cell r="I1580" t="str">
            <v>PV</v>
          </cell>
          <cell r="J1580" t="str">
            <v>field</v>
          </cell>
          <cell r="P1580">
            <v>1435</v>
          </cell>
          <cell r="T1580" t="str">
            <v>onbekend</v>
          </cell>
        </row>
        <row r="1581">
          <cell r="G1581" t="str">
            <v>preparation</v>
          </cell>
          <cell r="H1581">
            <v>2025</v>
          </cell>
          <cell r="I1581" t="str">
            <v>PV</v>
          </cell>
          <cell r="J1581" t="str">
            <v>field</v>
          </cell>
          <cell r="P1581">
            <v>2870</v>
          </cell>
          <cell r="T1581" t="str">
            <v>onbekend</v>
          </cell>
        </row>
        <row r="1582">
          <cell r="G1582" t="str">
            <v>preparation</v>
          </cell>
          <cell r="H1582">
            <v>2025</v>
          </cell>
          <cell r="I1582" t="str">
            <v>PV</v>
          </cell>
          <cell r="J1582" t="str">
            <v>water</v>
          </cell>
          <cell r="P1582">
            <v>2800</v>
          </cell>
          <cell r="T1582" t="str">
            <v>SDE</v>
          </cell>
        </row>
        <row r="1583">
          <cell r="G1583" t="str">
            <v>planned</v>
          </cell>
          <cell r="H1583">
            <v>2024</v>
          </cell>
          <cell r="I1583" t="str">
            <v>PV</v>
          </cell>
          <cell r="J1583" t="str">
            <v>field</v>
          </cell>
          <cell r="P1583">
            <v>1884.9999999999998</v>
          </cell>
          <cell r="T1583" t="str">
            <v>SDE</v>
          </cell>
        </row>
        <row r="1584">
          <cell r="G1584" t="str">
            <v>preparation</v>
          </cell>
          <cell r="H1584">
            <v>2025</v>
          </cell>
          <cell r="I1584" t="str">
            <v>PV</v>
          </cell>
          <cell r="J1584" t="str">
            <v>field</v>
          </cell>
          <cell r="P1584">
            <v>0</v>
          </cell>
          <cell r="T1584" t="str">
            <v>SDE</v>
          </cell>
        </row>
        <row r="1585">
          <cell r="G1585" t="str">
            <v>preparation</v>
          </cell>
          <cell r="H1585">
            <v>2025</v>
          </cell>
          <cell r="I1585" t="str">
            <v>PV</v>
          </cell>
          <cell r="J1585" t="str">
            <v>field</v>
          </cell>
          <cell r="P1585">
            <v>0</v>
          </cell>
          <cell r="T1585" t="str">
            <v>onbekend</v>
          </cell>
        </row>
        <row r="1586">
          <cell r="G1586" t="str">
            <v>planned</v>
          </cell>
          <cell r="H1586">
            <v>2025</v>
          </cell>
          <cell r="I1586" t="str">
            <v>PV</v>
          </cell>
          <cell r="J1586" t="str">
            <v>field</v>
          </cell>
          <cell r="P1586">
            <v>1500</v>
          </cell>
          <cell r="T1586" t="str">
            <v>SCE (PCR)</v>
          </cell>
        </row>
        <row r="1587">
          <cell r="G1587" t="str">
            <v>preparation</v>
          </cell>
          <cell r="H1587">
            <v>2025</v>
          </cell>
          <cell r="I1587" t="str">
            <v>PV</v>
          </cell>
          <cell r="J1587" t="str">
            <v>solar carport</v>
          </cell>
          <cell r="P1587">
            <v>424.35</v>
          </cell>
          <cell r="T1587" t="str">
            <v>SCE (PCR)</v>
          </cell>
        </row>
        <row r="1588">
          <cell r="G1588" t="str">
            <v>preparation</v>
          </cell>
          <cell r="H1588">
            <v>2025</v>
          </cell>
          <cell r="I1588" t="str">
            <v>PV</v>
          </cell>
          <cell r="J1588" t="str">
            <v>field</v>
          </cell>
          <cell r="P1588">
            <v>0</v>
          </cell>
          <cell r="T1588" t="str">
            <v>SCE (PCR)</v>
          </cell>
        </row>
        <row r="1589">
          <cell r="G1589" t="str">
            <v>preparation</v>
          </cell>
          <cell r="H1589">
            <v>2025</v>
          </cell>
          <cell r="I1589" t="str">
            <v>PV</v>
          </cell>
          <cell r="J1589" t="str">
            <v>field</v>
          </cell>
          <cell r="P1589">
            <v>0</v>
          </cell>
          <cell r="T1589" t="str">
            <v>SCE (PCR)</v>
          </cell>
        </row>
        <row r="1590">
          <cell r="G1590" t="str">
            <v>planned</v>
          </cell>
          <cell r="H1590">
            <v>2025</v>
          </cell>
          <cell r="I1590" t="str">
            <v>PV</v>
          </cell>
          <cell r="J1590" t="str">
            <v>field</v>
          </cell>
          <cell r="P1590">
            <v>12800</v>
          </cell>
          <cell r="T1590" t="str">
            <v>meerdere regelingen</v>
          </cell>
        </row>
        <row r="1591">
          <cell r="G1591" t="str">
            <v>planned</v>
          </cell>
          <cell r="H1591">
            <v>2024</v>
          </cell>
          <cell r="I1591" t="str">
            <v>PV</v>
          </cell>
          <cell r="J1591" t="str">
            <v>field</v>
          </cell>
          <cell r="P1591">
            <v>1000</v>
          </cell>
          <cell r="T1591" t="str">
            <v>SCE (PCR)</v>
          </cell>
        </row>
        <row r="1592">
          <cell r="G1592" t="str">
            <v>planned</v>
          </cell>
          <cell r="H1592">
            <v>2024</v>
          </cell>
          <cell r="I1592" t="str">
            <v>PV</v>
          </cell>
          <cell r="J1592" t="str">
            <v>field</v>
          </cell>
          <cell r="P1592">
            <v>1000</v>
          </cell>
          <cell r="T1592" t="str">
            <v>SCE (PCR)</v>
          </cell>
        </row>
        <row r="1593">
          <cell r="G1593" t="str">
            <v>preparation</v>
          </cell>
          <cell r="H1593">
            <v>2025</v>
          </cell>
          <cell r="I1593" t="str">
            <v>PV</v>
          </cell>
          <cell r="J1593" t="str">
            <v>field</v>
          </cell>
          <cell r="P1593">
            <v>500</v>
          </cell>
          <cell r="T1593" t="str">
            <v>SDE</v>
          </cell>
        </row>
        <row r="1594">
          <cell r="G1594" t="str">
            <v>preparation</v>
          </cell>
          <cell r="H1594">
            <v>2025</v>
          </cell>
          <cell r="I1594" t="str">
            <v>PV</v>
          </cell>
          <cell r="J1594" t="str">
            <v>field</v>
          </cell>
          <cell r="P1594">
            <v>0</v>
          </cell>
        </row>
        <row r="1595">
          <cell r="G1595" t="str">
            <v>preparation</v>
          </cell>
          <cell r="H1595">
            <v>2025</v>
          </cell>
          <cell r="I1595" t="str">
            <v>PV</v>
          </cell>
          <cell r="J1595" t="str">
            <v>field</v>
          </cell>
          <cell r="P1595">
            <v>832</v>
          </cell>
          <cell r="T1595" t="str">
            <v>SDE</v>
          </cell>
        </row>
        <row r="1596">
          <cell r="G1596" t="str">
            <v>planned</v>
          </cell>
          <cell r="H1596">
            <v>2024</v>
          </cell>
          <cell r="I1596" t="str">
            <v>PV</v>
          </cell>
          <cell r="J1596" t="str">
            <v>field</v>
          </cell>
          <cell r="P1596">
            <v>100</v>
          </cell>
          <cell r="T1596" t="str">
            <v>SCE (PCR)</v>
          </cell>
        </row>
        <row r="1597">
          <cell r="G1597" t="str">
            <v>planned</v>
          </cell>
          <cell r="H1597">
            <v>2024</v>
          </cell>
          <cell r="I1597" t="str">
            <v>PV</v>
          </cell>
          <cell r="J1597" t="str">
            <v>field</v>
          </cell>
          <cell r="P1597">
            <v>4500</v>
          </cell>
          <cell r="T1597" t="str">
            <v>SDE</v>
          </cell>
        </row>
        <row r="1598">
          <cell r="G1598" t="str">
            <v>planned</v>
          </cell>
          <cell r="H1598">
            <v>2024</v>
          </cell>
          <cell r="I1598" t="str">
            <v>PV</v>
          </cell>
          <cell r="J1598" t="str">
            <v>field</v>
          </cell>
          <cell r="P1598">
            <v>9250</v>
          </cell>
          <cell r="T1598" t="str">
            <v>SDE</v>
          </cell>
        </row>
        <row r="1599">
          <cell r="G1599" t="str">
            <v>preparation</v>
          </cell>
          <cell r="H1599">
            <v>2025</v>
          </cell>
          <cell r="I1599" t="str">
            <v>PV</v>
          </cell>
          <cell r="J1599" t="str">
            <v>field</v>
          </cell>
          <cell r="P1599">
            <v>1500</v>
          </cell>
          <cell r="T1599" t="str">
            <v>SCE (PCR)</v>
          </cell>
        </row>
        <row r="1600">
          <cell r="G1600" t="str">
            <v>preparation</v>
          </cell>
          <cell r="H1600">
            <v>2026</v>
          </cell>
          <cell r="I1600" t="str">
            <v>PV</v>
          </cell>
          <cell r="J1600" t="str">
            <v>field</v>
          </cell>
          <cell r="P1600">
            <v>0</v>
          </cell>
        </row>
        <row r="1601">
          <cell r="G1601" t="str">
            <v>planned</v>
          </cell>
          <cell r="H1601">
            <v>2024</v>
          </cell>
          <cell r="I1601" t="str">
            <v>PV</v>
          </cell>
          <cell r="J1601" t="str">
            <v>field</v>
          </cell>
          <cell r="P1601">
            <v>500</v>
          </cell>
          <cell r="T1601" t="str">
            <v>SCE (PCR)</v>
          </cell>
        </row>
        <row r="1602">
          <cell r="G1602" t="str">
            <v>planned</v>
          </cell>
          <cell r="H1602">
            <v>2024</v>
          </cell>
          <cell r="I1602" t="str">
            <v>PV</v>
          </cell>
          <cell r="J1602" t="str">
            <v>field</v>
          </cell>
          <cell r="P1602">
            <v>800</v>
          </cell>
          <cell r="T1602" t="str">
            <v>SCE (PCR)</v>
          </cell>
        </row>
        <row r="1603">
          <cell r="G1603" t="str">
            <v>planned</v>
          </cell>
          <cell r="H1603">
            <v>2024</v>
          </cell>
          <cell r="I1603" t="str">
            <v>PV</v>
          </cell>
          <cell r="J1603" t="str">
            <v>field</v>
          </cell>
          <cell r="P1603">
            <v>8567.5</v>
          </cell>
          <cell r="T1603" t="str">
            <v>SDE</v>
          </cell>
        </row>
        <row r="1604">
          <cell r="G1604" t="str">
            <v>planned</v>
          </cell>
          <cell r="H1604">
            <v>2024</v>
          </cell>
          <cell r="I1604" t="str">
            <v>PV</v>
          </cell>
          <cell r="J1604" t="str">
            <v>field</v>
          </cell>
          <cell r="P1604">
            <v>3579.3</v>
          </cell>
          <cell r="T1604" t="str">
            <v>SDE</v>
          </cell>
        </row>
        <row r="1605">
          <cell r="G1605" t="str">
            <v>planned</v>
          </cell>
          <cell r="H1605">
            <v>2024</v>
          </cell>
          <cell r="I1605" t="str">
            <v>PV</v>
          </cell>
          <cell r="J1605" t="str">
            <v>field</v>
          </cell>
          <cell r="P1605">
            <v>4250</v>
          </cell>
          <cell r="T1605" t="str">
            <v>SDE</v>
          </cell>
        </row>
        <row r="1606">
          <cell r="G1606" t="str">
            <v>preparation</v>
          </cell>
          <cell r="H1606">
            <v>2025</v>
          </cell>
          <cell r="I1606" t="str">
            <v>PV</v>
          </cell>
          <cell r="J1606" t="str">
            <v>field</v>
          </cell>
          <cell r="P1606">
            <v>0</v>
          </cell>
          <cell r="T1606" t="str">
            <v>SDE</v>
          </cell>
        </row>
        <row r="1607">
          <cell r="G1607" t="str">
            <v>preparation</v>
          </cell>
          <cell r="H1607">
            <v>2025</v>
          </cell>
          <cell r="I1607" t="str">
            <v>PV</v>
          </cell>
          <cell r="J1607" t="str">
            <v>field</v>
          </cell>
          <cell r="P1607">
            <v>0</v>
          </cell>
          <cell r="T1607" t="str">
            <v>SDE</v>
          </cell>
        </row>
        <row r="1608">
          <cell r="G1608" t="str">
            <v>planned</v>
          </cell>
          <cell r="H1608">
            <v>2024</v>
          </cell>
          <cell r="I1608" t="str">
            <v>PV</v>
          </cell>
          <cell r="J1608" t="str">
            <v>field</v>
          </cell>
          <cell r="P1608">
            <v>1115.69</v>
          </cell>
          <cell r="T1608" t="str">
            <v>meerdere regelingen</v>
          </cell>
        </row>
        <row r="1609">
          <cell r="G1609" t="str">
            <v>planned</v>
          </cell>
          <cell r="H1609">
            <v>2024</v>
          </cell>
          <cell r="I1609" t="str">
            <v>PV</v>
          </cell>
          <cell r="J1609" t="str">
            <v>field</v>
          </cell>
          <cell r="P1609">
            <v>990.00000000000011</v>
          </cell>
          <cell r="T1609" t="str">
            <v>SCE (PCR)</v>
          </cell>
        </row>
        <row r="1610">
          <cell r="G1610" t="str">
            <v>preparation</v>
          </cell>
          <cell r="H1610">
            <v>2025</v>
          </cell>
          <cell r="I1610" t="str">
            <v>PV</v>
          </cell>
          <cell r="J1610" t="str">
            <v>solar carport</v>
          </cell>
          <cell r="P1610">
            <v>0</v>
          </cell>
          <cell r="T1610" t="str">
            <v>SCE (PCR)</v>
          </cell>
        </row>
        <row r="1611">
          <cell r="G1611" t="str">
            <v>planned</v>
          </cell>
          <cell r="H1611">
            <v>2024</v>
          </cell>
          <cell r="I1611" t="str">
            <v>PV</v>
          </cell>
          <cell r="J1611" t="str">
            <v>field</v>
          </cell>
          <cell r="P1611">
            <v>14904.5</v>
          </cell>
          <cell r="T1611" t="str">
            <v>SDE</v>
          </cell>
        </row>
        <row r="1612">
          <cell r="G1612" t="str">
            <v>planned</v>
          </cell>
          <cell r="H1612">
            <v>2025</v>
          </cell>
          <cell r="I1612" t="str">
            <v>PV</v>
          </cell>
          <cell r="J1612" t="str">
            <v>field</v>
          </cell>
          <cell r="P1612">
            <v>2500</v>
          </cell>
          <cell r="T1612" t="str">
            <v>SDE</v>
          </cell>
        </row>
        <row r="1613">
          <cell r="G1613" t="str">
            <v>planned</v>
          </cell>
          <cell r="H1613">
            <v>2024</v>
          </cell>
          <cell r="I1613" t="str">
            <v>PV</v>
          </cell>
          <cell r="J1613" t="str">
            <v>field</v>
          </cell>
          <cell r="P1613">
            <v>14000</v>
          </cell>
          <cell r="T1613" t="str">
            <v>SDE</v>
          </cell>
        </row>
        <row r="1614">
          <cell r="G1614" t="str">
            <v>planned</v>
          </cell>
          <cell r="H1614">
            <v>2025</v>
          </cell>
          <cell r="I1614" t="str">
            <v>PV</v>
          </cell>
          <cell r="J1614" t="str">
            <v>field</v>
          </cell>
          <cell r="P1614">
            <v>7875</v>
          </cell>
          <cell r="T1614" t="str">
            <v>SDE</v>
          </cell>
        </row>
        <row r="1615">
          <cell r="G1615" t="str">
            <v>planned</v>
          </cell>
          <cell r="H1615">
            <v>2024</v>
          </cell>
          <cell r="I1615" t="str">
            <v>PV</v>
          </cell>
          <cell r="J1615" t="str">
            <v>field</v>
          </cell>
          <cell r="P1615">
            <v>20400</v>
          </cell>
          <cell r="T1615" t="str">
            <v>SDE</v>
          </cell>
        </row>
        <row r="1616">
          <cell r="G1616" t="str">
            <v>planned</v>
          </cell>
          <cell r="H1616">
            <v>2024</v>
          </cell>
          <cell r="I1616" t="str">
            <v>PV</v>
          </cell>
          <cell r="J1616" t="str">
            <v>field</v>
          </cell>
          <cell r="P1616">
            <v>20400</v>
          </cell>
          <cell r="T1616" t="str">
            <v>SDE</v>
          </cell>
        </row>
        <row r="1617">
          <cell r="G1617" t="str">
            <v>preparation</v>
          </cell>
          <cell r="H1617">
            <v>2025</v>
          </cell>
          <cell r="I1617" t="str">
            <v>PV</v>
          </cell>
          <cell r="J1617" t="str">
            <v>field</v>
          </cell>
          <cell r="P1617">
            <v>17500</v>
          </cell>
          <cell r="T1617" t="str">
            <v>SDE</v>
          </cell>
        </row>
        <row r="1618">
          <cell r="G1618" t="str">
            <v>preparation</v>
          </cell>
          <cell r="H1618">
            <v>2025</v>
          </cell>
          <cell r="I1618" t="str">
            <v>PV</v>
          </cell>
          <cell r="J1618" t="str">
            <v>solar carport</v>
          </cell>
          <cell r="P1618">
            <v>0</v>
          </cell>
        </row>
        <row r="1619">
          <cell r="G1619" t="str">
            <v>preparation</v>
          </cell>
          <cell r="H1619">
            <v>2025</v>
          </cell>
          <cell r="I1619" t="str">
            <v>PV</v>
          </cell>
          <cell r="J1619" t="str">
            <v>water</v>
          </cell>
          <cell r="P1619">
            <v>2499.9749999999999</v>
          </cell>
          <cell r="T1619" t="str">
            <v>SDE</v>
          </cell>
        </row>
        <row r="1620">
          <cell r="G1620" t="str">
            <v>planned</v>
          </cell>
          <cell r="H1620">
            <v>2024</v>
          </cell>
          <cell r="I1620" t="str">
            <v>PV</v>
          </cell>
          <cell r="J1620" t="str">
            <v>field</v>
          </cell>
          <cell r="P1620">
            <v>5000</v>
          </cell>
          <cell r="T1620" t="str">
            <v>SDE</v>
          </cell>
        </row>
        <row r="1621">
          <cell r="G1621" t="str">
            <v>planned</v>
          </cell>
          <cell r="H1621">
            <v>2024</v>
          </cell>
          <cell r="I1621" t="str">
            <v>PV</v>
          </cell>
          <cell r="J1621" t="str">
            <v>field</v>
          </cell>
          <cell r="P1621">
            <v>0</v>
          </cell>
          <cell r="T1621" t="str">
            <v>SDE</v>
          </cell>
        </row>
        <row r="1622">
          <cell r="G1622" t="str">
            <v>planned</v>
          </cell>
          <cell r="H1622">
            <v>2024</v>
          </cell>
          <cell r="I1622" t="str">
            <v>PV</v>
          </cell>
          <cell r="J1622" t="str">
            <v>field</v>
          </cell>
          <cell r="P1622">
            <v>0</v>
          </cell>
          <cell r="T1622" t="str">
            <v>SDE</v>
          </cell>
        </row>
        <row r="1623">
          <cell r="G1623" t="str">
            <v>preparation</v>
          </cell>
          <cell r="H1623">
            <v>2025</v>
          </cell>
          <cell r="I1623" t="str">
            <v>PV</v>
          </cell>
          <cell r="J1623" t="str">
            <v>field</v>
          </cell>
          <cell r="P1623">
            <v>0</v>
          </cell>
          <cell r="T1623" t="str">
            <v>SDE</v>
          </cell>
        </row>
        <row r="1624">
          <cell r="G1624" t="str">
            <v>preparation</v>
          </cell>
          <cell r="H1624">
            <v>2025</v>
          </cell>
          <cell r="I1624" t="str">
            <v>PV</v>
          </cell>
          <cell r="J1624" t="str">
            <v>solar carport</v>
          </cell>
          <cell r="P1624">
            <v>0</v>
          </cell>
        </row>
        <row r="1625">
          <cell r="G1625" t="str">
            <v>preparation</v>
          </cell>
          <cell r="H1625">
            <v>2025</v>
          </cell>
          <cell r="I1625" t="str">
            <v>PV</v>
          </cell>
          <cell r="J1625" t="str">
            <v>field</v>
          </cell>
          <cell r="P1625">
            <v>5400</v>
          </cell>
          <cell r="T1625" t="str">
            <v>SDE</v>
          </cell>
        </row>
        <row r="1626">
          <cell r="G1626" t="str">
            <v>preparation</v>
          </cell>
          <cell r="H1626">
            <v>2025</v>
          </cell>
          <cell r="I1626" t="str">
            <v>PV</v>
          </cell>
          <cell r="J1626" t="str">
            <v>solar carport</v>
          </cell>
          <cell r="P1626">
            <v>0</v>
          </cell>
        </row>
        <row r="1627">
          <cell r="G1627" t="str">
            <v>preparation</v>
          </cell>
          <cell r="H1627">
            <v>2026</v>
          </cell>
          <cell r="I1627" t="str">
            <v>PV</v>
          </cell>
          <cell r="J1627" t="str">
            <v>field</v>
          </cell>
          <cell r="P1627">
            <v>6666.6666666666661</v>
          </cell>
          <cell r="T1627" t="str">
            <v>SDE</v>
          </cell>
        </row>
        <row r="1628">
          <cell r="G1628" t="str">
            <v>preparation</v>
          </cell>
          <cell r="H1628">
            <v>2027</v>
          </cell>
          <cell r="I1628" t="str">
            <v>PV</v>
          </cell>
          <cell r="J1628" t="str">
            <v>water</v>
          </cell>
          <cell r="P1628">
            <v>20000</v>
          </cell>
          <cell r="T1628" t="str">
            <v>SDE</v>
          </cell>
        </row>
        <row r="1629">
          <cell r="G1629" t="str">
            <v>preparation</v>
          </cell>
          <cell r="H1629">
            <v>2026</v>
          </cell>
          <cell r="I1629" t="str">
            <v>PV</v>
          </cell>
          <cell r="J1629" t="str">
            <v>field</v>
          </cell>
          <cell r="P1629">
            <v>8000</v>
          </cell>
          <cell r="T1629" t="str">
            <v>SDE</v>
          </cell>
        </row>
        <row r="1630">
          <cell r="G1630" t="str">
            <v>planned</v>
          </cell>
          <cell r="H1630">
            <v>2025</v>
          </cell>
          <cell r="I1630" t="str">
            <v>PV</v>
          </cell>
          <cell r="J1630" t="str">
            <v>field</v>
          </cell>
          <cell r="P1630">
            <v>3600</v>
          </cell>
          <cell r="T1630" t="str">
            <v>SDE</v>
          </cell>
        </row>
        <row r="1631">
          <cell r="G1631" t="str">
            <v>preparation</v>
          </cell>
          <cell r="H1631">
            <v>2025</v>
          </cell>
          <cell r="I1631" t="str">
            <v>PV</v>
          </cell>
          <cell r="J1631" t="str">
            <v>solar carport</v>
          </cell>
          <cell r="P1631">
            <v>184.8</v>
          </cell>
          <cell r="T1631" t="str">
            <v>meerdere regelingen</v>
          </cell>
        </row>
        <row r="1632">
          <cell r="G1632" t="str">
            <v>preparation</v>
          </cell>
          <cell r="H1632">
            <v>2025</v>
          </cell>
          <cell r="I1632" t="str">
            <v>PV</v>
          </cell>
          <cell r="J1632" t="str">
            <v>field</v>
          </cell>
          <cell r="P1632">
            <v>0</v>
          </cell>
          <cell r="T1632" t="str">
            <v>SDE</v>
          </cell>
        </row>
        <row r="1633">
          <cell r="G1633" t="str">
            <v>realized</v>
          </cell>
          <cell r="H1633">
            <v>2021</v>
          </cell>
          <cell r="I1633" t="str">
            <v>wind</v>
          </cell>
          <cell r="J1633" t="str">
            <v>large_scale</v>
          </cell>
          <cell r="P1633">
            <v>3013.6363636363635</v>
          </cell>
          <cell r="T1633" t="str">
            <v>SDE</v>
          </cell>
        </row>
        <row r="1634">
          <cell r="G1634" t="str">
            <v>realized</v>
          </cell>
          <cell r="H1634">
            <v>2021</v>
          </cell>
          <cell r="I1634" t="str">
            <v>wind</v>
          </cell>
          <cell r="J1634" t="str">
            <v>large_scale</v>
          </cell>
          <cell r="P1634">
            <v>0</v>
          </cell>
          <cell r="T1634" t="str">
            <v>SDE</v>
          </cell>
        </row>
        <row r="1635">
          <cell r="G1635" t="str">
            <v>realized</v>
          </cell>
          <cell r="H1635">
            <v>2021</v>
          </cell>
          <cell r="I1635" t="str">
            <v>wind</v>
          </cell>
          <cell r="J1635" t="str">
            <v>large_scale</v>
          </cell>
          <cell r="P1635">
            <v>7600</v>
          </cell>
          <cell r="T1635" t="str">
            <v>SDE</v>
          </cell>
        </row>
        <row r="1636">
          <cell r="G1636" t="str">
            <v>realized</v>
          </cell>
          <cell r="H1636">
            <v>2016</v>
          </cell>
          <cell r="I1636" t="str">
            <v>wind</v>
          </cell>
          <cell r="J1636" t="str">
            <v>large_scale</v>
          </cell>
          <cell r="P1636">
            <v>850</v>
          </cell>
          <cell r="T1636" t="str">
            <v>SDE</v>
          </cell>
        </row>
        <row r="1637">
          <cell r="G1637" t="str">
            <v>realized</v>
          </cell>
          <cell r="H1637">
            <v>2022</v>
          </cell>
          <cell r="I1637" t="str">
            <v>wind</v>
          </cell>
          <cell r="J1637" t="str">
            <v>large_scale</v>
          </cell>
          <cell r="P1637">
            <v>0</v>
          </cell>
          <cell r="T1637" t="str">
            <v>SDE</v>
          </cell>
        </row>
        <row r="1638">
          <cell r="G1638" t="str">
            <v>realized</v>
          </cell>
          <cell r="H1638">
            <v>2022</v>
          </cell>
          <cell r="I1638" t="str">
            <v>wind</v>
          </cell>
          <cell r="J1638" t="str">
            <v>large_scale</v>
          </cell>
          <cell r="P1638">
            <v>1507.9812206572769</v>
          </cell>
          <cell r="T1638" t="str">
            <v>SDE</v>
          </cell>
        </row>
        <row r="1639">
          <cell r="G1639" t="str">
            <v>realized</v>
          </cell>
          <cell r="H1639">
            <v>2022</v>
          </cell>
          <cell r="I1639" t="str">
            <v>wind</v>
          </cell>
          <cell r="J1639" t="str">
            <v>large_scale</v>
          </cell>
          <cell r="P1639">
            <v>2409</v>
          </cell>
          <cell r="T1639" t="str">
            <v>SDE</v>
          </cell>
        </row>
        <row r="1640">
          <cell r="G1640" t="str">
            <v>realized</v>
          </cell>
          <cell r="H1640">
            <v>2012</v>
          </cell>
          <cell r="I1640" t="str">
            <v>wind</v>
          </cell>
          <cell r="J1640" t="str">
            <v>large_scale</v>
          </cell>
          <cell r="P1640">
            <v>1850</v>
          </cell>
          <cell r="T1640" t="str">
            <v>SDE</v>
          </cell>
        </row>
        <row r="1641">
          <cell r="G1641" t="str">
            <v>realized</v>
          </cell>
          <cell r="H1641">
            <v>2016</v>
          </cell>
          <cell r="I1641" t="str">
            <v>wind</v>
          </cell>
          <cell r="J1641" t="str">
            <v>large_scale</v>
          </cell>
          <cell r="P1641">
            <v>900</v>
          </cell>
          <cell r="T1641" t="str">
            <v>SDE</v>
          </cell>
        </row>
        <row r="1642">
          <cell r="G1642" t="str">
            <v>realized</v>
          </cell>
          <cell r="H1642">
            <v>2009</v>
          </cell>
          <cell r="I1642" t="str">
            <v>wind</v>
          </cell>
          <cell r="J1642" t="str">
            <v>large_scale</v>
          </cell>
          <cell r="P1642">
            <v>960</v>
          </cell>
          <cell r="T1642" t="str">
            <v>SDE</v>
          </cell>
        </row>
        <row r="1643">
          <cell r="G1643" t="str">
            <v>realized</v>
          </cell>
          <cell r="H1643">
            <v>2009</v>
          </cell>
          <cell r="I1643" t="str">
            <v>wind</v>
          </cell>
          <cell r="J1643" t="str">
            <v>large_scale</v>
          </cell>
          <cell r="P1643">
            <v>620</v>
          </cell>
          <cell r="T1643" t="str">
            <v>SDE</v>
          </cell>
        </row>
        <row r="1644">
          <cell r="G1644" t="str">
            <v>realized</v>
          </cell>
          <cell r="H1644">
            <v>2022</v>
          </cell>
          <cell r="I1644" t="str">
            <v>wind</v>
          </cell>
          <cell r="J1644" t="str">
            <v>large_scale</v>
          </cell>
          <cell r="P1644">
            <v>8400</v>
          </cell>
          <cell r="T1644" t="str">
            <v>SDE</v>
          </cell>
        </row>
        <row r="1645">
          <cell r="G1645" t="str">
            <v>realized</v>
          </cell>
          <cell r="H1645">
            <v>2013</v>
          </cell>
          <cell r="I1645" t="str">
            <v>wind</v>
          </cell>
          <cell r="J1645" t="str">
            <v>large_scale</v>
          </cell>
          <cell r="P1645">
            <v>2000</v>
          </cell>
          <cell r="T1645" t="str">
            <v>SDE</v>
          </cell>
        </row>
        <row r="1646">
          <cell r="G1646" t="str">
            <v>realized</v>
          </cell>
          <cell r="H1646">
            <v>2013</v>
          </cell>
          <cell r="I1646" t="str">
            <v>wind</v>
          </cell>
          <cell r="J1646" t="str">
            <v>large_scale</v>
          </cell>
          <cell r="P1646">
            <v>2000</v>
          </cell>
          <cell r="T1646" t="str">
            <v>SDE</v>
          </cell>
        </row>
        <row r="1647">
          <cell r="G1647" t="str">
            <v>realized</v>
          </cell>
          <cell r="H1647">
            <v>2013</v>
          </cell>
          <cell r="I1647" t="str">
            <v>wind</v>
          </cell>
          <cell r="J1647" t="str">
            <v>large_scale</v>
          </cell>
          <cell r="P1647">
            <v>2000</v>
          </cell>
          <cell r="T1647" t="str">
            <v>SDE</v>
          </cell>
        </row>
        <row r="1648">
          <cell r="G1648" t="str">
            <v>realized</v>
          </cell>
          <cell r="H1648">
            <v>2016</v>
          </cell>
          <cell r="I1648" t="str">
            <v>wind</v>
          </cell>
          <cell r="J1648" t="str">
            <v>large_scale</v>
          </cell>
          <cell r="P1648">
            <v>10000</v>
          </cell>
          <cell r="T1648" t="str">
            <v>SDE</v>
          </cell>
        </row>
        <row r="1649">
          <cell r="G1649" t="str">
            <v>realized</v>
          </cell>
          <cell r="H1649">
            <v>2016</v>
          </cell>
          <cell r="I1649" t="str">
            <v>wind</v>
          </cell>
          <cell r="J1649" t="str">
            <v>large_scale</v>
          </cell>
          <cell r="P1649">
            <v>0</v>
          </cell>
          <cell r="T1649" t="str">
            <v>SDE</v>
          </cell>
        </row>
        <row r="1650">
          <cell r="G1650" t="str">
            <v>realized</v>
          </cell>
          <cell r="H1650">
            <v>2019</v>
          </cell>
          <cell r="I1650" t="str">
            <v>wind</v>
          </cell>
          <cell r="J1650" t="str">
            <v>large_scale</v>
          </cell>
          <cell r="P1650">
            <v>10350.000000000002</v>
          </cell>
          <cell r="T1650" t="str">
            <v>SDE</v>
          </cell>
        </row>
        <row r="1651">
          <cell r="G1651" t="str">
            <v>realized</v>
          </cell>
          <cell r="H1651">
            <v>2020</v>
          </cell>
          <cell r="I1651" t="str">
            <v>wind</v>
          </cell>
          <cell r="J1651" t="str">
            <v>large_scale</v>
          </cell>
          <cell r="P1651">
            <v>16800</v>
          </cell>
          <cell r="T1651" t="str">
            <v>SDE</v>
          </cell>
        </row>
        <row r="1652">
          <cell r="G1652" t="str">
            <v>realized</v>
          </cell>
          <cell r="H1652">
            <v>2012</v>
          </cell>
          <cell r="I1652" t="str">
            <v>wind</v>
          </cell>
          <cell r="J1652" t="str">
            <v>large_scale</v>
          </cell>
          <cell r="P1652">
            <v>2300</v>
          </cell>
          <cell r="T1652" t="str">
            <v>SDE</v>
          </cell>
        </row>
        <row r="1653">
          <cell r="G1653" t="str">
            <v>realized</v>
          </cell>
          <cell r="H1653">
            <v>2012</v>
          </cell>
          <cell r="I1653" t="str">
            <v>wind</v>
          </cell>
          <cell r="J1653" t="str">
            <v>large_scale</v>
          </cell>
          <cell r="P1653">
            <v>2300</v>
          </cell>
          <cell r="T1653" t="str">
            <v>SDE</v>
          </cell>
        </row>
        <row r="1654">
          <cell r="G1654" t="str">
            <v>realized</v>
          </cell>
          <cell r="H1654">
            <v>2021</v>
          </cell>
          <cell r="I1654" t="str">
            <v>wind</v>
          </cell>
          <cell r="J1654" t="str">
            <v>large_scale</v>
          </cell>
          <cell r="P1654">
            <v>0</v>
          </cell>
          <cell r="T1654" t="str">
            <v>SDE</v>
          </cell>
        </row>
        <row r="1655">
          <cell r="G1655" t="str">
            <v>realized</v>
          </cell>
          <cell r="H1655">
            <v>2021</v>
          </cell>
          <cell r="I1655" t="str">
            <v>wind</v>
          </cell>
          <cell r="J1655" t="str">
            <v>large_scale</v>
          </cell>
          <cell r="P1655">
            <v>13500</v>
          </cell>
          <cell r="T1655" t="str">
            <v>SDE</v>
          </cell>
        </row>
        <row r="1656">
          <cell r="G1656" t="str">
            <v>realized</v>
          </cell>
          <cell r="H1656">
            <v>2015</v>
          </cell>
          <cell r="I1656" t="str">
            <v>wind</v>
          </cell>
          <cell r="J1656" t="str">
            <v>large_scale</v>
          </cell>
          <cell r="P1656">
            <v>2400</v>
          </cell>
          <cell r="T1656" t="str">
            <v>SDE</v>
          </cell>
        </row>
        <row r="1657">
          <cell r="G1657" t="str">
            <v>realized</v>
          </cell>
          <cell r="H1657">
            <v>2020</v>
          </cell>
          <cell r="I1657" t="str">
            <v>wind</v>
          </cell>
          <cell r="J1657" t="str">
            <v>large_scale</v>
          </cell>
          <cell r="P1657">
            <v>9000</v>
          </cell>
          <cell r="T1657" t="str">
            <v>SDE</v>
          </cell>
        </row>
        <row r="1658">
          <cell r="G1658" t="str">
            <v>realized</v>
          </cell>
          <cell r="H1658">
            <v>2021</v>
          </cell>
          <cell r="I1658" t="str">
            <v>wind</v>
          </cell>
          <cell r="J1658" t="str">
            <v>large_scale</v>
          </cell>
          <cell r="P1658">
            <v>9000</v>
          </cell>
          <cell r="T1658" t="str">
            <v>SDE</v>
          </cell>
        </row>
        <row r="1659">
          <cell r="G1659" t="str">
            <v>realized</v>
          </cell>
          <cell r="H1659">
            <v>2021</v>
          </cell>
          <cell r="I1659" t="str">
            <v>wind</v>
          </cell>
          <cell r="J1659" t="str">
            <v>large_scale</v>
          </cell>
          <cell r="P1659">
            <v>5250</v>
          </cell>
          <cell r="T1659" t="str">
            <v>SDE</v>
          </cell>
        </row>
        <row r="1660">
          <cell r="G1660" t="str">
            <v>construction</v>
          </cell>
          <cell r="H1660">
            <v>2024</v>
          </cell>
          <cell r="I1660" t="str">
            <v>wind</v>
          </cell>
          <cell r="J1660" t="str">
            <v>large_scale</v>
          </cell>
          <cell r="P1660">
            <v>0</v>
          </cell>
          <cell r="T1660" t="str">
            <v>SDE</v>
          </cell>
        </row>
        <row r="1661">
          <cell r="G1661" t="str">
            <v>realized</v>
          </cell>
          <cell r="H1661">
            <v>2022</v>
          </cell>
          <cell r="I1661" t="str">
            <v>wind</v>
          </cell>
          <cell r="J1661" t="str">
            <v>large_scale</v>
          </cell>
          <cell r="P1661">
            <v>6300</v>
          </cell>
          <cell r="T1661" t="str">
            <v>SDE</v>
          </cell>
        </row>
        <row r="1662">
          <cell r="G1662" t="str">
            <v>realized</v>
          </cell>
          <cell r="H1662">
            <v>2023</v>
          </cell>
          <cell r="I1662" t="str">
            <v>wind</v>
          </cell>
          <cell r="J1662" t="str">
            <v>large_scale</v>
          </cell>
          <cell r="P1662">
            <v>0</v>
          </cell>
          <cell r="T1662" t="str">
            <v>SDE</v>
          </cell>
        </row>
        <row r="1663">
          <cell r="G1663" t="str">
            <v>realized</v>
          </cell>
          <cell r="H1663">
            <v>2016</v>
          </cell>
          <cell r="I1663" t="str">
            <v>wind</v>
          </cell>
          <cell r="J1663" t="str">
            <v>large_scale</v>
          </cell>
          <cell r="P1663">
            <v>0</v>
          </cell>
          <cell r="T1663" t="str">
            <v>SDE</v>
          </cell>
        </row>
        <row r="1664">
          <cell r="G1664" t="str">
            <v>realized</v>
          </cell>
          <cell r="H1664">
            <v>2023</v>
          </cell>
          <cell r="I1664" t="str">
            <v>wind</v>
          </cell>
          <cell r="J1664" t="str">
            <v>large_scale</v>
          </cell>
          <cell r="P1664">
            <v>0</v>
          </cell>
          <cell r="T1664" t="str">
            <v>SDE</v>
          </cell>
        </row>
        <row r="1665">
          <cell r="G1665" t="str">
            <v>realized</v>
          </cell>
          <cell r="H1665">
            <v>2023</v>
          </cell>
          <cell r="I1665" t="str">
            <v>wind</v>
          </cell>
          <cell r="J1665" t="str">
            <v>large_scale</v>
          </cell>
          <cell r="P1665">
            <v>0</v>
          </cell>
          <cell r="T1665" t="str">
            <v>SDE</v>
          </cell>
        </row>
        <row r="1666">
          <cell r="G1666" t="str">
            <v>realized</v>
          </cell>
          <cell r="H1666">
            <v>2023</v>
          </cell>
          <cell r="I1666" t="str">
            <v>wind</v>
          </cell>
          <cell r="J1666" t="str">
            <v>large_scale</v>
          </cell>
          <cell r="P1666">
            <v>3375</v>
          </cell>
          <cell r="T1666" t="str">
            <v>SDE</v>
          </cell>
        </row>
        <row r="1667">
          <cell r="G1667" t="str">
            <v>realized</v>
          </cell>
          <cell r="H1667">
            <v>2023</v>
          </cell>
          <cell r="I1667" t="str">
            <v>wind</v>
          </cell>
          <cell r="J1667" t="str">
            <v>large_scale</v>
          </cell>
          <cell r="P1667">
            <v>0</v>
          </cell>
          <cell r="T1667" t="str">
            <v>SDE</v>
          </cell>
        </row>
        <row r="1668">
          <cell r="G1668" t="str">
            <v>realized</v>
          </cell>
          <cell r="H1668">
            <v>2023</v>
          </cell>
          <cell r="I1668" t="str">
            <v>wind</v>
          </cell>
          <cell r="J1668" t="str">
            <v>large_scale</v>
          </cell>
          <cell r="P1668">
            <v>0</v>
          </cell>
          <cell r="T1668" t="str">
            <v>SDE</v>
          </cell>
        </row>
        <row r="1669">
          <cell r="G1669" t="str">
            <v>realized</v>
          </cell>
          <cell r="H1669">
            <v>2021</v>
          </cell>
          <cell r="I1669" t="str">
            <v>wind</v>
          </cell>
          <cell r="J1669" t="str">
            <v>large_scale</v>
          </cell>
          <cell r="P1669">
            <v>3675</v>
          </cell>
          <cell r="T1669" t="str">
            <v>SDE</v>
          </cell>
        </row>
        <row r="1670">
          <cell r="G1670" t="str">
            <v>realized</v>
          </cell>
          <cell r="H1670">
            <v>2019</v>
          </cell>
          <cell r="I1670" t="str">
            <v>wind</v>
          </cell>
          <cell r="J1670" t="str">
            <v>large_scale</v>
          </cell>
          <cell r="P1670">
            <v>7200</v>
          </cell>
          <cell r="T1670" t="str">
            <v>SDE</v>
          </cell>
        </row>
        <row r="1671">
          <cell r="G1671" t="str">
            <v>realized</v>
          </cell>
          <cell r="H1671">
            <v>2023</v>
          </cell>
          <cell r="I1671" t="str">
            <v>wind</v>
          </cell>
          <cell r="J1671" t="str">
            <v>large_scale</v>
          </cell>
          <cell r="P1671">
            <v>0</v>
          </cell>
          <cell r="T1671" t="str">
            <v>SDE</v>
          </cell>
        </row>
        <row r="1672">
          <cell r="G1672" t="str">
            <v>realized</v>
          </cell>
          <cell r="H1672">
            <v>2023</v>
          </cell>
          <cell r="I1672" t="str">
            <v>wind</v>
          </cell>
          <cell r="J1672" t="str">
            <v>large_scale</v>
          </cell>
          <cell r="P1672">
            <v>0</v>
          </cell>
          <cell r="T1672" t="str">
            <v>SDE</v>
          </cell>
        </row>
        <row r="1673">
          <cell r="G1673" t="str">
            <v>construction</v>
          </cell>
          <cell r="H1673">
            <v>2024</v>
          </cell>
          <cell r="I1673" t="str">
            <v>wind</v>
          </cell>
          <cell r="J1673" t="str">
            <v>large_scale</v>
          </cell>
          <cell r="P1673">
            <v>0</v>
          </cell>
          <cell r="T1673" t="str">
            <v>SDE</v>
          </cell>
        </row>
        <row r="1674">
          <cell r="G1674" t="str">
            <v>realized</v>
          </cell>
          <cell r="H1674">
            <v>2017</v>
          </cell>
          <cell r="I1674" t="str">
            <v>wind</v>
          </cell>
          <cell r="J1674" t="str">
            <v>large_scale</v>
          </cell>
          <cell r="P1674">
            <v>851</v>
          </cell>
          <cell r="T1674" t="str">
            <v>SDE</v>
          </cell>
        </row>
        <row r="1675">
          <cell r="G1675" t="str">
            <v>realized</v>
          </cell>
          <cell r="H1675">
            <v>2012</v>
          </cell>
          <cell r="I1675" t="str">
            <v>wind</v>
          </cell>
          <cell r="J1675" t="str">
            <v>large_scale</v>
          </cell>
          <cell r="P1675">
            <v>132</v>
          </cell>
          <cell r="T1675" t="str">
            <v>SDE</v>
          </cell>
        </row>
        <row r="1676">
          <cell r="G1676" t="str">
            <v>realized</v>
          </cell>
          <cell r="H1676">
            <v>2006</v>
          </cell>
          <cell r="I1676" t="str">
            <v>wind</v>
          </cell>
          <cell r="J1676" t="str">
            <v>large_scale</v>
          </cell>
          <cell r="P1676">
            <v>693</v>
          </cell>
          <cell r="T1676" t="str">
            <v>SDE</v>
          </cell>
        </row>
        <row r="1677">
          <cell r="G1677" t="str">
            <v>realized</v>
          </cell>
          <cell r="H1677">
            <v>2002</v>
          </cell>
          <cell r="I1677" t="str">
            <v>wind</v>
          </cell>
          <cell r="J1677" t="str">
            <v>large_scale</v>
          </cell>
          <cell r="P1677">
            <v>225</v>
          </cell>
          <cell r="T1677" t="str">
            <v>SDE</v>
          </cell>
        </row>
        <row r="1678">
          <cell r="G1678" t="str">
            <v>realized</v>
          </cell>
          <cell r="H1678">
            <v>2021</v>
          </cell>
          <cell r="I1678" t="str">
            <v>wind</v>
          </cell>
          <cell r="J1678" t="str">
            <v>large_scale</v>
          </cell>
          <cell r="P1678">
            <v>0</v>
          </cell>
          <cell r="T1678" t="str">
            <v>SDE</v>
          </cell>
        </row>
        <row r="1679">
          <cell r="G1679" t="str">
            <v>realized</v>
          </cell>
          <cell r="H1679">
            <v>2012</v>
          </cell>
          <cell r="I1679" t="str">
            <v>wind</v>
          </cell>
          <cell r="J1679" t="str">
            <v>large_scale</v>
          </cell>
          <cell r="P1679">
            <v>4600</v>
          </cell>
          <cell r="T1679" t="str">
            <v>SDE</v>
          </cell>
        </row>
        <row r="1680">
          <cell r="G1680" t="str">
            <v>realized</v>
          </cell>
          <cell r="H1680">
            <v>2006</v>
          </cell>
          <cell r="I1680" t="str">
            <v>wind</v>
          </cell>
          <cell r="J1680" t="str">
            <v>large_scale</v>
          </cell>
          <cell r="P1680">
            <v>85</v>
          </cell>
          <cell r="T1680" t="str">
            <v>SDE</v>
          </cell>
        </row>
        <row r="1681">
          <cell r="G1681" t="str">
            <v>realized</v>
          </cell>
          <cell r="H1681">
            <v>2019</v>
          </cell>
          <cell r="I1681" t="str">
            <v>wind</v>
          </cell>
          <cell r="J1681" t="str">
            <v>large_scale</v>
          </cell>
          <cell r="P1681">
            <v>1410</v>
          </cell>
          <cell r="T1681" t="str">
            <v>SDE</v>
          </cell>
        </row>
        <row r="1682">
          <cell r="G1682" t="str">
            <v>realized</v>
          </cell>
          <cell r="H1682">
            <v>1988</v>
          </cell>
          <cell r="I1682" t="str">
            <v>wind</v>
          </cell>
          <cell r="J1682" t="str">
            <v>large_scale</v>
          </cell>
          <cell r="P1682">
            <v>310</v>
          </cell>
          <cell r="T1682" t="str">
            <v>SDE</v>
          </cell>
        </row>
        <row r="1683">
          <cell r="G1683" t="str">
            <v>remediated</v>
          </cell>
          <cell r="H1683">
            <v>2019</v>
          </cell>
          <cell r="I1683" t="str">
            <v>wind</v>
          </cell>
          <cell r="J1683" t="str">
            <v>large_scale</v>
          </cell>
          <cell r="P1683">
            <v>0</v>
          </cell>
          <cell r="T1683" t="str">
            <v>SDE</v>
          </cell>
        </row>
        <row r="1684">
          <cell r="G1684" t="str">
            <v>realized</v>
          </cell>
          <cell r="H1684">
            <v>2013</v>
          </cell>
          <cell r="I1684" t="str">
            <v>wind</v>
          </cell>
          <cell r="J1684" t="str">
            <v>large_scale</v>
          </cell>
          <cell r="P1684">
            <v>2300</v>
          </cell>
          <cell r="T1684" t="str">
            <v>SDE</v>
          </cell>
        </row>
        <row r="1685">
          <cell r="G1685" t="str">
            <v>realized</v>
          </cell>
          <cell r="H1685">
            <v>1993</v>
          </cell>
          <cell r="I1685" t="str">
            <v>wind</v>
          </cell>
          <cell r="J1685" t="str">
            <v>large_scale</v>
          </cell>
          <cell r="P1685">
            <v>250</v>
          </cell>
          <cell r="T1685" t="str">
            <v>SDE</v>
          </cell>
        </row>
        <row r="1686">
          <cell r="G1686" t="str">
            <v>realized</v>
          </cell>
          <cell r="H1686">
            <v>2013</v>
          </cell>
          <cell r="I1686" t="str">
            <v>wind</v>
          </cell>
          <cell r="J1686" t="str">
            <v>large_scale</v>
          </cell>
          <cell r="P1686">
            <v>2300</v>
          </cell>
          <cell r="T1686" t="str">
            <v>SDE</v>
          </cell>
        </row>
        <row r="1687">
          <cell r="G1687" t="str">
            <v>remediated</v>
          </cell>
          <cell r="H1687">
            <v>2023</v>
          </cell>
          <cell r="I1687" t="str">
            <v>wind</v>
          </cell>
          <cell r="J1687" t="str">
            <v>large_scale</v>
          </cell>
          <cell r="P1687">
            <v>0</v>
          </cell>
          <cell r="T1687" t="str">
            <v>SDE</v>
          </cell>
        </row>
        <row r="1688">
          <cell r="G1688" t="str">
            <v>realized</v>
          </cell>
          <cell r="H1688">
            <v>2012</v>
          </cell>
          <cell r="I1688" t="str">
            <v>wind</v>
          </cell>
          <cell r="J1688" t="str">
            <v>large_scale</v>
          </cell>
          <cell r="P1688">
            <v>2000</v>
          </cell>
          <cell r="T1688" t="str">
            <v>SDE</v>
          </cell>
        </row>
        <row r="1689">
          <cell r="G1689" t="str">
            <v>realized</v>
          </cell>
          <cell r="H1689">
            <v>2012</v>
          </cell>
          <cell r="I1689" t="str">
            <v>wind</v>
          </cell>
          <cell r="J1689" t="str">
            <v>large_scale</v>
          </cell>
          <cell r="P1689">
            <v>2125</v>
          </cell>
          <cell r="T1689" t="str">
            <v>SDE</v>
          </cell>
        </row>
        <row r="1690">
          <cell r="G1690" t="str">
            <v>realized</v>
          </cell>
          <cell r="H1690">
            <v>2012</v>
          </cell>
          <cell r="I1690" t="str">
            <v>wind</v>
          </cell>
          <cell r="J1690" t="str">
            <v>large_scale</v>
          </cell>
          <cell r="P1690">
            <v>555</v>
          </cell>
          <cell r="T1690" t="str">
            <v>SDE</v>
          </cell>
        </row>
        <row r="1691">
          <cell r="G1691" t="str">
            <v>realized</v>
          </cell>
          <cell r="H1691">
            <v>2014</v>
          </cell>
          <cell r="I1691" t="str">
            <v>wind</v>
          </cell>
          <cell r="J1691" t="str">
            <v>large_scale</v>
          </cell>
          <cell r="P1691">
            <v>850</v>
          </cell>
          <cell r="T1691" t="str">
            <v>SDE</v>
          </cell>
        </row>
        <row r="1692">
          <cell r="G1692" t="str">
            <v>realized</v>
          </cell>
          <cell r="H1692">
            <v>2013</v>
          </cell>
          <cell r="I1692" t="str">
            <v>wind</v>
          </cell>
          <cell r="J1692" t="str">
            <v>large_scale</v>
          </cell>
          <cell r="P1692">
            <v>850</v>
          </cell>
          <cell r="T1692" t="str">
            <v>SDE</v>
          </cell>
        </row>
        <row r="1693">
          <cell r="G1693" t="str">
            <v>realized</v>
          </cell>
          <cell r="H1693">
            <v>2013</v>
          </cell>
          <cell r="I1693" t="str">
            <v>wind</v>
          </cell>
          <cell r="J1693" t="str">
            <v>large_scale</v>
          </cell>
          <cell r="P1693">
            <v>850</v>
          </cell>
          <cell r="T1693" t="str">
            <v>SDE</v>
          </cell>
        </row>
        <row r="1694">
          <cell r="G1694" t="str">
            <v>realized</v>
          </cell>
          <cell r="H1694">
            <v>2013</v>
          </cell>
          <cell r="I1694" t="str">
            <v>wind</v>
          </cell>
          <cell r="J1694" t="str">
            <v>large_scale</v>
          </cell>
          <cell r="P1694">
            <v>850</v>
          </cell>
          <cell r="T1694" t="str">
            <v>SDE</v>
          </cell>
        </row>
        <row r="1695">
          <cell r="G1695" t="str">
            <v>remediated</v>
          </cell>
          <cell r="H1695">
            <v>2019</v>
          </cell>
          <cell r="I1695" t="str">
            <v>wind</v>
          </cell>
          <cell r="J1695" t="str">
            <v>large_scale</v>
          </cell>
          <cell r="P1695">
            <v>0</v>
          </cell>
          <cell r="T1695" t="str">
            <v>SDE</v>
          </cell>
        </row>
        <row r="1696">
          <cell r="G1696" t="str">
            <v>realized</v>
          </cell>
          <cell r="H1696">
            <v>2012</v>
          </cell>
          <cell r="I1696" t="str">
            <v>wind</v>
          </cell>
          <cell r="J1696" t="str">
            <v>large_scale</v>
          </cell>
          <cell r="P1696">
            <v>80</v>
          </cell>
          <cell r="T1696" t="str">
            <v>SDE</v>
          </cell>
        </row>
        <row r="1697">
          <cell r="G1697" t="str">
            <v>realized</v>
          </cell>
          <cell r="H1697">
            <v>2021</v>
          </cell>
          <cell r="I1697" t="str">
            <v>wind</v>
          </cell>
          <cell r="J1697" t="str">
            <v>large_scale</v>
          </cell>
          <cell r="P1697">
            <v>8400</v>
          </cell>
          <cell r="T1697" t="str">
            <v>SDE</v>
          </cell>
        </row>
        <row r="1698">
          <cell r="G1698" t="str">
            <v>realized</v>
          </cell>
          <cell r="H1698">
            <v>2015</v>
          </cell>
          <cell r="I1698" t="str">
            <v>wind</v>
          </cell>
          <cell r="J1698" t="str">
            <v>large_scale</v>
          </cell>
          <cell r="P1698">
            <v>1175</v>
          </cell>
          <cell r="T1698" t="str">
            <v>SDE</v>
          </cell>
        </row>
        <row r="1699">
          <cell r="G1699" t="str">
            <v>realized</v>
          </cell>
          <cell r="H1699">
            <v>2023</v>
          </cell>
          <cell r="I1699" t="str">
            <v>wind</v>
          </cell>
          <cell r="J1699" t="str">
            <v>large_scale</v>
          </cell>
          <cell r="P1699">
            <v>10320</v>
          </cell>
          <cell r="T1699" t="str">
            <v>SDE</v>
          </cell>
        </row>
        <row r="1700">
          <cell r="G1700" t="str">
            <v>realized</v>
          </cell>
          <cell r="H1700">
            <v>2019</v>
          </cell>
          <cell r="I1700" t="str">
            <v>wind</v>
          </cell>
          <cell r="J1700" t="str">
            <v>large_scale</v>
          </cell>
          <cell r="P1700">
            <v>2300</v>
          </cell>
          <cell r="T1700" t="str">
            <v>SDE</v>
          </cell>
        </row>
        <row r="1701">
          <cell r="G1701" t="str">
            <v>realized</v>
          </cell>
          <cell r="H1701">
            <v>2012</v>
          </cell>
          <cell r="I1701" t="str">
            <v>wind</v>
          </cell>
          <cell r="J1701" t="str">
            <v>large_scale</v>
          </cell>
          <cell r="P1701">
            <v>0</v>
          </cell>
          <cell r="T1701" t="str">
            <v>SDE</v>
          </cell>
        </row>
        <row r="1702">
          <cell r="G1702" t="str">
            <v>realized</v>
          </cell>
          <cell r="H1702">
            <v>2014</v>
          </cell>
          <cell r="I1702" t="str">
            <v>wind</v>
          </cell>
          <cell r="J1702" t="str">
            <v>large_scale</v>
          </cell>
          <cell r="P1702">
            <v>0</v>
          </cell>
          <cell r="T1702" t="str">
            <v>SDE</v>
          </cell>
        </row>
        <row r="1703">
          <cell r="G1703" t="str">
            <v>realized</v>
          </cell>
          <cell r="H1703">
            <v>2008</v>
          </cell>
          <cell r="I1703" t="str">
            <v>wind</v>
          </cell>
          <cell r="J1703" t="str">
            <v>large_scale</v>
          </cell>
          <cell r="P1703">
            <v>900</v>
          </cell>
          <cell r="T1703" t="str">
            <v>SDE</v>
          </cell>
        </row>
        <row r="1704">
          <cell r="G1704" t="str">
            <v>realized</v>
          </cell>
          <cell r="H1704">
            <v>2016</v>
          </cell>
          <cell r="I1704" t="str">
            <v>wind</v>
          </cell>
          <cell r="J1704" t="str">
            <v>large_scale</v>
          </cell>
          <cell r="P1704">
            <v>1000</v>
          </cell>
          <cell r="T1704" t="str">
            <v>SDE</v>
          </cell>
        </row>
        <row r="1705">
          <cell r="G1705" t="str">
            <v>realized</v>
          </cell>
          <cell r="H1705">
            <v>2004</v>
          </cell>
          <cell r="I1705" t="str">
            <v>wind</v>
          </cell>
          <cell r="J1705" t="str">
            <v>large_scale</v>
          </cell>
          <cell r="P1705">
            <v>1800</v>
          </cell>
          <cell r="T1705" t="str">
            <v>SDE</v>
          </cell>
        </row>
        <row r="1706">
          <cell r="G1706" t="str">
            <v>realized</v>
          </cell>
          <cell r="H1706">
            <v>2018</v>
          </cell>
          <cell r="I1706" t="str">
            <v>wind</v>
          </cell>
          <cell r="J1706" t="str">
            <v>large_scale</v>
          </cell>
          <cell r="P1706">
            <v>2300</v>
          </cell>
          <cell r="T1706" t="str">
            <v>SDE</v>
          </cell>
        </row>
        <row r="1707">
          <cell r="G1707" t="str">
            <v>realized</v>
          </cell>
          <cell r="H1707">
            <v>2015</v>
          </cell>
          <cell r="I1707" t="str">
            <v>wind</v>
          </cell>
          <cell r="J1707" t="str">
            <v>large_scale</v>
          </cell>
          <cell r="P1707">
            <v>2350</v>
          </cell>
          <cell r="T1707" t="str">
            <v>SDE</v>
          </cell>
        </row>
        <row r="1708">
          <cell r="G1708" t="str">
            <v>realized</v>
          </cell>
          <cell r="H1708">
            <v>2000</v>
          </cell>
          <cell r="I1708" t="str">
            <v>wind</v>
          </cell>
          <cell r="J1708" t="str">
            <v>large_scale</v>
          </cell>
          <cell r="P1708">
            <v>1320</v>
          </cell>
          <cell r="T1708" t="str">
            <v>SDE</v>
          </cell>
        </row>
        <row r="1709">
          <cell r="G1709" t="str">
            <v>remediated</v>
          </cell>
          <cell r="H1709">
            <v>2021</v>
          </cell>
          <cell r="I1709" t="str">
            <v>wind</v>
          </cell>
          <cell r="J1709" t="str">
            <v>large_scale</v>
          </cell>
          <cell r="P1709">
            <v>0</v>
          </cell>
          <cell r="T1709" t="str">
            <v>SDE</v>
          </cell>
        </row>
        <row r="1710">
          <cell r="G1710" t="str">
            <v>realized</v>
          </cell>
          <cell r="H1710">
            <v>1991</v>
          </cell>
          <cell r="I1710" t="str">
            <v>wind</v>
          </cell>
          <cell r="J1710" t="str">
            <v>large_scale</v>
          </cell>
          <cell r="P1710">
            <v>250</v>
          </cell>
          <cell r="T1710" t="str">
            <v>SDE</v>
          </cell>
        </row>
        <row r="1711">
          <cell r="G1711" t="str">
            <v>remediated</v>
          </cell>
          <cell r="H1711">
            <v>2017</v>
          </cell>
          <cell r="I1711" t="str">
            <v>wind</v>
          </cell>
          <cell r="J1711" t="str">
            <v>large_scale</v>
          </cell>
          <cell r="P1711">
            <v>0</v>
          </cell>
          <cell r="T1711" t="str">
            <v>SDE</v>
          </cell>
        </row>
        <row r="1712">
          <cell r="G1712" t="str">
            <v>realized</v>
          </cell>
          <cell r="H1712">
            <v>2003</v>
          </cell>
          <cell r="I1712" t="str">
            <v>wind</v>
          </cell>
          <cell r="J1712" t="str">
            <v>large_scale</v>
          </cell>
          <cell r="P1712">
            <v>3924</v>
          </cell>
          <cell r="T1712" t="str">
            <v>SDE</v>
          </cell>
        </row>
        <row r="1713">
          <cell r="G1713" t="str">
            <v>realized</v>
          </cell>
          <cell r="H1713">
            <v>2007</v>
          </cell>
          <cell r="I1713" t="str">
            <v>wind</v>
          </cell>
          <cell r="J1713" t="str">
            <v>large_scale</v>
          </cell>
          <cell r="P1713">
            <v>4500</v>
          </cell>
          <cell r="T1713" t="str">
            <v>SDE</v>
          </cell>
        </row>
        <row r="1714">
          <cell r="G1714" t="str">
            <v>construction</v>
          </cell>
          <cell r="H1714">
            <v>2024</v>
          </cell>
          <cell r="I1714" t="str">
            <v>wind</v>
          </cell>
          <cell r="J1714" t="str">
            <v>large_scale</v>
          </cell>
          <cell r="P1714">
            <v>0</v>
          </cell>
          <cell r="T1714" t="str">
            <v>SDE</v>
          </cell>
        </row>
        <row r="1715">
          <cell r="G1715" t="str">
            <v>construction</v>
          </cell>
          <cell r="H1715">
            <v>2024</v>
          </cell>
          <cell r="I1715" t="str">
            <v>wind</v>
          </cell>
          <cell r="J1715" t="str">
            <v>large_scale</v>
          </cell>
          <cell r="P1715">
            <v>8550</v>
          </cell>
          <cell r="T1715" t="str">
            <v>SDE</v>
          </cell>
        </row>
        <row r="1716">
          <cell r="G1716" t="str">
            <v>realized</v>
          </cell>
          <cell r="H1716">
            <v>2000</v>
          </cell>
          <cell r="I1716" t="str">
            <v>wind</v>
          </cell>
          <cell r="J1716" t="str">
            <v>large_scale</v>
          </cell>
          <cell r="P1716">
            <v>1320</v>
          </cell>
          <cell r="T1716" t="str">
            <v>SDE</v>
          </cell>
        </row>
        <row r="1717">
          <cell r="G1717" t="str">
            <v>realized</v>
          </cell>
          <cell r="H1717">
            <v>2017</v>
          </cell>
          <cell r="I1717" t="str">
            <v>wind</v>
          </cell>
          <cell r="J1717" t="str">
            <v>large_scale</v>
          </cell>
          <cell r="P1717">
            <v>3060</v>
          </cell>
          <cell r="T1717" t="str">
            <v>SDE</v>
          </cell>
        </row>
        <row r="1718">
          <cell r="G1718" t="str">
            <v>realized</v>
          </cell>
          <cell r="H1718">
            <v>2018</v>
          </cell>
          <cell r="I1718" t="str">
            <v>wind</v>
          </cell>
          <cell r="J1718" t="str">
            <v>large_scale</v>
          </cell>
          <cell r="P1718">
            <v>35190</v>
          </cell>
          <cell r="T1718" t="str">
            <v>SDE</v>
          </cell>
        </row>
        <row r="1719">
          <cell r="G1719" t="str">
            <v>realized</v>
          </cell>
          <cell r="H1719">
            <v>2019</v>
          </cell>
          <cell r="I1719" t="str">
            <v>wind</v>
          </cell>
          <cell r="J1719" t="str">
            <v>large_scale</v>
          </cell>
          <cell r="P1719">
            <v>13770</v>
          </cell>
          <cell r="T1719" t="str">
            <v>SDE</v>
          </cell>
        </row>
        <row r="1720">
          <cell r="G1720" t="str">
            <v>realized</v>
          </cell>
          <cell r="H1720">
            <v>2020</v>
          </cell>
          <cell r="I1720" t="str">
            <v>wind</v>
          </cell>
          <cell r="J1720" t="str">
            <v>large_scale</v>
          </cell>
          <cell r="P1720">
            <v>9180</v>
          </cell>
          <cell r="T1720" t="str">
            <v>SDE</v>
          </cell>
        </row>
        <row r="1721">
          <cell r="G1721" t="str">
            <v>realized</v>
          </cell>
          <cell r="H1721">
            <v>1996</v>
          </cell>
          <cell r="I1721" t="str">
            <v>wind</v>
          </cell>
          <cell r="J1721" t="str">
            <v>large_scale</v>
          </cell>
          <cell r="P1721">
            <v>900</v>
          </cell>
          <cell r="T1721" t="str">
            <v>SDE</v>
          </cell>
        </row>
        <row r="1722">
          <cell r="G1722" t="str">
            <v>remediated</v>
          </cell>
          <cell r="H1722">
            <v>2016</v>
          </cell>
          <cell r="I1722" t="str">
            <v>wind</v>
          </cell>
          <cell r="J1722" t="str">
            <v>large_scale</v>
          </cell>
          <cell r="P1722">
            <v>0</v>
          </cell>
          <cell r="T1722" t="str">
            <v>SDE</v>
          </cell>
        </row>
        <row r="1723">
          <cell r="G1723" t="str">
            <v>realized</v>
          </cell>
          <cell r="H1723">
            <v>1995</v>
          </cell>
          <cell r="I1723" t="str">
            <v>wind</v>
          </cell>
          <cell r="J1723" t="str">
            <v>large_scale</v>
          </cell>
          <cell r="P1723">
            <v>675</v>
          </cell>
          <cell r="T1723" t="str">
            <v>SDE</v>
          </cell>
        </row>
        <row r="1724">
          <cell r="G1724" t="str">
            <v>realized</v>
          </cell>
          <cell r="H1724">
            <v>2016</v>
          </cell>
          <cell r="I1724" t="str">
            <v>wind</v>
          </cell>
          <cell r="J1724" t="str">
            <v>large_scale</v>
          </cell>
          <cell r="P1724">
            <v>1800</v>
          </cell>
          <cell r="T1724" t="str">
            <v>SDE</v>
          </cell>
        </row>
        <row r="1725">
          <cell r="G1725" t="str">
            <v>realized</v>
          </cell>
          <cell r="H1725">
            <v>2010</v>
          </cell>
          <cell r="I1725" t="str">
            <v>wind</v>
          </cell>
          <cell r="J1725" t="str">
            <v>large_scale</v>
          </cell>
          <cell r="P1725">
            <v>4600</v>
          </cell>
          <cell r="T1725" t="str">
            <v>SDE</v>
          </cell>
        </row>
        <row r="1726">
          <cell r="G1726" t="str">
            <v>remediated</v>
          </cell>
          <cell r="H1726">
            <v>2016</v>
          </cell>
          <cell r="I1726" t="str">
            <v>wind</v>
          </cell>
          <cell r="J1726" t="str">
            <v>large_scale</v>
          </cell>
          <cell r="P1726">
            <v>0</v>
          </cell>
          <cell r="T1726" t="str">
            <v>SDE</v>
          </cell>
        </row>
        <row r="1727">
          <cell r="G1727" t="str">
            <v>realized</v>
          </cell>
          <cell r="H1727">
            <v>1992</v>
          </cell>
          <cell r="I1727" t="str">
            <v>wind</v>
          </cell>
          <cell r="J1727" t="str">
            <v>large_scale</v>
          </cell>
          <cell r="P1727">
            <v>250</v>
          </cell>
          <cell r="T1727" t="str">
            <v>SDE</v>
          </cell>
        </row>
        <row r="1728">
          <cell r="G1728" t="str">
            <v>realized</v>
          </cell>
          <cell r="H1728">
            <v>2018</v>
          </cell>
          <cell r="I1728" t="str">
            <v>wind</v>
          </cell>
          <cell r="J1728" t="str">
            <v>large_scale</v>
          </cell>
          <cell r="P1728">
            <v>7350</v>
          </cell>
          <cell r="T1728" t="str">
            <v>SDE</v>
          </cell>
        </row>
        <row r="1729">
          <cell r="G1729" t="str">
            <v>realized</v>
          </cell>
          <cell r="H1729">
            <v>2020</v>
          </cell>
          <cell r="I1729" t="str">
            <v>wind</v>
          </cell>
          <cell r="J1729" t="str">
            <v>large_scale</v>
          </cell>
          <cell r="P1729">
            <v>2100</v>
          </cell>
          <cell r="T1729" t="str">
            <v>SDE</v>
          </cell>
        </row>
        <row r="1730">
          <cell r="G1730" t="str">
            <v>realized</v>
          </cell>
          <cell r="H1730">
            <v>2021</v>
          </cell>
          <cell r="I1730" t="str">
            <v>wind</v>
          </cell>
          <cell r="J1730" t="str">
            <v>large_scale</v>
          </cell>
          <cell r="P1730">
            <v>4500</v>
          </cell>
          <cell r="T1730" t="str">
            <v>SDE</v>
          </cell>
        </row>
        <row r="1731">
          <cell r="G1731" t="str">
            <v>remediated</v>
          </cell>
          <cell r="H1731">
            <v>2017</v>
          </cell>
          <cell r="I1731" t="str">
            <v>wind</v>
          </cell>
          <cell r="J1731" t="str">
            <v>large_scale</v>
          </cell>
          <cell r="P1731">
            <v>0</v>
          </cell>
          <cell r="T1731" t="str">
            <v>SDE</v>
          </cell>
        </row>
        <row r="1732">
          <cell r="G1732" t="str">
            <v>realized</v>
          </cell>
          <cell r="H1732">
            <v>2012</v>
          </cell>
          <cell r="I1732" t="str">
            <v>wind</v>
          </cell>
          <cell r="J1732" t="str">
            <v>large_scale</v>
          </cell>
          <cell r="P1732">
            <v>750</v>
          </cell>
          <cell r="T1732" t="str">
            <v>SDE</v>
          </cell>
        </row>
        <row r="1733">
          <cell r="G1733" t="str">
            <v>remediated</v>
          </cell>
          <cell r="H1733">
            <v>2015</v>
          </cell>
          <cell r="I1733" t="str">
            <v>wind</v>
          </cell>
          <cell r="J1733" t="str">
            <v>large_scale</v>
          </cell>
          <cell r="P1733">
            <v>0</v>
          </cell>
          <cell r="T1733" t="str">
            <v>SDE</v>
          </cell>
        </row>
        <row r="1734">
          <cell r="G1734" t="str">
            <v>realized</v>
          </cell>
          <cell r="H1734">
            <v>2012</v>
          </cell>
          <cell r="I1734" t="str">
            <v>wind</v>
          </cell>
          <cell r="J1734" t="str">
            <v>large_scale</v>
          </cell>
          <cell r="P1734">
            <v>4752</v>
          </cell>
          <cell r="T1734" t="str">
            <v>SDE</v>
          </cell>
        </row>
        <row r="1735">
          <cell r="G1735" t="str">
            <v>realized</v>
          </cell>
          <cell r="H1735">
            <v>2021</v>
          </cell>
          <cell r="I1735" t="str">
            <v>wind</v>
          </cell>
          <cell r="J1735" t="str">
            <v>large_scale</v>
          </cell>
          <cell r="P1735">
            <v>16625</v>
          </cell>
          <cell r="T1735" t="str">
            <v>SDE</v>
          </cell>
        </row>
        <row r="1736">
          <cell r="G1736" t="str">
            <v>realized</v>
          </cell>
          <cell r="H1736">
            <v>2021</v>
          </cell>
          <cell r="I1736" t="str">
            <v>wind</v>
          </cell>
          <cell r="J1736" t="str">
            <v>large_scale</v>
          </cell>
          <cell r="P1736">
            <v>5400</v>
          </cell>
          <cell r="T1736" t="str">
            <v>SDE</v>
          </cell>
        </row>
        <row r="1737">
          <cell r="G1737" t="str">
            <v>realized</v>
          </cell>
          <cell r="H1737">
            <v>2016</v>
          </cell>
          <cell r="I1737" t="str">
            <v>wind</v>
          </cell>
          <cell r="J1737" t="str">
            <v>large_scale</v>
          </cell>
          <cell r="P1737">
            <v>12000</v>
          </cell>
          <cell r="T1737" t="str">
            <v>SDE</v>
          </cell>
        </row>
        <row r="1738">
          <cell r="G1738" t="str">
            <v>realized</v>
          </cell>
          <cell r="H1738">
            <v>1993</v>
          </cell>
          <cell r="I1738" t="str">
            <v>wind</v>
          </cell>
          <cell r="J1738" t="str">
            <v>large_scale</v>
          </cell>
          <cell r="P1738">
            <v>290</v>
          </cell>
          <cell r="T1738" t="str">
            <v>SDE</v>
          </cell>
        </row>
        <row r="1739">
          <cell r="G1739" t="str">
            <v>realized</v>
          </cell>
          <cell r="H1739">
            <v>2021</v>
          </cell>
          <cell r="I1739" t="str">
            <v>wind</v>
          </cell>
          <cell r="J1739" t="str">
            <v>large_scale</v>
          </cell>
          <cell r="P1739">
            <v>5400</v>
          </cell>
          <cell r="T1739" t="str">
            <v>SDE</v>
          </cell>
        </row>
        <row r="1740">
          <cell r="G1740" t="str">
            <v>realized</v>
          </cell>
          <cell r="H1740">
            <v>2003</v>
          </cell>
          <cell r="I1740" t="str">
            <v>wind</v>
          </cell>
          <cell r="J1740" t="str">
            <v>large_scale</v>
          </cell>
          <cell r="P1740">
            <v>10500</v>
          </cell>
          <cell r="T1740" t="str">
            <v>SDE</v>
          </cell>
        </row>
        <row r="1741">
          <cell r="G1741" t="str">
            <v>remediated</v>
          </cell>
          <cell r="H1741">
            <v>2016</v>
          </cell>
          <cell r="I1741" t="str">
            <v>wind</v>
          </cell>
          <cell r="J1741" t="str">
            <v>large_scale</v>
          </cell>
          <cell r="P1741">
            <v>0</v>
          </cell>
          <cell r="T1741" t="str">
            <v>SDE</v>
          </cell>
        </row>
        <row r="1742">
          <cell r="G1742" t="str">
            <v>remediated</v>
          </cell>
          <cell r="H1742">
            <v>2021</v>
          </cell>
          <cell r="I1742" t="str">
            <v>wind</v>
          </cell>
          <cell r="J1742" t="str">
            <v>large_scale</v>
          </cell>
          <cell r="P1742">
            <v>0</v>
          </cell>
          <cell r="T1742" t="str">
            <v>SDE</v>
          </cell>
        </row>
        <row r="1743">
          <cell r="G1743" t="str">
            <v>realized</v>
          </cell>
          <cell r="H1743">
            <v>2012</v>
          </cell>
          <cell r="I1743" t="str">
            <v>wind</v>
          </cell>
          <cell r="J1743" t="str">
            <v>large_scale</v>
          </cell>
          <cell r="P1743">
            <v>600</v>
          </cell>
          <cell r="T1743" t="str">
            <v>SDE</v>
          </cell>
        </row>
        <row r="1744">
          <cell r="G1744" t="str">
            <v>realized</v>
          </cell>
          <cell r="H1744">
            <v>2016</v>
          </cell>
          <cell r="I1744" t="str">
            <v>wind</v>
          </cell>
          <cell r="J1744" t="str">
            <v>large_scale</v>
          </cell>
          <cell r="P1744">
            <v>12000</v>
          </cell>
          <cell r="T1744" t="str">
            <v>SDE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J1745" t="str">
            <v>large_scale</v>
          </cell>
          <cell r="P1745">
            <v>0</v>
          </cell>
          <cell r="T1745" t="str">
            <v>SDE</v>
          </cell>
        </row>
        <row r="1746">
          <cell r="G1746" t="str">
            <v>realized</v>
          </cell>
          <cell r="H1746">
            <v>2023</v>
          </cell>
          <cell r="I1746" t="str">
            <v>wind</v>
          </cell>
          <cell r="J1746" t="str">
            <v>large_scale</v>
          </cell>
          <cell r="P1746">
            <v>7200</v>
          </cell>
          <cell r="T1746" t="str">
            <v>SDE</v>
          </cell>
        </row>
        <row r="1747">
          <cell r="G1747" t="str">
            <v>realized</v>
          </cell>
          <cell r="H1747">
            <v>2021</v>
          </cell>
          <cell r="I1747" t="str">
            <v>wind</v>
          </cell>
          <cell r="J1747" t="str">
            <v>large_scale</v>
          </cell>
          <cell r="P1747">
            <v>6000</v>
          </cell>
          <cell r="T1747" t="str">
            <v>SDE</v>
          </cell>
        </row>
        <row r="1748">
          <cell r="G1748" t="str">
            <v>planned</v>
          </cell>
          <cell r="H1748">
            <v>2026</v>
          </cell>
          <cell r="I1748" t="str">
            <v>wind</v>
          </cell>
          <cell r="J1748" t="str">
            <v>large_scale</v>
          </cell>
          <cell r="P1748">
            <v>0</v>
          </cell>
          <cell r="T1748" t="str">
            <v>SDE</v>
          </cell>
        </row>
        <row r="1749">
          <cell r="G1749" t="str">
            <v>planned</v>
          </cell>
          <cell r="H1749">
            <v>2026</v>
          </cell>
          <cell r="I1749" t="str">
            <v>wind</v>
          </cell>
          <cell r="J1749" t="str">
            <v>large_scale</v>
          </cell>
          <cell r="P1749">
            <v>0</v>
          </cell>
          <cell r="T1749" t="str">
            <v>SDE</v>
          </cell>
        </row>
        <row r="1750">
          <cell r="G1750" t="str">
            <v>preparation</v>
          </cell>
          <cell r="H1750">
            <v>2026</v>
          </cell>
          <cell r="I1750" t="str">
            <v>wind</v>
          </cell>
          <cell r="J1750" t="str">
            <v>large_scale</v>
          </cell>
          <cell r="P1750">
            <v>0</v>
          </cell>
          <cell r="T1750" t="str">
            <v>SDE</v>
          </cell>
        </row>
        <row r="1751">
          <cell r="G1751" t="str">
            <v>preparation</v>
          </cell>
          <cell r="H1751">
            <v>2030</v>
          </cell>
          <cell r="I1751" t="str">
            <v>wind</v>
          </cell>
          <cell r="J1751" t="str">
            <v>large_scale</v>
          </cell>
          <cell r="P1751">
            <v>12500</v>
          </cell>
          <cell r="T1751" t="str">
            <v>SDE</v>
          </cell>
        </row>
        <row r="1752">
          <cell r="G1752" t="str">
            <v>preparation</v>
          </cell>
          <cell r="H1752">
            <v>2026</v>
          </cell>
          <cell r="I1752" t="str">
            <v>wind</v>
          </cell>
          <cell r="J1752" t="str">
            <v>large_scale</v>
          </cell>
          <cell r="P1752">
            <v>10500</v>
          </cell>
          <cell r="T1752" t="str">
            <v>SDE</v>
          </cell>
        </row>
        <row r="1753">
          <cell r="G1753" t="str">
            <v>preparation</v>
          </cell>
          <cell r="H1753">
            <v>2030</v>
          </cell>
          <cell r="I1753" t="str">
            <v>wind</v>
          </cell>
          <cell r="J1753" t="str">
            <v>large_scale</v>
          </cell>
          <cell r="P1753">
            <v>0</v>
          </cell>
          <cell r="T1753" t="str">
            <v>SDE</v>
          </cell>
        </row>
        <row r="1754">
          <cell r="G1754" t="str">
            <v>preparation</v>
          </cell>
          <cell r="H1754">
            <v>2026</v>
          </cell>
          <cell r="I1754" t="str">
            <v>wind</v>
          </cell>
          <cell r="J1754" t="str">
            <v>large_scale</v>
          </cell>
          <cell r="P1754">
            <v>0</v>
          </cell>
          <cell r="T1754" t="str">
            <v>SDE</v>
          </cell>
        </row>
        <row r="1755">
          <cell r="G1755" t="str">
            <v>preparation</v>
          </cell>
          <cell r="H1755">
            <v>2026</v>
          </cell>
          <cell r="I1755" t="str">
            <v>wind</v>
          </cell>
          <cell r="J1755" t="str">
            <v>large_scale</v>
          </cell>
          <cell r="P1755">
            <v>0</v>
          </cell>
          <cell r="T1755" t="str">
            <v>SDE</v>
          </cell>
        </row>
        <row r="1756">
          <cell r="G1756" t="str">
            <v>waiting council of state</v>
          </cell>
          <cell r="H1756">
            <v>2024</v>
          </cell>
          <cell r="I1756" t="str">
            <v>wind</v>
          </cell>
          <cell r="J1756" t="str">
            <v>large_scale</v>
          </cell>
          <cell r="P1756">
            <v>5940</v>
          </cell>
          <cell r="T1756" t="str">
            <v>SDE</v>
          </cell>
        </row>
        <row r="1757">
          <cell r="G1757" t="str">
            <v>preparation</v>
          </cell>
          <cell r="H1757">
            <v>2025</v>
          </cell>
          <cell r="I1757" t="str">
            <v>wind</v>
          </cell>
          <cell r="J1757" t="str">
            <v>large_scale</v>
          </cell>
          <cell r="P1757">
            <v>12200</v>
          </cell>
          <cell r="T1757" t="str">
            <v>SDE</v>
          </cell>
        </row>
        <row r="1758">
          <cell r="G1758" t="str">
            <v>preparation</v>
          </cell>
          <cell r="H1758">
            <v>2030</v>
          </cell>
          <cell r="I1758" t="str">
            <v>wind</v>
          </cell>
          <cell r="J1758" t="str">
            <v>large_scale</v>
          </cell>
          <cell r="P1758">
            <v>0</v>
          </cell>
          <cell r="T1758" t="str">
            <v>SDE</v>
          </cell>
        </row>
        <row r="1759">
          <cell r="G1759" t="str">
            <v>preparation</v>
          </cell>
          <cell r="H1759">
            <v>2030</v>
          </cell>
          <cell r="I1759" t="str">
            <v>wind</v>
          </cell>
          <cell r="J1759" t="str">
            <v>large_scale</v>
          </cell>
          <cell r="P1759">
            <v>0</v>
          </cell>
          <cell r="T1759" t="str">
            <v>SDE</v>
          </cell>
        </row>
        <row r="1760">
          <cell r="G1760" t="str">
            <v>waiting council of state</v>
          </cell>
          <cell r="H1760">
            <v>2024</v>
          </cell>
          <cell r="I1760" t="str">
            <v>wind</v>
          </cell>
          <cell r="J1760" t="str">
            <v>large_scale</v>
          </cell>
          <cell r="P1760">
            <v>7000</v>
          </cell>
          <cell r="T1760" t="str">
            <v>SDE</v>
          </cell>
        </row>
        <row r="1761">
          <cell r="G1761" t="str">
            <v>preparation</v>
          </cell>
          <cell r="H1761">
            <v>2030</v>
          </cell>
          <cell r="I1761" t="str">
            <v>wind</v>
          </cell>
          <cell r="J1761" t="str">
            <v>large_scale</v>
          </cell>
          <cell r="P1761">
            <v>0</v>
          </cell>
          <cell r="T1761" t="str">
            <v>SDE</v>
          </cell>
        </row>
        <row r="1762">
          <cell r="G1762" t="str">
            <v>preparation</v>
          </cell>
          <cell r="H1762">
            <v>2025</v>
          </cell>
          <cell r="I1762" t="str">
            <v>wind</v>
          </cell>
          <cell r="J1762" t="str">
            <v>large_scale</v>
          </cell>
          <cell r="P1762">
            <v>9405</v>
          </cell>
          <cell r="T1762" t="str">
            <v>SDE</v>
          </cell>
        </row>
        <row r="1763">
          <cell r="G1763" t="str">
            <v>preparation</v>
          </cell>
          <cell r="H1763">
            <v>2030</v>
          </cell>
          <cell r="I1763" t="str">
            <v>wind</v>
          </cell>
          <cell r="J1763" t="str">
            <v>large_scale</v>
          </cell>
          <cell r="P1763">
            <v>10500</v>
          </cell>
          <cell r="T1763" t="str">
            <v>SDE</v>
          </cell>
        </row>
        <row r="1764">
          <cell r="G1764" t="str">
            <v>preparation</v>
          </cell>
          <cell r="H1764">
            <v>2030</v>
          </cell>
          <cell r="I1764" t="str">
            <v>wind</v>
          </cell>
          <cell r="J1764" t="str">
            <v>large_scale</v>
          </cell>
          <cell r="P1764">
            <v>0</v>
          </cell>
          <cell r="T1764" t="str">
            <v>SDE</v>
          </cell>
        </row>
        <row r="1765">
          <cell r="G1765" t="str">
            <v>preparation</v>
          </cell>
          <cell r="H1765">
            <v>2025</v>
          </cell>
          <cell r="I1765" t="str">
            <v>wind</v>
          </cell>
          <cell r="J1765" t="str">
            <v>large_scale</v>
          </cell>
          <cell r="P1765">
            <v>0</v>
          </cell>
          <cell r="T1765" t="str">
            <v>SDE</v>
          </cell>
        </row>
        <row r="1766">
          <cell r="G1766" t="str">
            <v>preparation</v>
          </cell>
          <cell r="H1766">
            <v>2030</v>
          </cell>
          <cell r="I1766" t="str">
            <v>wind</v>
          </cell>
          <cell r="J1766" t="str">
            <v>large_scale</v>
          </cell>
          <cell r="P1766">
            <v>0</v>
          </cell>
          <cell r="T1766" t="str">
            <v>SDE</v>
          </cell>
        </row>
        <row r="1767">
          <cell r="G1767" t="str">
            <v>preparation</v>
          </cell>
          <cell r="H1767">
            <v>2030</v>
          </cell>
          <cell r="I1767" t="str">
            <v>wind</v>
          </cell>
          <cell r="J1767" t="str">
            <v>large_scale</v>
          </cell>
          <cell r="P1767">
            <v>4000</v>
          </cell>
          <cell r="T1767" t="str">
            <v>SDE</v>
          </cell>
        </row>
        <row r="1768">
          <cell r="G1768" t="str">
            <v>preparation</v>
          </cell>
          <cell r="H1768">
            <v>2030</v>
          </cell>
          <cell r="I1768" t="str">
            <v>wind</v>
          </cell>
          <cell r="J1768" t="str">
            <v>large_scale</v>
          </cell>
          <cell r="P1768">
            <v>0</v>
          </cell>
          <cell r="T1768" t="str">
            <v>SDE</v>
          </cell>
        </row>
        <row r="1769">
          <cell r="G1769" t="str">
            <v>preparation</v>
          </cell>
          <cell r="H1769">
            <v>2030</v>
          </cell>
          <cell r="I1769" t="str">
            <v>wind</v>
          </cell>
          <cell r="J1769" t="str">
            <v>large_scale</v>
          </cell>
          <cell r="P1769">
            <v>0</v>
          </cell>
          <cell r="T1769" t="str">
            <v>SDE</v>
          </cell>
        </row>
        <row r="1770">
          <cell r="G1770" t="str">
            <v>preparation</v>
          </cell>
          <cell r="H1770">
            <v>2030</v>
          </cell>
          <cell r="I1770" t="str">
            <v>wind</v>
          </cell>
          <cell r="J1770" t="str">
            <v>large_scale</v>
          </cell>
          <cell r="P1770">
            <v>5000</v>
          </cell>
          <cell r="T1770" t="str">
            <v>SDE</v>
          </cell>
        </row>
        <row r="1771">
          <cell r="G1771" t="str">
            <v>preparation</v>
          </cell>
          <cell r="H1771">
            <v>2024</v>
          </cell>
          <cell r="I1771" t="str">
            <v>wind</v>
          </cell>
          <cell r="J1771" t="str">
            <v>large_scale</v>
          </cell>
          <cell r="P1771">
            <v>0</v>
          </cell>
          <cell r="T1771" t="str">
            <v>SDE</v>
          </cell>
        </row>
        <row r="1772">
          <cell r="G1772" t="str">
            <v>preparation</v>
          </cell>
          <cell r="H1772">
            <v>2030</v>
          </cell>
          <cell r="I1772" t="str">
            <v>wind</v>
          </cell>
          <cell r="J1772" t="str">
            <v>large_scale</v>
          </cell>
          <cell r="P1772">
            <v>0</v>
          </cell>
          <cell r="T1772" t="str">
            <v>SDE</v>
          </cell>
        </row>
        <row r="1773">
          <cell r="G1773" t="str">
            <v>preparation</v>
          </cell>
          <cell r="H1773">
            <v>2030</v>
          </cell>
          <cell r="I1773" t="str">
            <v>wind</v>
          </cell>
          <cell r="J1773" t="str">
            <v>large_scale</v>
          </cell>
          <cell r="P1773">
            <v>13000</v>
          </cell>
          <cell r="T1773" t="str">
            <v>SDE</v>
          </cell>
        </row>
        <row r="1774">
          <cell r="G1774" t="str">
            <v>planned</v>
          </cell>
          <cell r="H1774">
            <v>2025</v>
          </cell>
          <cell r="I1774" t="str">
            <v>wind</v>
          </cell>
          <cell r="J1774" t="str">
            <v>large_scale</v>
          </cell>
          <cell r="P1774">
            <v>0</v>
          </cell>
          <cell r="T1774" t="str">
            <v>SDE</v>
          </cell>
        </row>
        <row r="1775">
          <cell r="G1775" t="str">
            <v>planned</v>
          </cell>
          <cell r="H1775">
            <v>2026</v>
          </cell>
          <cell r="I1775" t="str">
            <v>wind</v>
          </cell>
          <cell r="J1775" t="str">
            <v>large_scale</v>
          </cell>
          <cell r="P1775">
            <v>8720</v>
          </cell>
          <cell r="T1775" t="str">
            <v>SDE</v>
          </cell>
        </row>
        <row r="1776">
          <cell r="G1776" t="str">
            <v>planned</v>
          </cell>
          <cell r="H1776">
            <v>2024</v>
          </cell>
          <cell r="I1776" t="str">
            <v>wind</v>
          </cell>
          <cell r="J1776" t="str">
            <v>large_scale</v>
          </cell>
          <cell r="P1776">
            <v>0</v>
          </cell>
          <cell r="T1776" t="str">
            <v>SDE</v>
          </cell>
        </row>
        <row r="1777">
          <cell r="G1777" t="str">
            <v>planned</v>
          </cell>
          <cell r="H1777">
            <v>2026</v>
          </cell>
          <cell r="I1777" t="str">
            <v>wind</v>
          </cell>
          <cell r="J1777" t="str">
            <v>large_scale</v>
          </cell>
          <cell r="P1777">
            <v>14600</v>
          </cell>
          <cell r="T1777" t="str">
            <v>SDE</v>
          </cell>
        </row>
        <row r="1778">
          <cell r="G1778" t="str">
            <v>preparation</v>
          </cell>
          <cell r="H1778">
            <v>2027</v>
          </cell>
          <cell r="I1778" t="str">
            <v>wind</v>
          </cell>
          <cell r="J1778" t="str">
            <v>large_scale</v>
          </cell>
          <cell r="P1778">
            <v>2000</v>
          </cell>
          <cell r="T1778" t="str">
            <v>SDE</v>
          </cell>
        </row>
        <row r="1779">
          <cell r="G1779" t="str">
            <v>preparation</v>
          </cell>
          <cell r="H1779">
            <v>2030</v>
          </cell>
          <cell r="I1779" t="str">
            <v>wind</v>
          </cell>
          <cell r="J1779" t="str">
            <v>large_scale</v>
          </cell>
          <cell r="P1779">
            <v>4200</v>
          </cell>
          <cell r="T1779" t="str">
            <v>SDE</v>
          </cell>
        </row>
        <row r="1780">
          <cell r="G1780" t="str">
            <v>planned</v>
          </cell>
          <cell r="H1780">
            <v>2026</v>
          </cell>
          <cell r="I1780" t="str">
            <v>wind</v>
          </cell>
          <cell r="J1780" t="str">
            <v>large_scale</v>
          </cell>
          <cell r="P1780">
            <v>4200</v>
          </cell>
          <cell r="T1780" t="str">
            <v>SDE</v>
          </cell>
        </row>
        <row r="1781">
          <cell r="G1781" t="str">
            <v>planned</v>
          </cell>
          <cell r="H1781">
            <v>2026</v>
          </cell>
          <cell r="I1781" t="str">
            <v>wind</v>
          </cell>
          <cell r="J1781" t="str">
            <v>large_scale</v>
          </cell>
          <cell r="P1781">
            <v>4200</v>
          </cell>
          <cell r="T1781" t="str">
            <v>SDE</v>
          </cell>
        </row>
        <row r="1782">
          <cell r="G1782" t="str">
            <v>waiting council of state</v>
          </cell>
          <cell r="H1782">
            <v>2024</v>
          </cell>
          <cell r="I1782" t="str">
            <v>wind</v>
          </cell>
          <cell r="J1782" t="str">
            <v>large_scale</v>
          </cell>
          <cell r="P1782">
            <v>4000</v>
          </cell>
          <cell r="T1782" t="str">
            <v>SDE</v>
          </cell>
        </row>
        <row r="1783">
          <cell r="G1783" t="str">
            <v>preparation</v>
          </cell>
          <cell r="H1783">
            <v>2025</v>
          </cell>
          <cell r="I1783" t="str">
            <v>wind</v>
          </cell>
          <cell r="J1783" t="str">
            <v>large_scale</v>
          </cell>
          <cell r="P1783">
            <v>0</v>
          </cell>
          <cell r="T1783" t="str">
            <v>SDE</v>
          </cell>
        </row>
        <row r="1784">
          <cell r="G1784" t="str">
            <v>preparation</v>
          </cell>
          <cell r="H1784">
            <v>2025</v>
          </cell>
          <cell r="I1784" t="str">
            <v>wind</v>
          </cell>
          <cell r="J1784" t="str">
            <v>large_scale</v>
          </cell>
          <cell r="P1784">
            <v>6250</v>
          </cell>
          <cell r="T1784" t="str">
            <v>SDE</v>
          </cell>
        </row>
        <row r="1785">
          <cell r="G1785" t="str">
            <v>preparation</v>
          </cell>
          <cell r="H1785">
            <v>2025</v>
          </cell>
          <cell r="I1785" t="str">
            <v>wind</v>
          </cell>
          <cell r="J1785" t="str">
            <v>large_scale</v>
          </cell>
          <cell r="P1785">
            <v>3500</v>
          </cell>
          <cell r="T1785" t="str">
            <v>SDE</v>
          </cell>
        </row>
        <row r="1786">
          <cell r="G1786" t="str">
            <v>preparation</v>
          </cell>
          <cell r="H1786">
            <v>2025</v>
          </cell>
          <cell r="I1786" t="str">
            <v>wind</v>
          </cell>
          <cell r="J1786" t="str">
            <v>large_scale</v>
          </cell>
          <cell r="P1786">
            <v>3000</v>
          </cell>
          <cell r="T1786" t="str">
            <v>SDE</v>
          </cell>
        </row>
        <row r="1787">
          <cell r="G1787" t="str">
            <v>realized</v>
          </cell>
          <cell r="H1787">
            <v>2023</v>
          </cell>
          <cell r="I1787" t="str">
            <v>wind</v>
          </cell>
          <cell r="J1787" t="str">
            <v>small_scale</v>
          </cell>
          <cell r="P1787">
            <v>1000</v>
          </cell>
          <cell r="T1787" t="str">
            <v>SCE (PCR)</v>
          </cell>
        </row>
        <row r="1788">
          <cell r="G1788" t="str">
            <v>realized</v>
          </cell>
          <cell r="H1788">
            <v>2012</v>
          </cell>
          <cell r="I1788" t="str">
            <v>wind</v>
          </cell>
          <cell r="J1788" t="str">
            <v>small_scale</v>
          </cell>
          <cell r="P1788">
            <v>0</v>
          </cell>
        </row>
        <row r="1789">
          <cell r="G1789" t="str">
            <v>realized</v>
          </cell>
          <cell r="H1789">
            <v>2012</v>
          </cell>
          <cell r="I1789" t="str">
            <v>wind</v>
          </cell>
          <cell r="J1789" t="str">
            <v>small_scale</v>
          </cell>
          <cell r="P1789">
            <v>0</v>
          </cell>
        </row>
        <row r="1790">
          <cell r="G1790" t="str">
            <v>realized</v>
          </cell>
          <cell r="H1790">
            <v>2012</v>
          </cell>
          <cell r="I1790" t="str">
            <v>wind</v>
          </cell>
          <cell r="J1790" t="str">
            <v>small_scale</v>
          </cell>
          <cell r="P1790">
            <v>0</v>
          </cell>
        </row>
        <row r="1791">
          <cell r="G1791" t="str">
            <v>realized</v>
          </cell>
          <cell r="H1791">
            <v>2012</v>
          </cell>
          <cell r="I1791" t="str">
            <v>wind</v>
          </cell>
          <cell r="J1791" t="str">
            <v>small_scale</v>
          </cell>
          <cell r="P1791">
            <v>0</v>
          </cell>
        </row>
        <row r="1792">
          <cell r="G1792" t="str">
            <v>realized</v>
          </cell>
          <cell r="H1792">
            <v>2012</v>
          </cell>
          <cell r="I1792" t="str">
            <v>wind</v>
          </cell>
          <cell r="J1792" t="str">
            <v>small_scale</v>
          </cell>
          <cell r="P1792">
            <v>0</v>
          </cell>
        </row>
        <row r="1793">
          <cell r="G1793" t="str">
            <v>realized</v>
          </cell>
          <cell r="H1793">
            <v>2012</v>
          </cell>
          <cell r="I1793" t="str">
            <v>wind</v>
          </cell>
          <cell r="J1793" t="str">
            <v>small_scale</v>
          </cell>
          <cell r="P1793">
            <v>0</v>
          </cell>
        </row>
        <row r="1794">
          <cell r="G1794" t="str">
            <v>realized</v>
          </cell>
          <cell r="H1794">
            <v>2012</v>
          </cell>
          <cell r="I1794" t="str">
            <v>wind</v>
          </cell>
          <cell r="J1794" t="str">
            <v>small_scale</v>
          </cell>
          <cell r="P1794">
            <v>0</v>
          </cell>
        </row>
        <row r="1795">
          <cell r="G1795" t="str">
            <v>realized</v>
          </cell>
          <cell r="H1795">
            <v>2012</v>
          </cell>
          <cell r="I1795" t="str">
            <v>wind</v>
          </cell>
          <cell r="J1795" t="str">
            <v>small_scale</v>
          </cell>
          <cell r="P1795">
            <v>0</v>
          </cell>
        </row>
        <row r="1796">
          <cell r="G1796" t="str">
            <v>realized</v>
          </cell>
          <cell r="H1796">
            <v>2012</v>
          </cell>
          <cell r="I1796" t="str">
            <v>wind</v>
          </cell>
          <cell r="J1796" t="str">
            <v>small_scale</v>
          </cell>
          <cell r="P1796">
            <v>0</v>
          </cell>
        </row>
        <row r="1797">
          <cell r="G1797" t="str">
            <v>realized</v>
          </cell>
          <cell r="H1797">
            <v>2012</v>
          </cell>
          <cell r="I1797" t="str">
            <v>wind</v>
          </cell>
          <cell r="J1797" t="str">
            <v>small_scale</v>
          </cell>
          <cell r="P1797">
            <v>225</v>
          </cell>
        </row>
        <row r="1798">
          <cell r="G1798" t="str">
            <v>realized</v>
          </cell>
          <cell r="H1798">
            <v>2004</v>
          </cell>
          <cell r="I1798" t="str">
            <v>wind</v>
          </cell>
          <cell r="J1798" t="str">
            <v>small_scale</v>
          </cell>
          <cell r="P1798">
            <v>1500</v>
          </cell>
          <cell r="T1798" t="str">
            <v>MEP</v>
          </cell>
        </row>
        <row r="1799">
          <cell r="G1799" t="str">
            <v>realized</v>
          </cell>
          <cell r="H1799">
            <v>2012</v>
          </cell>
          <cell r="I1799" t="str">
            <v>wind</v>
          </cell>
          <cell r="J1799" t="str">
            <v>small_scale</v>
          </cell>
          <cell r="P1799">
            <v>0</v>
          </cell>
        </row>
        <row r="1800">
          <cell r="G1800" t="str">
            <v>realized</v>
          </cell>
          <cell r="H1800">
            <v>2023</v>
          </cell>
          <cell r="I1800" t="str">
            <v>wind</v>
          </cell>
          <cell r="J1800" t="str">
            <v>small_scale</v>
          </cell>
          <cell r="P1800">
            <v>25</v>
          </cell>
          <cell r="T1800" t="str">
            <v>SCE (PCR)</v>
          </cell>
        </row>
        <row r="1801">
          <cell r="G1801" t="str">
            <v>realized</v>
          </cell>
          <cell r="H1801">
            <v>2020</v>
          </cell>
          <cell r="I1801" t="str">
            <v>wind</v>
          </cell>
          <cell r="J1801" t="str">
            <v>small_scale</v>
          </cell>
          <cell r="P1801">
            <v>10</v>
          </cell>
          <cell r="T1801" t="str">
            <v>postcoderoos</v>
          </cell>
        </row>
        <row r="1802">
          <cell r="G1802" t="str">
            <v>realized</v>
          </cell>
          <cell r="H1802">
            <v>2017</v>
          </cell>
          <cell r="I1802" t="str">
            <v>wind</v>
          </cell>
          <cell r="J1802" t="str">
            <v>small_scale</v>
          </cell>
          <cell r="P1802">
            <v>10</v>
          </cell>
          <cell r="T1802" t="str">
            <v>postcoderoos</v>
          </cell>
        </row>
        <row r="1803">
          <cell r="G1803" t="str">
            <v>realized</v>
          </cell>
          <cell r="H1803">
            <v>2018</v>
          </cell>
          <cell r="I1803" t="str">
            <v>wind</v>
          </cell>
          <cell r="J1803" t="str">
            <v>small_scale</v>
          </cell>
          <cell r="P1803">
            <v>10</v>
          </cell>
          <cell r="T1803" t="str">
            <v>postcoderoos</v>
          </cell>
        </row>
        <row r="1804">
          <cell r="G1804" t="str">
            <v>realized</v>
          </cell>
          <cell r="H1804">
            <v>2018</v>
          </cell>
          <cell r="I1804" t="str">
            <v>wind</v>
          </cell>
          <cell r="J1804" t="str">
            <v>small_scale</v>
          </cell>
          <cell r="P1804">
            <v>10</v>
          </cell>
          <cell r="T1804" t="str">
            <v>postcoderoos</v>
          </cell>
        </row>
        <row r="1805">
          <cell r="G1805" t="str">
            <v>realized</v>
          </cell>
          <cell r="H1805">
            <v>2018</v>
          </cell>
          <cell r="I1805" t="str">
            <v>wind</v>
          </cell>
          <cell r="J1805" t="str">
            <v>small_scale</v>
          </cell>
          <cell r="P1805">
            <v>10</v>
          </cell>
          <cell r="T1805" t="str">
            <v>postcoderoos</v>
          </cell>
        </row>
        <row r="1806">
          <cell r="G1806" t="str">
            <v>realized</v>
          </cell>
          <cell r="H1806">
            <v>2019</v>
          </cell>
          <cell r="I1806" t="str">
            <v>wind</v>
          </cell>
          <cell r="J1806" t="str">
            <v>small_scale</v>
          </cell>
          <cell r="P1806">
            <v>10</v>
          </cell>
        </row>
        <row r="1807">
          <cell r="G1807" t="str">
            <v>realized</v>
          </cell>
          <cell r="H1807">
            <v>2018</v>
          </cell>
          <cell r="I1807" t="str">
            <v>wind</v>
          </cell>
          <cell r="J1807" t="str">
            <v>small_scale</v>
          </cell>
          <cell r="P1807">
            <v>20</v>
          </cell>
          <cell r="T1807" t="str">
            <v>postcoderoos</v>
          </cell>
        </row>
        <row r="1808">
          <cell r="G1808" t="str">
            <v>realized</v>
          </cell>
          <cell r="H1808">
            <v>2020</v>
          </cell>
          <cell r="I1808" t="str">
            <v>wind</v>
          </cell>
          <cell r="J1808" t="str">
            <v>small_scale</v>
          </cell>
          <cell r="P1808">
            <v>30</v>
          </cell>
          <cell r="T1808" t="str">
            <v>postcoderoos</v>
          </cell>
        </row>
        <row r="1809">
          <cell r="G1809" t="str">
            <v>realized</v>
          </cell>
          <cell r="H1809">
            <v>2018</v>
          </cell>
          <cell r="I1809" t="str">
            <v>wind</v>
          </cell>
          <cell r="J1809" t="str">
            <v>small_scale</v>
          </cell>
          <cell r="P1809">
            <v>900</v>
          </cell>
          <cell r="T1809" t="str">
            <v>postcoderoos</v>
          </cell>
        </row>
        <row r="1810">
          <cell r="G1810" t="str">
            <v>realized</v>
          </cell>
          <cell r="H1810">
            <v>2022</v>
          </cell>
          <cell r="I1810" t="str">
            <v>wind</v>
          </cell>
          <cell r="J1810" t="str">
            <v>small_scale</v>
          </cell>
          <cell r="P1810">
            <v>1000</v>
          </cell>
          <cell r="T1810" t="str">
            <v>SCE (PCR)</v>
          </cell>
        </row>
        <row r="1811">
          <cell r="G1811" t="str">
            <v>realized</v>
          </cell>
          <cell r="H1811">
            <v>2012</v>
          </cell>
          <cell r="I1811" t="str">
            <v>wind</v>
          </cell>
          <cell r="J1811" t="str">
            <v>small_scale</v>
          </cell>
          <cell r="P1811">
            <v>225</v>
          </cell>
        </row>
        <row r="1812">
          <cell r="G1812" t="str">
            <v>realized</v>
          </cell>
          <cell r="H1812">
            <v>2019</v>
          </cell>
          <cell r="I1812" t="str">
            <v>wind</v>
          </cell>
          <cell r="J1812" t="str">
            <v>small_scale</v>
          </cell>
          <cell r="P1812">
            <v>80</v>
          </cell>
          <cell r="T1812" t="str">
            <v>postcoderoos</v>
          </cell>
        </row>
        <row r="1813">
          <cell r="G1813" t="str">
            <v>planned</v>
          </cell>
          <cell r="H1813">
            <v>2024</v>
          </cell>
          <cell r="I1813" t="str">
            <v>wind</v>
          </cell>
          <cell r="J1813" t="str">
            <v>small_scale</v>
          </cell>
          <cell r="P1813">
            <v>80</v>
          </cell>
          <cell r="T1813" t="str">
            <v>SCE (PCR)</v>
          </cell>
        </row>
        <row r="1814">
          <cell r="G1814" t="str">
            <v>preparation</v>
          </cell>
          <cell r="H1814">
            <v>2025</v>
          </cell>
          <cell r="I1814" t="str">
            <v>wind</v>
          </cell>
          <cell r="J1814" t="str">
            <v>small_scale</v>
          </cell>
          <cell r="P1814">
            <v>0</v>
          </cell>
        </row>
        <row r="1815">
          <cell r="G1815" t="str">
            <v>preparation</v>
          </cell>
          <cell r="H1815">
            <v>2025</v>
          </cell>
          <cell r="I1815" t="str">
            <v>wind</v>
          </cell>
          <cell r="J1815" t="str">
            <v>small_scale</v>
          </cell>
          <cell r="P1815">
            <v>20</v>
          </cell>
          <cell r="T1815" t="str">
            <v>SCE (PCR)</v>
          </cell>
        </row>
        <row r="1816">
          <cell r="G1816" t="str">
            <v>preparation</v>
          </cell>
          <cell r="H1816">
            <v>2025</v>
          </cell>
          <cell r="I1816" t="str">
            <v>wind</v>
          </cell>
          <cell r="J1816" t="str">
            <v>small_scale</v>
          </cell>
          <cell r="P1816">
            <v>0</v>
          </cell>
        </row>
        <row r="1817">
          <cell r="G1817" t="str">
            <v>stopped</v>
          </cell>
          <cell r="I1817" t="str">
            <v>wind</v>
          </cell>
          <cell r="J1817" t="str">
            <v>small_scale</v>
          </cell>
          <cell r="P1817">
            <v>2000</v>
          </cell>
        </row>
        <row r="1818">
          <cell r="G1818" t="str">
            <v>stopped</v>
          </cell>
          <cell r="I1818" t="str">
            <v>wind</v>
          </cell>
          <cell r="J1818" t="str">
            <v>small_scale</v>
          </cell>
          <cell r="P1818">
            <v>10</v>
          </cell>
          <cell r="T1818" t="str">
            <v>postcoderoos</v>
          </cell>
        </row>
        <row r="1819">
          <cell r="G1819" t="str">
            <v>stopped</v>
          </cell>
          <cell r="I1819" t="str">
            <v>wind</v>
          </cell>
          <cell r="J1819" t="str">
            <v>small_scale</v>
          </cell>
          <cell r="P1819">
            <v>10</v>
          </cell>
          <cell r="T1819" t="str">
            <v>postcoderoos</v>
          </cell>
        </row>
        <row r="1820">
          <cell r="G1820" t="str">
            <v>stopped</v>
          </cell>
          <cell r="I1820" t="str">
            <v>wind</v>
          </cell>
          <cell r="J1820" t="str">
            <v>small_scale</v>
          </cell>
          <cell r="P1820">
            <v>30</v>
          </cell>
          <cell r="T1820" t="str">
            <v>postcoderoos</v>
          </cell>
        </row>
        <row r="1821">
          <cell r="G1821" t="str">
            <v>stopped</v>
          </cell>
          <cell r="I1821" t="str">
            <v>wind</v>
          </cell>
          <cell r="J1821" t="str">
            <v>small_scale</v>
          </cell>
          <cell r="P1821">
            <v>10</v>
          </cell>
          <cell r="T1821" t="str">
            <v>postcoderoos</v>
          </cell>
        </row>
        <row r="1822">
          <cell r="G1822" t="str">
            <v>stopped</v>
          </cell>
          <cell r="I1822" t="str">
            <v>wind</v>
          </cell>
          <cell r="J1822" t="str">
            <v>small_scale</v>
          </cell>
          <cell r="P1822">
            <v>10</v>
          </cell>
          <cell r="T1822" t="str">
            <v>postcoderoos</v>
          </cell>
        </row>
        <row r="1823">
          <cell r="G1823" t="str">
            <v>stopped</v>
          </cell>
          <cell r="I1823" t="str">
            <v>wind</v>
          </cell>
          <cell r="J1823" t="str">
            <v>small_scale</v>
          </cell>
          <cell r="P1823">
            <v>10</v>
          </cell>
          <cell r="T1823" t="str">
            <v>postcoderoos</v>
          </cell>
        </row>
        <row r="1824">
          <cell r="G1824" t="str">
            <v>stopped</v>
          </cell>
          <cell r="I1824" t="str">
            <v>wind</v>
          </cell>
          <cell r="J1824" t="str">
            <v>small_scale</v>
          </cell>
          <cell r="P1824">
            <v>10</v>
          </cell>
          <cell r="T1824" t="str">
            <v>postcoderoos</v>
          </cell>
        </row>
        <row r="1825">
          <cell r="G1825" t="str">
            <v>stopped</v>
          </cell>
          <cell r="H1825">
            <v>2023</v>
          </cell>
          <cell r="I1825" t="str">
            <v>wind</v>
          </cell>
          <cell r="J1825" t="str">
            <v>small_scale</v>
          </cell>
          <cell r="P1825">
            <v>120</v>
          </cell>
          <cell r="T1825" t="str">
            <v>SCE (PCR)</v>
          </cell>
        </row>
        <row r="1826">
          <cell r="G1826" t="str">
            <v>stopped</v>
          </cell>
          <cell r="I1826" t="str">
            <v>wind</v>
          </cell>
          <cell r="J1826" t="str">
            <v>small_scale</v>
          </cell>
          <cell r="P1826">
            <v>10</v>
          </cell>
          <cell r="T1826" t="str">
            <v>postcoderoos</v>
          </cell>
        </row>
        <row r="1827">
          <cell r="G1827" t="str">
            <v>stopped</v>
          </cell>
          <cell r="I1827" t="str">
            <v>wind</v>
          </cell>
          <cell r="J1827" t="str">
            <v>small_scale</v>
          </cell>
          <cell r="P1827">
            <v>10</v>
          </cell>
          <cell r="T1827" t="str">
            <v>postcoderoos</v>
          </cell>
        </row>
        <row r="1828">
          <cell r="G1828" t="str">
            <v>stopped</v>
          </cell>
          <cell r="I1828" t="str">
            <v>wind</v>
          </cell>
          <cell r="J1828" t="str">
            <v>small_scale</v>
          </cell>
          <cell r="P1828">
            <v>90</v>
          </cell>
          <cell r="T1828" t="str">
            <v>postcoderoos</v>
          </cell>
        </row>
        <row r="1829">
          <cell r="G1829" t="str">
            <v>stopped</v>
          </cell>
          <cell r="I1829" t="str">
            <v>wind</v>
          </cell>
          <cell r="J1829" t="str">
            <v>small_scale</v>
          </cell>
          <cell r="P1829">
            <v>0</v>
          </cell>
        </row>
        <row r="1830">
          <cell r="G1830" t="str">
            <v>stopped</v>
          </cell>
          <cell r="I1830" t="str">
            <v>wind</v>
          </cell>
          <cell r="J1830" t="str">
            <v>small_scale</v>
          </cell>
          <cell r="P1830">
            <v>80</v>
          </cell>
          <cell r="T1830" t="str">
            <v>postcoderoos</v>
          </cell>
        </row>
        <row r="1831">
          <cell r="G1831" t="str">
            <v>remediated</v>
          </cell>
          <cell r="H1831">
            <v>2016</v>
          </cell>
          <cell r="I1831" t="str">
            <v>wind</v>
          </cell>
          <cell r="J1831" t="str">
            <v>small_scale</v>
          </cell>
          <cell r="P1831">
            <v>0</v>
          </cell>
        </row>
        <row r="1832">
          <cell r="G1832" t="str">
            <v>remediated</v>
          </cell>
          <cell r="H1832">
            <v>2022</v>
          </cell>
          <cell r="I1832" t="str">
            <v>wind</v>
          </cell>
          <cell r="J1832" t="str">
            <v>small_scale</v>
          </cell>
          <cell r="P1832">
            <v>0</v>
          </cell>
        </row>
      </sheetData>
      <sheetData sheetId="2">
        <row r="1">
          <cell r="I1" t="str">
            <v>asset_type</v>
          </cell>
        </row>
        <row r="2">
          <cell r="I2" t="str">
            <v>PV</v>
          </cell>
        </row>
        <row r="3">
          <cell r="I3" t="str">
            <v>PV</v>
          </cell>
        </row>
        <row r="4">
          <cell r="I4" t="str">
            <v>PV</v>
          </cell>
        </row>
        <row r="5">
          <cell r="I5" t="str">
            <v>PV</v>
          </cell>
        </row>
        <row r="6">
          <cell r="I6" t="str">
            <v>PV</v>
          </cell>
        </row>
        <row r="7">
          <cell r="I7" t="str">
            <v>PV</v>
          </cell>
        </row>
        <row r="8">
          <cell r="I8" t="str">
            <v>PV</v>
          </cell>
        </row>
        <row r="9">
          <cell r="I9" t="str">
            <v>PV</v>
          </cell>
        </row>
        <row r="10">
          <cell r="I10" t="str">
            <v>PV</v>
          </cell>
        </row>
        <row r="11">
          <cell r="I11" t="str">
            <v>PV</v>
          </cell>
        </row>
        <row r="12">
          <cell r="I12" t="str">
            <v>PV</v>
          </cell>
        </row>
        <row r="13">
          <cell r="I13" t="str">
            <v>PV</v>
          </cell>
        </row>
        <row r="14">
          <cell r="I14" t="str">
            <v>PV</v>
          </cell>
        </row>
        <row r="15">
          <cell r="I15" t="str">
            <v>PV</v>
          </cell>
        </row>
        <row r="16">
          <cell r="I16" t="str">
            <v>PV</v>
          </cell>
        </row>
        <row r="17">
          <cell r="I17" t="str">
            <v>PV</v>
          </cell>
        </row>
        <row r="18">
          <cell r="I18" t="str">
            <v>PV</v>
          </cell>
        </row>
        <row r="19">
          <cell r="I19" t="str">
            <v>PV</v>
          </cell>
        </row>
        <row r="20">
          <cell r="I20" t="str">
            <v>PV</v>
          </cell>
        </row>
        <row r="21">
          <cell r="I21" t="str">
            <v>PV</v>
          </cell>
        </row>
        <row r="22">
          <cell r="I22" t="str">
            <v>PV</v>
          </cell>
        </row>
        <row r="23">
          <cell r="I23" t="str">
            <v>PV</v>
          </cell>
        </row>
        <row r="24">
          <cell r="I24" t="str">
            <v>PV</v>
          </cell>
        </row>
        <row r="25">
          <cell r="I25" t="str">
            <v>PV</v>
          </cell>
        </row>
        <row r="26">
          <cell r="I26" t="str">
            <v>PV</v>
          </cell>
        </row>
        <row r="27">
          <cell r="I27" t="str">
            <v>PV</v>
          </cell>
        </row>
        <row r="28">
          <cell r="I28" t="str">
            <v>PV</v>
          </cell>
        </row>
        <row r="29">
          <cell r="I29" t="str">
            <v>PV</v>
          </cell>
        </row>
        <row r="30">
          <cell r="I30" t="str">
            <v>PV</v>
          </cell>
        </row>
        <row r="31">
          <cell r="I31" t="str">
            <v>PV</v>
          </cell>
        </row>
        <row r="32">
          <cell r="I32" t="str">
            <v>PV</v>
          </cell>
        </row>
        <row r="33">
          <cell r="I33" t="str">
            <v>PV</v>
          </cell>
        </row>
        <row r="34">
          <cell r="I34" t="str">
            <v>PV</v>
          </cell>
        </row>
        <row r="35">
          <cell r="I35" t="str">
            <v>PV</v>
          </cell>
        </row>
        <row r="36">
          <cell r="I36" t="str">
            <v>PV</v>
          </cell>
        </row>
        <row r="37">
          <cell r="I37" t="str">
            <v>PV</v>
          </cell>
        </row>
        <row r="38">
          <cell r="I38" t="str">
            <v>PV</v>
          </cell>
        </row>
        <row r="39">
          <cell r="I39" t="str">
            <v>PV</v>
          </cell>
        </row>
        <row r="40">
          <cell r="I40" t="str">
            <v>PV</v>
          </cell>
        </row>
        <row r="41">
          <cell r="I41" t="str">
            <v>PV</v>
          </cell>
        </row>
        <row r="42">
          <cell r="I42" t="str">
            <v>PV</v>
          </cell>
        </row>
        <row r="43">
          <cell r="I43" t="str">
            <v>PV</v>
          </cell>
        </row>
        <row r="44">
          <cell r="I44" t="str">
            <v>PV</v>
          </cell>
        </row>
        <row r="45">
          <cell r="I45" t="str">
            <v>PV</v>
          </cell>
        </row>
        <row r="46">
          <cell r="I46" t="str">
            <v>PV</v>
          </cell>
        </row>
        <row r="47">
          <cell r="I47" t="str">
            <v>PV</v>
          </cell>
        </row>
        <row r="48">
          <cell r="I48" t="str">
            <v>PV</v>
          </cell>
        </row>
        <row r="49">
          <cell r="I49" t="str">
            <v>PV</v>
          </cell>
        </row>
        <row r="50">
          <cell r="I50" t="str">
            <v>PV</v>
          </cell>
        </row>
        <row r="51">
          <cell r="I51" t="str">
            <v>PV</v>
          </cell>
        </row>
        <row r="52">
          <cell r="I52" t="str">
            <v>PV</v>
          </cell>
        </row>
        <row r="53">
          <cell r="I53" t="str">
            <v>PV</v>
          </cell>
        </row>
        <row r="54">
          <cell r="I54" t="str">
            <v>PV</v>
          </cell>
        </row>
        <row r="55">
          <cell r="I55" t="str">
            <v>PV</v>
          </cell>
        </row>
        <row r="56">
          <cell r="I56" t="str">
            <v>PV</v>
          </cell>
        </row>
        <row r="57">
          <cell r="I57" t="str">
            <v>PV</v>
          </cell>
        </row>
        <row r="58">
          <cell r="I58" t="str">
            <v>PV</v>
          </cell>
        </row>
        <row r="59">
          <cell r="I59" t="str">
            <v>PV</v>
          </cell>
        </row>
        <row r="60">
          <cell r="I60" t="str">
            <v>PV</v>
          </cell>
        </row>
        <row r="61">
          <cell r="I61" t="str">
            <v>PV</v>
          </cell>
        </row>
        <row r="62">
          <cell r="I62" t="str">
            <v>PV</v>
          </cell>
        </row>
        <row r="63">
          <cell r="I63" t="str">
            <v>PV</v>
          </cell>
        </row>
        <row r="64">
          <cell r="I64" t="str">
            <v>PV</v>
          </cell>
        </row>
        <row r="65">
          <cell r="I65" t="str">
            <v>PV</v>
          </cell>
        </row>
        <row r="66">
          <cell r="I66" t="str">
            <v>PV</v>
          </cell>
        </row>
        <row r="67">
          <cell r="I67" t="str">
            <v>PV</v>
          </cell>
        </row>
        <row r="68">
          <cell r="I68" t="str">
            <v>PV</v>
          </cell>
        </row>
        <row r="69">
          <cell r="I69" t="str">
            <v>PV</v>
          </cell>
        </row>
        <row r="70">
          <cell r="I70" t="str">
            <v>PV</v>
          </cell>
        </row>
        <row r="71">
          <cell r="I71" t="str">
            <v>PV</v>
          </cell>
        </row>
        <row r="72">
          <cell r="I72" t="str">
            <v>PV</v>
          </cell>
        </row>
        <row r="73">
          <cell r="I73" t="str">
            <v>PV</v>
          </cell>
        </row>
        <row r="74">
          <cell r="I74" t="str">
            <v>PV</v>
          </cell>
        </row>
        <row r="75">
          <cell r="I75" t="str">
            <v>PV</v>
          </cell>
        </row>
        <row r="76">
          <cell r="I76" t="str">
            <v>PV</v>
          </cell>
        </row>
        <row r="77">
          <cell r="I77" t="str">
            <v>PV</v>
          </cell>
        </row>
        <row r="78">
          <cell r="I78" t="str">
            <v>PV</v>
          </cell>
        </row>
        <row r="79">
          <cell r="I79" t="str">
            <v>PV</v>
          </cell>
        </row>
        <row r="80">
          <cell r="I80" t="str">
            <v>PV</v>
          </cell>
        </row>
        <row r="81">
          <cell r="I81" t="str">
            <v>PV</v>
          </cell>
        </row>
        <row r="82">
          <cell r="I82" t="str">
            <v>PV</v>
          </cell>
        </row>
        <row r="83">
          <cell r="I83" t="str">
            <v>PV</v>
          </cell>
        </row>
        <row r="84">
          <cell r="I84" t="str">
            <v>PV</v>
          </cell>
        </row>
        <row r="85">
          <cell r="I85" t="str">
            <v>PV</v>
          </cell>
        </row>
        <row r="86">
          <cell r="I86" t="str">
            <v>PV</v>
          </cell>
        </row>
        <row r="87">
          <cell r="I87" t="str">
            <v>PV</v>
          </cell>
        </row>
        <row r="88">
          <cell r="I88" t="str">
            <v>PV</v>
          </cell>
        </row>
        <row r="89">
          <cell r="I89" t="str">
            <v>PV</v>
          </cell>
        </row>
        <row r="90">
          <cell r="I90" t="str">
            <v>PV</v>
          </cell>
        </row>
        <row r="91">
          <cell r="I91" t="str">
            <v>PV</v>
          </cell>
        </row>
        <row r="92">
          <cell r="I92" t="str">
            <v>PV</v>
          </cell>
        </row>
        <row r="93">
          <cell r="I93" t="str">
            <v>PV</v>
          </cell>
        </row>
        <row r="94">
          <cell r="I94" t="str">
            <v>PV</v>
          </cell>
        </row>
        <row r="95">
          <cell r="I95" t="str">
            <v>PV</v>
          </cell>
        </row>
        <row r="96">
          <cell r="I96" t="str">
            <v>PV</v>
          </cell>
        </row>
        <row r="97">
          <cell r="I97" t="str">
            <v>PV</v>
          </cell>
        </row>
        <row r="98">
          <cell r="I98" t="str">
            <v>PV</v>
          </cell>
        </row>
        <row r="99">
          <cell r="I99" t="str">
            <v>PV</v>
          </cell>
        </row>
        <row r="100">
          <cell r="I100" t="str">
            <v>PV</v>
          </cell>
        </row>
        <row r="101">
          <cell r="I101" t="str">
            <v>PV</v>
          </cell>
        </row>
        <row r="102">
          <cell r="I102" t="str">
            <v>PV</v>
          </cell>
        </row>
        <row r="103">
          <cell r="I103" t="str">
            <v>PV</v>
          </cell>
        </row>
        <row r="104">
          <cell r="I104" t="str">
            <v>PV</v>
          </cell>
        </row>
        <row r="105">
          <cell r="I105" t="str">
            <v>PV</v>
          </cell>
        </row>
        <row r="106">
          <cell r="I106" t="str">
            <v>PV</v>
          </cell>
        </row>
        <row r="107">
          <cell r="I107" t="str">
            <v>PV</v>
          </cell>
        </row>
        <row r="108">
          <cell r="I108" t="str">
            <v>PV</v>
          </cell>
        </row>
        <row r="109">
          <cell r="I109" t="str">
            <v>PV</v>
          </cell>
        </row>
        <row r="110">
          <cell r="I110" t="str">
            <v>PV</v>
          </cell>
        </row>
        <row r="111">
          <cell r="I111" t="str">
            <v>PV</v>
          </cell>
        </row>
        <row r="112">
          <cell r="I112" t="str">
            <v>PV</v>
          </cell>
        </row>
        <row r="113">
          <cell r="I113" t="str">
            <v>PV</v>
          </cell>
        </row>
        <row r="114">
          <cell r="I114" t="str">
            <v>PV</v>
          </cell>
        </row>
        <row r="115">
          <cell r="I115" t="str">
            <v>PV</v>
          </cell>
        </row>
        <row r="116">
          <cell r="I116" t="str">
            <v>PV</v>
          </cell>
        </row>
        <row r="117">
          <cell r="I117" t="str">
            <v>PV</v>
          </cell>
        </row>
        <row r="118">
          <cell r="I118" t="str">
            <v>PV</v>
          </cell>
        </row>
        <row r="119">
          <cell r="I119" t="str">
            <v>PV</v>
          </cell>
        </row>
        <row r="120">
          <cell r="I120" t="str">
            <v>PV</v>
          </cell>
        </row>
        <row r="121">
          <cell r="I121" t="str">
            <v>PV</v>
          </cell>
        </row>
        <row r="122">
          <cell r="I122" t="str">
            <v>PV</v>
          </cell>
        </row>
        <row r="123">
          <cell r="I123" t="str">
            <v>PV</v>
          </cell>
        </row>
        <row r="124">
          <cell r="I124" t="str">
            <v>PV</v>
          </cell>
        </row>
        <row r="125">
          <cell r="I125" t="str">
            <v>PV</v>
          </cell>
        </row>
        <row r="126">
          <cell r="I126" t="str">
            <v>PV</v>
          </cell>
        </row>
        <row r="127">
          <cell r="I127" t="str">
            <v>PV</v>
          </cell>
        </row>
        <row r="128">
          <cell r="I128" t="str">
            <v>PV</v>
          </cell>
        </row>
        <row r="129">
          <cell r="I129" t="str">
            <v>PV</v>
          </cell>
        </row>
        <row r="130">
          <cell r="I130" t="str">
            <v>PV</v>
          </cell>
        </row>
        <row r="131">
          <cell r="I131" t="str">
            <v>PV</v>
          </cell>
        </row>
        <row r="132">
          <cell r="I132" t="str">
            <v>PV</v>
          </cell>
        </row>
        <row r="133">
          <cell r="I133" t="str">
            <v>PV</v>
          </cell>
        </row>
        <row r="134">
          <cell r="I134" t="str">
            <v>PV</v>
          </cell>
        </row>
        <row r="135">
          <cell r="I135" t="str">
            <v>PV</v>
          </cell>
        </row>
        <row r="136">
          <cell r="I136" t="str">
            <v>PV</v>
          </cell>
        </row>
        <row r="137">
          <cell r="I137" t="str">
            <v>PV</v>
          </cell>
        </row>
        <row r="138">
          <cell r="I138" t="str">
            <v>PV</v>
          </cell>
        </row>
        <row r="139">
          <cell r="I139" t="str">
            <v>PV</v>
          </cell>
        </row>
        <row r="140">
          <cell r="I140" t="str">
            <v>PV</v>
          </cell>
        </row>
        <row r="141">
          <cell r="I141" t="str">
            <v>PV</v>
          </cell>
        </row>
        <row r="142">
          <cell r="I142" t="str">
            <v>PV</v>
          </cell>
        </row>
        <row r="143">
          <cell r="I143" t="str">
            <v>PV</v>
          </cell>
        </row>
        <row r="144">
          <cell r="I144" t="str">
            <v>PV</v>
          </cell>
        </row>
        <row r="145">
          <cell r="I145" t="str">
            <v>PV</v>
          </cell>
        </row>
        <row r="146">
          <cell r="I146" t="str">
            <v>PV</v>
          </cell>
        </row>
        <row r="147">
          <cell r="I147" t="str">
            <v>PV</v>
          </cell>
        </row>
        <row r="148">
          <cell r="I148" t="str">
            <v>PV</v>
          </cell>
        </row>
        <row r="149">
          <cell r="I149" t="str">
            <v>PV</v>
          </cell>
        </row>
        <row r="150">
          <cell r="I150" t="str">
            <v>PV</v>
          </cell>
        </row>
        <row r="151">
          <cell r="I151" t="str">
            <v>PV</v>
          </cell>
        </row>
        <row r="152">
          <cell r="I152" t="str">
            <v>PV</v>
          </cell>
        </row>
        <row r="153">
          <cell r="I153" t="str">
            <v>PV</v>
          </cell>
        </row>
        <row r="154">
          <cell r="I154" t="str">
            <v>PV</v>
          </cell>
        </row>
        <row r="155">
          <cell r="I155" t="str">
            <v>PV</v>
          </cell>
        </row>
        <row r="156">
          <cell r="I156" t="str">
            <v>PV</v>
          </cell>
        </row>
        <row r="157">
          <cell r="I157" t="str">
            <v>PV</v>
          </cell>
        </row>
        <row r="158">
          <cell r="I158" t="str">
            <v>PV</v>
          </cell>
        </row>
        <row r="159">
          <cell r="I159" t="str">
            <v>PV</v>
          </cell>
        </row>
        <row r="160">
          <cell r="I160" t="str">
            <v>PV</v>
          </cell>
        </row>
        <row r="161">
          <cell r="I161" t="str">
            <v>PV</v>
          </cell>
        </row>
        <row r="162">
          <cell r="I162" t="str">
            <v>PV</v>
          </cell>
        </row>
        <row r="163">
          <cell r="I163" t="str">
            <v>PV</v>
          </cell>
        </row>
        <row r="164">
          <cell r="I164" t="str">
            <v>PV</v>
          </cell>
        </row>
        <row r="165">
          <cell r="I165" t="str">
            <v>PV</v>
          </cell>
        </row>
        <row r="166">
          <cell r="I166" t="str">
            <v>PV</v>
          </cell>
        </row>
        <row r="167">
          <cell r="I167" t="str">
            <v>PV</v>
          </cell>
        </row>
        <row r="168">
          <cell r="I168" t="str">
            <v>PV</v>
          </cell>
        </row>
        <row r="169">
          <cell r="I169" t="str">
            <v>PV</v>
          </cell>
        </row>
        <row r="170">
          <cell r="I170" t="str">
            <v>PV</v>
          </cell>
        </row>
        <row r="171">
          <cell r="I171" t="str">
            <v>PV</v>
          </cell>
        </row>
        <row r="172">
          <cell r="I172" t="str">
            <v>PV</v>
          </cell>
        </row>
        <row r="173">
          <cell r="I173" t="str">
            <v>PV</v>
          </cell>
        </row>
        <row r="174">
          <cell r="I174" t="str">
            <v>PV</v>
          </cell>
        </row>
        <row r="175">
          <cell r="I175" t="str">
            <v>PV</v>
          </cell>
        </row>
        <row r="176">
          <cell r="I176" t="str">
            <v>PV</v>
          </cell>
        </row>
        <row r="177">
          <cell r="I177" t="str">
            <v>PV</v>
          </cell>
        </row>
        <row r="178">
          <cell r="I178" t="str">
            <v>PV</v>
          </cell>
        </row>
        <row r="179">
          <cell r="I179" t="str">
            <v>PV</v>
          </cell>
        </row>
        <row r="180">
          <cell r="I180" t="str">
            <v>PV</v>
          </cell>
        </row>
        <row r="181">
          <cell r="I181" t="str">
            <v>PV</v>
          </cell>
        </row>
        <row r="182">
          <cell r="I182" t="str">
            <v>PV</v>
          </cell>
        </row>
        <row r="183">
          <cell r="I183" t="str">
            <v>PV</v>
          </cell>
        </row>
        <row r="184">
          <cell r="I184" t="str">
            <v>PV</v>
          </cell>
        </row>
        <row r="185">
          <cell r="I185" t="str">
            <v>PV</v>
          </cell>
        </row>
        <row r="186">
          <cell r="I186" t="str">
            <v>PV</v>
          </cell>
        </row>
        <row r="187">
          <cell r="I187" t="str">
            <v>PV</v>
          </cell>
        </row>
        <row r="188">
          <cell r="I188" t="str">
            <v>PV</v>
          </cell>
        </row>
        <row r="189">
          <cell r="I189" t="str">
            <v>PV</v>
          </cell>
        </row>
        <row r="190">
          <cell r="I190" t="str">
            <v>PV</v>
          </cell>
        </row>
        <row r="191">
          <cell r="I191" t="str">
            <v>PV</v>
          </cell>
        </row>
        <row r="192">
          <cell r="I192" t="str">
            <v>PV</v>
          </cell>
        </row>
        <row r="193">
          <cell r="I193" t="str">
            <v>PV</v>
          </cell>
        </row>
        <row r="194">
          <cell r="I194" t="str">
            <v>PV</v>
          </cell>
        </row>
        <row r="195">
          <cell r="I195" t="str">
            <v>PV</v>
          </cell>
        </row>
        <row r="196">
          <cell r="I196" t="str">
            <v>PV</v>
          </cell>
        </row>
        <row r="197">
          <cell r="I197" t="str">
            <v>PV</v>
          </cell>
        </row>
        <row r="198">
          <cell r="I198" t="str">
            <v>PV</v>
          </cell>
        </row>
        <row r="199">
          <cell r="I199" t="str">
            <v>PV</v>
          </cell>
        </row>
        <row r="200">
          <cell r="I200" t="str">
            <v>PV</v>
          </cell>
        </row>
        <row r="201">
          <cell r="I201" t="str">
            <v>PV</v>
          </cell>
        </row>
        <row r="202">
          <cell r="I202" t="str">
            <v>PV</v>
          </cell>
        </row>
        <row r="203">
          <cell r="I203" t="str">
            <v>PV</v>
          </cell>
        </row>
        <row r="204">
          <cell r="I204" t="str">
            <v>PV</v>
          </cell>
        </row>
        <row r="205">
          <cell r="I205" t="str">
            <v>PV</v>
          </cell>
        </row>
        <row r="206">
          <cell r="I206" t="str">
            <v>PV</v>
          </cell>
        </row>
        <row r="207">
          <cell r="I207" t="str">
            <v>PV</v>
          </cell>
        </row>
        <row r="208">
          <cell r="I208" t="str">
            <v>PV</v>
          </cell>
        </row>
        <row r="209">
          <cell r="I209" t="str">
            <v>PV</v>
          </cell>
        </row>
        <row r="210">
          <cell r="I210" t="str">
            <v>PV</v>
          </cell>
        </row>
        <row r="211">
          <cell r="I211" t="str">
            <v>PV</v>
          </cell>
        </row>
        <row r="212">
          <cell r="I212" t="str">
            <v>PV</v>
          </cell>
        </row>
        <row r="213">
          <cell r="I213" t="str">
            <v>PV</v>
          </cell>
        </row>
        <row r="214">
          <cell r="I214" t="str">
            <v>PV</v>
          </cell>
        </row>
        <row r="215">
          <cell r="I215" t="str">
            <v>PV</v>
          </cell>
        </row>
        <row r="216">
          <cell r="I216" t="str">
            <v>PV</v>
          </cell>
        </row>
        <row r="217">
          <cell r="I217" t="str">
            <v>PV</v>
          </cell>
        </row>
        <row r="218">
          <cell r="I218" t="str">
            <v>PV</v>
          </cell>
        </row>
        <row r="219">
          <cell r="I219" t="str">
            <v>PV</v>
          </cell>
        </row>
        <row r="220">
          <cell r="I220" t="str">
            <v>PV</v>
          </cell>
        </row>
        <row r="221">
          <cell r="I221" t="str">
            <v>PV</v>
          </cell>
        </row>
        <row r="222">
          <cell r="I222" t="str">
            <v>PV</v>
          </cell>
        </row>
        <row r="223">
          <cell r="I223" t="str">
            <v>PV</v>
          </cell>
        </row>
        <row r="224">
          <cell r="I224" t="str">
            <v>PV</v>
          </cell>
        </row>
        <row r="225">
          <cell r="I225" t="str">
            <v>PV</v>
          </cell>
        </row>
        <row r="226">
          <cell r="I226" t="str">
            <v>PV</v>
          </cell>
        </row>
        <row r="227">
          <cell r="I227" t="str">
            <v>PV</v>
          </cell>
        </row>
        <row r="228">
          <cell r="I228" t="str">
            <v>PV</v>
          </cell>
        </row>
        <row r="229">
          <cell r="I229" t="str">
            <v>PV</v>
          </cell>
        </row>
        <row r="230">
          <cell r="I230" t="str">
            <v>PV</v>
          </cell>
        </row>
        <row r="231">
          <cell r="I231" t="str">
            <v>PV</v>
          </cell>
        </row>
        <row r="232">
          <cell r="I232" t="str">
            <v>PV</v>
          </cell>
        </row>
        <row r="233">
          <cell r="I233" t="str">
            <v>PV</v>
          </cell>
        </row>
        <row r="234">
          <cell r="I234" t="str">
            <v>PV</v>
          </cell>
        </row>
        <row r="235">
          <cell r="I235" t="str">
            <v>PV</v>
          </cell>
        </row>
        <row r="236">
          <cell r="I236" t="str">
            <v>PV</v>
          </cell>
        </row>
        <row r="237">
          <cell r="I237" t="str">
            <v>PV</v>
          </cell>
        </row>
        <row r="238">
          <cell r="I238" t="str">
            <v>PV</v>
          </cell>
        </row>
        <row r="239">
          <cell r="I239" t="str">
            <v>PV</v>
          </cell>
        </row>
        <row r="240">
          <cell r="I240" t="str">
            <v>PV</v>
          </cell>
        </row>
        <row r="241">
          <cell r="I241" t="str">
            <v>PV</v>
          </cell>
        </row>
        <row r="242">
          <cell r="I242" t="str">
            <v>PV</v>
          </cell>
        </row>
        <row r="243">
          <cell r="I243" t="str">
            <v>PV</v>
          </cell>
        </row>
        <row r="244">
          <cell r="I244" t="str">
            <v>PV</v>
          </cell>
        </row>
        <row r="245">
          <cell r="I245" t="str">
            <v>PV</v>
          </cell>
        </row>
        <row r="246">
          <cell r="I246" t="str">
            <v>PV</v>
          </cell>
        </row>
        <row r="247">
          <cell r="I247" t="str">
            <v>PV</v>
          </cell>
        </row>
        <row r="248">
          <cell r="I248" t="str">
            <v>PV</v>
          </cell>
        </row>
        <row r="249">
          <cell r="I249" t="str">
            <v>PV</v>
          </cell>
        </row>
        <row r="250">
          <cell r="I250" t="str">
            <v>PV</v>
          </cell>
        </row>
        <row r="251">
          <cell r="I251" t="str">
            <v>PV</v>
          </cell>
        </row>
        <row r="252">
          <cell r="I252" t="str">
            <v>PV</v>
          </cell>
        </row>
        <row r="253">
          <cell r="I253" t="str">
            <v>PV</v>
          </cell>
        </row>
        <row r="254">
          <cell r="I254" t="str">
            <v>PV</v>
          </cell>
        </row>
        <row r="255">
          <cell r="I255" t="str">
            <v>PV</v>
          </cell>
        </row>
        <row r="256">
          <cell r="I256" t="str">
            <v>PV</v>
          </cell>
        </row>
        <row r="257">
          <cell r="I257" t="str">
            <v>PV</v>
          </cell>
        </row>
        <row r="258">
          <cell r="I258" t="str">
            <v>PV</v>
          </cell>
        </row>
        <row r="259">
          <cell r="I259" t="str">
            <v>PV</v>
          </cell>
        </row>
        <row r="260">
          <cell r="I260" t="str">
            <v>PV</v>
          </cell>
        </row>
        <row r="261">
          <cell r="I261" t="str">
            <v>PV</v>
          </cell>
        </row>
        <row r="262">
          <cell r="I262" t="str">
            <v>PV</v>
          </cell>
        </row>
        <row r="263">
          <cell r="I263" t="str">
            <v>PV</v>
          </cell>
        </row>
        <row r="264">
          <cell r="I264" t="str">
            <v>PV</v>
          </cell>
        </row>
        <row r="265">
          <cell r="I265" t="str">
            <v>PV</v>
          </cell>
        </row>
        <row r="266">
          <cell r="I266" t="str">
            <v>PV</v>
          </cell>
        </row>
        <row r="267">
          <cell r="I267" t="str">
            <v>PV</v>
          </cell>
        </row>
        <row r="268">
          <cell r="I268" t="str">
            <v>PV</v>
          </cell>
        </row>
        <row r="269">
          <cell r="I269" t="str">
            <v>PV</v>
          </cell>
        </row>
        <row r="270">
          <cell r="I270" t="str">
            <v>PV</v>
          </cell>
        </row>
        <row r="271">
          <cell r="I271" t="str">
            <v>PV</v>
          </cell>
        </row>
        <row r="272">
          <cell r="I272" t="str">
            <v>PV</v>
          </cell>
        </row>
        <row r="273">
          <cell r="I273" t="str">
            <v>PV</v>
          </cell>
        </row>
        <row r="274">
          <cell r="I274" t="str">
            <v>PV</v>
          </cell>
        </row>
        <row r="275">
          <cell r="I275" t="str">
            <v>PV</v>
          </cell>
        </row>
        <row r="276">
          <cell r="I276" t="str">
            <v>PV</v>
          </cell>
        </row>
        <row r="277">
          <cell r="I277" t="str">
            <v>PV</v>
          </cell>
        </row>
        <row r="278">
          <cell r="I278" t="str">
            <v>PV</v>
          </cell>
        </row>
        <row r="279">
          <cell r="I279" t="str">
            <v>PV</v>
          </cell>
        </row>
        <row r="280">
          <cell r="I280" t="str">
            <v>PV</v>
          </cell>
        </row>
        <row r="281">
          <cell r="I281" t="str">
            <v>PV</v>
          </cell>
        </row>
        <row r="282">
          <cell r="I282" t="str">
            <v>PV</v>
          </cell>
        </row>
        <row r="283">
          <cell r="I283" t="str">
            <v>PV</v>
          </cell>
        </row>
        <row r="284">
          <cell r="I284" t="str">
            <v>PV</v>
          </cell>
        </row>
        <row r="285">
          <cell r="I285" t="str">
            <v>PV</v>
          </cell>
        </row>
        <row r="286">
          <cell r="I286" t="str">
            <v>PV</v>
          </cell>
        </row>
        <row r="287">
          <cell r="I287" t="str">
            <v>PV</v>
          </cell>
        </row>
        <row r="288">
          <cell r="I288" t="str">
            <v>PV</v>
          </cell>
        </row>
        <row r="289">
          <cell r="I289" t="str">
            <v>PV</v>
          </cell>
        </row>
        <row r="290">
          <cell r="I290" t="str">
            <v>PV</v>
          </cell>
        </row>
        <row r="291">
          <cell r="I291" t="str">
            <v>PV</v>
          </cell>
        </row>
        <row r="292">
          <cell r="I292" t="str">
            <v>PV</v>
          </cell>
        </row>
        <row r="293">
          <cell r="I293" t="str">
            <v>PV</v>
          </cell>
        </row>
        <row r="294">
          <cell r="I294" t="str">
            <v>PV</v>
          </cell>
        </row>
        <row r="295">
          <cell r="I295" t="str">
            <v>PV</v>
          </cell>
        </row>
        <row r="296">
          <cell r="I296" t="str">
            <v>PV</v>
          </cell>
        </row>
        <row r="297">
          <cell r="I297" t="str">
            <v>PV</v>
          </cell>
        </row>
        <row r="298">
          <cell r="I298" t="str">
            <v>PV</v>
          </cell>
        </row>
        <row r="299">
          <cell r="I299" t="str">
            <v>PV</v>
          </cell>
        </row>
        <row r="300">
          <cell r="I300" t="str">
            <v>PV</v>
          </cell>
        </row>
        <row r="301">
          <cell r="I301" t="str">
            <v>PV</v>
          </cell>
        </row>
        <row r="302">
          <cell r="I302" t="str">
            <v>PV</v>
          </cell>
        </row>
        <row r="303">
          <cell r="I303" t="str">
            <v>PV</v>
          </cell>
        </row>
        <row r="304">
          <cell r="I304" t="str">
            <v>PV</v>
          </cell>
        </row>
        <row r="305">
          <cell r="I305" t="str">
            <v>PV</v>
          </cell>
        </row>
        <row r="306">
          <cell r="I306" t="str">
            <v>PV</v>
          </cell>
        </row>
        <row r="307">
          <cell r="I307" t="str">
            <v>PV</v>
          </cell>
        </row>
        <row r="308">
          <cell r="I308" t="str">
            <v>PV</v>
          </cell>
        </row>
        <row r="309">
          <cell r="I309" t="str">
            <v>PV</v>
          </cell>
        </row>
        <row r="310">
          <cell r="I310" t="str">
            <v>PV</v>
          </cell>
        </row>
        <row r="311">
          <cell r="I311" t="str">
            <v>PV</v>
          </cell>
        </row>
        <row r="312">
          <cell r="I312" t="str">
            <v>PV</v>
          </cell>
        </row>
        <row r="313">
          <cell r="I313" t="str">
            <v>PV</v>
          </cell>
        </row>
        <row r="314">
          <cell r="I314" t="str">
            <v>PV</v>
          </cell>
        </row>
        <row r="315">
          <cell r="I315" t="str">
            <v>PV</v>
          </cell>
        </row>
        <row r="316">
          <cell r="I316" t="str">
            <v>PV</v>
          </cell>
        </row>
        <row r="317">
          <cell r="I317" t="str">
            <v>PV</v>
          </cell>
        </row>
        <row r="318">
          <cell r="I318" t="str">
            <v>PV</v>
          </cell>
        </row>
        <row r="319">
          <cell r="I319" t="str">
            <v>PV</v>
          </cell>
        </row>
        <row r="320">
          <cell r="I320" t="str">
            <v>PV</v>
          </cell>
        </row>
        <row r="321">
          <cell r="I321" t="str">
            <v>PV</v>
          </cell>
        </row>
        <row r="322">
          <cell r="I322" t="str">
            <v>PV</v>
          </cell>
        </row>
        <row r="323">
          <cell r="I323" t="str">
            <v>PV</v>
          </cell>
        </row>
        <row r="324">
          <cell r="I324" t="str">
            <v>PV</v>
          </cell>
        </row>
        <row r="325">
          <cell r="I325" t="str">
            <v>PV</v>
          </cell>
        </row>
        <row r="326">
          <cell r="I326" t="str">
            <v>PV</v>
          </cell>
        </row>
        <row r="327">
          <cell r="I327" t="str">
            <v>PV</v>
          </cell>
        </row>
        <row r="328">
          <cell r="I328" t="str">
            <v>PV</v>
          </cell>
        </row>
        <row r="329">
          <cell r="I329" t="str">
            <v>PV</v>
          </cell>
        </row>
        <row r="330">
          <cell r="I330" t="str">
            <v>PV</v>
          </cell>
        </row>
        <row r="331">
          <cell r="I331" t="str">
            <v>PV</v>
          </cell>
        </row>
        <row r="332">
          <cell r="I332" t="str">
            <v>PV</v>
          </cell>
        </row>
        <row r="333">
          <cell r="I333" t="str">
            <v>PV</v>
          </cell>
        </row>
        <row r="334">
          <cell r="I334" t="str">
            <v>PV</v>
          </cell>
        </row>
        <row r="335">
          <cell r="I335" t="str">
            <v>PV</v>
          </cell>
        </row>
        <row r="336">
          <cell r="I336" t="str">
            <v>PV</v>
          </cell>
        </row>
        <row r="337">
          <cell r="I337" t="str">
            <v>PV</v>
          </cell>
        </row>
        <row r="338">
          <cell r="I338" t="str">
            <v>PV</v>
          </cell>
        </row>
        <row r="339">
          <cell r="I339" t="str">
            <v>PV</v>
          </cell>
        </row>
        <row r="340">
          <cell r="I340" t="str">
            <v>PV</v>
          </cell>
        </row>
        <row r="341">
          <cell r="I341" t="str">
            <v>PV</v>
          </cell>
        </row>
        <row r="342">
          <cell r="I342" t="str">
            <v>PV</v>
          </cell>
        </row>
        <row r="343">
          <cell r="I343" t="str">
            <v>PV</v>
          </cell>
        </row>
        <row r="344">
          <cell r="I344" t="str">
            <v>PV</v>
          </cell>
        </row>
        <row r="345">
          <cell r="I345" t="str">
            <v>PV</v>
          </cell>
        </row>
        <row r="346">
          <cell r="I346" t="str">
            <v>PV</v>
          </cell>
        </row>
        <row r="347">
          <cell r="I347" t="str">
            <v>PV</v>
          </cell>
        </row>
        <row r="348">
          <cell r="I348" t="str">
            <v>PV</v>
          </cell>
        </row>
        <row r="349">
          <cell r="I349" t="str">
            <v>PV</v>
          </cell>
        </row>
        <row r="350">
          <cell r="I350" t="str">
            <v>PV</v>
          </cell>
        </row>
        <row r="351">
          <cell r="I351" t="str">
            <v>PV</v>
          </cell>
        </row>
        <row r="352">
          <cell r="I352" t="str">
            <v>PV</v>
          </cell>
        </row>
        <row r="353">
          <cell r="I353" t="str">
            <v>PV</v>
          </cell>
        </row>
        <row r="354">
          <cell r="I354" t="str">
            <v>PV</v>
          </cell>
        </row>
        <row r="355">
          <cell r="I355" t="str">
            <v>PV</v>
          </cell>
        </row>
        <row r="356">
          <cell r="I356" t="str">
            <v>PV</v>
          </cell>
        </row>
        <row r="357">
          <cell r="I357" t="str">
            <v>PV</v>
          </cell>
        </row>
        <row r="358">
          <cell r="I358" t="str">
            <v>PV</v>
          </cell>
        </row>
        <row r="359">
          <cell r="I359" t="str">
            <v>PV</v>
          </cell>
        </row>
        <row r="360">
          <cell r="I360" t="str">
            <v>PV</v>
          </cell>
        </row>
        <row r="361">
          <cell r="I361" t="str">
            <v>PV</v>
          </cell>
        </row>
        <row r="362">
          <cell r="I362" t="str">
            <v>PV</v>
          </cell>
        </row>
        <row r="363">
          <cell r="I363" t="str">
            <v>PV</v>
          </cell>
        </row>
        <row r="364">
          <cell r="I364" t="str">
            <v>PV</v>
          </cell>
        </row>
        <row r="365">
          <cell r="I365" t="str">
            <v>PV</v>
          </cell>
        </row>
        <row r="366">
          <cell r="I366" t="str">
            <v>PV</v>
          </cell>
        </row>
        <row r="367">
          <cell r="I367" t="str">
            <v>PV</v>
          </cell>
        </row>
        <row r="368">
          <cell r="I368" t="str">
            <v>PV</v>
          </cell>
        </row>
        <row r="369">
          <cell r="I369" t="str">
            <v>PV</v>
          </cell>
        </row>
        <row r="370">
          <cell r="I370" t="str">
            <v>PV</v>
          </cell>
        </row>
        <row r="371">
          <cell r="I371" t="str">
            <v>PV</v>
          </cell>
        </row>
        <row r="372">
          <cell r="I372" t="str">
            <v>PV</v>
          </cell>
        </row>
        <row r="373">
          <cell r="I373" t="str">
            <v>PV</v>
          </cell>
        </row>
        <row r="374">
          <cell r="I374" t="str">
            <v>PV</v>
          </cell>
        </row>
        <row r="375">
          <cell r="I375" t="str">
            <v>PV</v>
          </cell>
        </row>
        <row r="376">
          <cell r="I376" t="str">
            <v>PV</v>
          </cell>
        </row>
        <row r="377">
          <cell r="I377" t="str">
            <v>PV</v>
          </cell>
        </row>
        <row r="378">
          <cell r="I378" t="str">
            <v>PV</v>
          </cell>
        </row>
        <row r="379">
          <cell r="I379" t="str">
            <v>PV</v>
          </cell>
        </row>
        <row r="380">
          <cell r="I380" t="str">
            <v>PV</v>
          </cell>
        </row>
        <row r="381">
          <cell r="I381" t="str">
            <v>PV</v>
          </cell>
        </row>
        <row r="382">
          <cell r="I382" t="str">
            <v>PV</v>
          </cell>
        </row>
        <row r="383">
          <cell r="I383" t="str">
            <v>PV</v>
          </cell>
        </row>
        <row r="384">
          <cell r="I384" t="str">
            <v>PV</v>
          </cell>
        </row>
        <row r="385">
          <cell r="I385" t="str">
            <v>PV</v>
          </cell>
        </row>
        <row r="386">
          <cell r="I386" t="str">
            <v>PV</v>
          </cell>
        </row>
        <row r="387">
          <cell r="I387" t="str">
            <v>PV</v>
          </cell>
        </row>
        <row r="388">
          <cell r="I388" t="str">
            <v>PV</v>
          </cell>
        </row>
        <row r="389">
          <cell r="I389" t="str">
            <v>PV</v>
          </cell>
        </row>
        <row r="390">
          <cell r="I390" t="str">
            <v>PV</v>
          </cell>
        </row>
        <row r="391">
          <cell r="I391" t="str">
            <v>PV</v>
          </cell>
        </row>
        <row r="392">
          <cell r="I392" t="str">
            <v>PV</v>
          </cell>
        </row>
        <row r="393">
          <cell r="I393" t="str">
            <v>PV</v>
          </cell>
        </row>
        <row r="394">
          <cell r="I394" t="str">
            <v>PV</v>
          </cell>
        </row>
        <row r="395">
          <cell r="I395" t="str">
            <v>PV</v>
          </cell>
        </row>
        <row r="396">
          <cell r="I396" t="str">
            <v>PV</v>
          </cell>
        </row>
        <row r="397">
          <cell r="I397" t="str">
            <v>PV</v>
          </cell>
        </row>
        <row r="398">
          <cell r="I398" t="str">
            <v>PV</v>
          </cell>
        </row>
        <row r="399">
          <cell r="I399" t="str">
            <v>PV</v>
          </cell>
        </row>
        <row r="400">
          <cell r="I400" t="str">
            <v>PV</v>
          </cell>
        </row>
        <row r="401">
          <cell r="I401" t="str">
            <v>PV</v>
          </cell>
        </row>
        <row r="402">
          <cell r="I402" t="str">
            <v>PV</v>
          </cell>
        </row>
        <row r="403">
          <cell r="I403" t="str">
            <v>PV</v>
          </cell>
        </row>
        <row r="404">
          <cell r="I404" t="str">
            <v>PV</v>
          </cell>
        </row>
        <row r="405">
          <cell r="I405" t="str">
            <v>PV</v>
          </cell>
        </row>
        <row r="406">
          <cell r="I406" t="str">
            <v>PV</v>
          </cell>
        </row>
        <row r="407">
          <cell r="I407" t="str">
            <v>PV</v>
          </cell>
        </row>
        <row r="408">
          <cell r="I408" t="str">
            <v>PV</v>
          </cell>
        </row>
        <row r="409">
          <cell r="I409" t="str">
            <v>PV</v>
          </cell>
        </row>
        <row r="410">
          <cell r="I410" t="str">
            <v>PV</v>
          </cell>
        </row>
        <row r="411">
          <cell r="I411" t="str">
            <v>PV</v>
          </cell>
        </row>
        <row r="412">
          <cell r="I412" t="str">
            <v>PV</v>
          </cell>
        </row>
        <row r="413">
          <cell r="I413" t="str">
            <v>PV</v>
          </cell>
        </row>
        <row r="414">
          <cell r="I414" t="str">
            <v>PV</v>
          </cell>
        </row>
        <row r="415">
          <cell r="I415" t="str">
            <v>PV</v>
          </cell>
        </row>
        <row r="416">
          <cell r="I416" t="str">
            <v>PV</v>
          </cell>
        </row>
        <row r="417">
          <cell r="I417" t="str">
            <v>PV</v>
          </cell>
        </row>
        <row r="418">
          <cell r="I418" t="str">
            <v>PV</v>
          </cell>
        </row>
        <row r="419">
          <cell r="I419" t="str">
            <v>PV</v>
          </cell>
        </row>
        <row r="420">
          <cell r="I420" t="str">
            <v>PV</v>
          </cell>
        </row>
        <row r="421">
          <cell r="I421" t="str">
            <v>PV</v>
          </cell>
        </row>
        <row r="422">
          <cell r="I422" t="str">
            <v>PV</v>
          </cell>
        </row>
        <row r="423">
          <cell r="I423" t="str">
            <v>PV</v>
          </cell>
        </row>
        <row r="424">
          <cell r="I424" t="str">
            <v>PV</v>
          </cell>
        </row>
        <row r="425">
          <cell r="I425" t="str">
            <v>PV</v>
          </cell>
        </row>
        <row r="426">
          <cell r="I426" t="str">
            <v>PV</v>
          </cell>
        </row>
        <row r="427">
          <cell r="I427" t="str">
            <v>PV</v>
          </cell>
        </row>
        <row r="428">
          <cell r="I428" t="str">
            <v>PV</v>
          </cell>
        </row>
        <row r="429">
          <cell r="I429" t="str">
            <v>PV</v>
          </cell>
        </row>
        <row r="430">
          <cell r="I430" t="str">
            <v>PV</v>
          </cell>
        </row>
        <row r="431">
          <cell r="I431" t="str">
            <v>PV</v>
          </cell>
        </row>
        <row r="432">
          <cell r="I432" t="str">
            <v>PV</v>
          </cell>
        </row>
        <row r="433">
          <cell r="I433" t="str">
            <v>PV</v>
          </cell>
        </row>
        <row r="434">
          <cell r="I434" t="str">
            <v>PV</v>
          </cell>
        </row>
        <row r="435">
          <cell r="I435" t="str">
            <v>PV</v>
          </cell>
        </row>
        <row r="436">
          <cell r="I436" t="str">
            <v>PV</v>
          </cell>
        </row>
        <row r="437">
          <cell r="I437" t="str">
            <v>PV</v>
          </cell>
        </row>
        <row r="438">
          <cell r="I438" t="str">
            <v>PV</v>
          </cell>
        </row>
        <row r="439">
          <cell r="I439" t="str">
            <v>PV</v>
          </cell>
        </row>
        <row r="440">
          <cell r="I440" t="str">
            <v>PV</v>
          </cell>
        </row>
        <row r="441">
          <cell r="I441" t="str">
            <v>PV</v>
          </cell>
        </row>
        <row r="442">
          <cell r="I442" t="str">
            <v>PV</v>
          </cell>
        </row>
        <row r="443">
          <cell r="I443" t="str">
            <v>PV</v>
          </cell>
        </row>
        <row r="444">
          <cell r="I444" t="str">
            <v>PV</v>
          </cell>
        </row>
        <row r="445">
          <cell r="I445" t="str">
            <v>PV</v>
          </cell>
        </row>
        <row r="446">
          <cell r="I446" t="str">
            <v>PV</v>
          </cell>
        </row>
        <row r="447">
          <cell r="I447" t="str">
            <v>PV</v>
          </cell>
        </row>
        <row r="448">
          <cell r="I448" t="str">
            <v>PV</v>
          </cell>
        </row>
        <row r="449">
          <cell r="I449" t="str">
            <v>PV</v>
          </cell>
        </row>
        <row r="450">
          <cell r="I450" t="str">
            <v>PV</v>
          </cell>
        </row>
        <row r="451">
          <cell r="I451" t="str">
            <v>PV</v>
          </cell>
        </row>
        <row r="452">
          <cell r="I452" t="str">
            <v>PV</v>
          </cell>
        </row>
        <row r="453">
          <cell r="I453" t="str">
            <v>PV</v>
          </cell>
        </row>
        <row r="454">
          <cell r="I454" t="str">
            <v>PV</v>
          </cell>
        </row>
        <row r="455">
          <cell r="I455" t="str">
            <v>PV</v>
          </cell>
        </row>
        <row r="456">
          <cell r="I456" t="str">
            <v>PV</v>
          </cell>
        </row>
        <row r="457">
          <cell r="I457" t="str">
            <v>PV</v>
          </cell>
        </row>
        <row r="458">
          <cell r="I458" t="str">
            <v>PV</v>
          </cell>
        </row>
        <row r="459">
          <cell r="I459" t="str">
            <v>PV</v>
          </cell>
        </row>
        <row r="460">
          <cell r="I460" t="str">
            <v>PV</v>
          </cell>
        </row>
        <row r="461">
          <cell r="I461" t="str">
            <v>PV</v>
          </cell>
        </row>
        <row r="462">
          <cell r="I462" t="str">
            <v>PV</v>
          </cell>
        </row>
        <row r="463">
          <cell r="I463" t="str">
            <v>PV</v>
          </cell>
        </row>
        <row r="464">
          <cell r="I464" t="str">
            <v>PV</v>
          </cell>
        </row>
        <row r="465">
          <cell r="I465" t="str">
            <v>PV</v>
          </cell>
        </row>
        <row r="466">
          <cell r="I466" t="str">
            <v>PV</v>
          </cell>
        </row>
        <row r="467">
          <cell r="I467" t="str">
            <v>PV</v>
          </cell>
        </row>
        <row r="468">
          <cell r="I468" t="str">
            <v>PV</v>
          </cell>
        </row>
        <row r="469">
          <cell r="I469" t="str">
            <v>PV</v>
          </cell>
        </row>
        <row r="470">
          <cell r="I470" t="str">
            <v>PV</v>
          </cell>
        </row>
        <row r="471">
          <cell r="I471" t="str">
            <v>PV</v>
          </cell>
        </row>
        <row r="472">
          <cell r="I472" t="str">
            <v>PV</v>
          </cell>
        </row>
        <row r="473">
          <cell r="I473" t="str">
            <v>PV</v>
          </cell>
        </row>
        <row r="474">
          <cell r="I474" t="str">
            <v>PV</v>
          </cell>
        </row>
        <row r="475">
          <cell r="I475" t="str">
            <v>PV</v>
          </cell>
        </row>
        <row r="476">
          <cell r="I476" t="str">
            <v>PV</v>
          </cell>
        </row>
        <row r="477">
          <cell r="I477" t="str">
            <v>PV</v>
          </cell>
        </row>
        <row r="478">
          <cell r="I478" t="str">
            <v>PV</v>
          </cell>
        </row>
        <row r="479">
          <cell r="I479" t="str">
            <v>PV</v>
          </cell>
        </row>
        <row r="480">
          <cell r="I480" t="str">
            <v>PV</v>
          </cell>
        </row>
        <row r="481">
          <cell r="I481" t="str">
            <v>PV</v>
          </cell>
        </row>
        <row r="482">
          <cell r="I482" t="str">
            <v>PV</v>
          </cell>
        </row>
        <row r="483">
          <cell r="I483" t="str">
            <v>PV</v>
          </cell>
        </row>
        <row r="484">
          <cell r="I484" t="str">
            <v>PV</v>
          </cell>
        </row>
        <row r="485">
          <cell r="I485" t="str">
            <v>PV</v>
          </cell>
        </row>
        <row r="486">
          <cell r="I486" t="str">
            <v>PV</v>
          </cell>
        </row>
        <row r="487">
          <cell r="I487" t="str">
            <v>PV</v>
          </cell>
        </row>
        <row r="488">
          <cell r="I488" t="str">
            <v>PV</v>
          </cell>
        </row>
        <row r="489">
          <cell r="I489" t="str">
            <v>PV</v>
          </cell>
        </row>
        <row r="490">
          <cell r="I490" t="str">
            <v>PV</v>
          </cell>
        </row>
        <row r="491">
          <cell r="I491" t="str">
            <v>PV</v>
          </cell>
        </row>
        <row r="492">
          <cell r="I492" t="str">
            <v>PV</v>
          </cell>
        </row>
        <row r="493">
          <cell r="I493" t="str">
            <v>PV</v>
          </cell>
        </row>
        <row r="494">
          <cell r="I494" t="str">
            <v>PV</v>
          </cell>
        </row>
        <row r="495">
          <cell r="I495" t="str">
            <v>PV</v>
          </cell>
        </row>
        <row r="496">
          <cell r="I496" t="str">
            <v>PV</v>
          </cell>
        </row>
        <row r="497">
          <cell r="I497" t="str">
            <v>PV</v>
          </cell>
        </row>
        <row r="498">
          <cell r="I498" t="str">
            <v>PV</v>
          </cell>
        </row>
        <row r="499">
          <cell r="I499" t="str">
            <v>PV</v>
          </cell>
        </row>
        <row r="500">
          <cell r="I500" t="str">
            <v>PV</v>
          </cell>
        </row>
        <row r="501">
          <cell r="I501" t="str">
            <v>PV</v>
          </cell>
        </row>
        <row r="502">
          <cell r="I502" t="str">
            <v>PV</v>
          </cell>
        </row>
        <row r="503">
          <cell r="I503" t="str">
            <v>PV</v>
          </cell>
        </row>
        <row r="504">
          <cell r="I504" t="str">
            <v>PV</v>
          </cell>
        </row>
        <row r="505">
          <cell r="I505" t="str">
            <v>PV</v>
          </cell>
        </row>
        <row r="506">
          <cell r="I506" t="str">
            <v>PV</v>
          </cell>
        </row>
        <row r="507">
          <cell r="I507" t="str">
            <v>PV</v>
          </cell>
        </row>
        <row r="508">
          <cell r="I508" t="str">
            <v>PV</v>
          </cell>
        </row>
        <row r="509">
          <cell r="I509" t="str">
            <v>PV</v>
          </cell>
        </row>
        <row r="510">
          <cell r="I510" t="str">
            <v>PV</v>
          </cell>
        </row>
        <row r="511">
          <cell r="I511" t="str">
            <v>PV</v>
          </cell>
        </row>
        <row r="512">
          <cell r="I512" t="str">
            <v>PV</v>
          </cell>
        </row>
        <row r="513">
          <cell r="I513" t="str">
            <v>PV</v>
          </cell>
        </row>
        <row r="514">
          <cell r="I514" t="str">
            <v>PV</v>
          </cell>
        </row>
        <row r="515">
          <cell r="I515" t="str">
            <v>PV</v>
          </cell>
        </row>
        <row r="516">
          <cell r="I516" t="str">
            <v>PV</v>
          </cell>
        </row>
        <row r="517">
          <cell r="I517" t="str">
            <v>PV</v>
          </cell>
        </row>
        <row r="518">
          <cell r="I518" t="str">
            <v>PV</v>
          </cell>
        </row>
        <row r="519">
          <cell r="I519" t="str">
            <v>PV</v>
          </cell>
        </row>
        <row r="520">
          <cell r="I520" t="str">
            <v>PV</v>
          </cell>
        </row>
        <row r="521">
          <cell r="I521" t="str">
            <v>PV</v>
          </cell>
        </row>
        <row r="522">
          <cell r="I522" t="str">
            <v>PV</v>
          </cell>
        </row>
        <row r="523">
          <cell r="I523" t="str">
            <v>PV</v>
          </cell>
        </row>
        <row r="524">
          <cell r="I524" t="str">
            <v>PV</v>
          </cell>
        </row>
        <row r="525">
          <cell r="I525" t="str">
            <v>PV</v>
          </cell>
        </row>
        <row r="526">
          <cell r="I526" t="str">
            <v>PV</v>
          </cell>
        </row>
        <row r="527">
          <cell r="I527" t="str">
            <v>PV</v>
          </cell>
        </row>
        <row r="528">
          <cell r="I528" t="str">
            <v>PV</v>
          </cell>
        </row>
        <row r="529">
          <cell r="I529" t="str">
            <v>PV</v>
          </cell>
        </row>
        <row r="530">
          <cell r="I530" t="str">
            <v>PV</v>
          </cell>
        </row>
        <row r="531">
          <cell r="I531" t="str">
            <v>PV</v>
          </cell>
        </row>
        <row r="532">
          <cell r="I532" t="str">
            <v>PV</v>
          </cell>
        </row>
        <row r="533">
          <cell r="I533" t="str">
            <v>PV</v>
          </cell>
        </row>
        <row r="534">
          <cell r="I534" t="str">
            <v>PV</v>
          </cell>
        </row>
        <row r="535">
          <cell r="I535" t="str">
            <v>PV</v>
          </cell>
        </row>
        <row r="536">
          <cell r="I536" t="str">
            <v>PV</v>
          </cell>
        </row>
        <row r="537">
          <cell r="I537" t="str">
            <v>PV</v>
          </cell>
        </row>
        <row r="538">
          <cell r="I538" t="str">
            <v>PV</v>
          </cell>
        </row>
        <row r="539">
          <cell r="I539" t="str">
            <v>PV</v>
          </cell>
        </row>
        <row r="540">
          <cell r="I540" t="str">
            <v>PV</v>
          </cell>
        </row>
        <row r="541">
          <cell r="I541" t="str">
            <v>PV</v>
          </cell>
        </row>
        <row r="542">
          <cell r="I542" t="str">
            <v>PV</v>
          </cell>
        </row>
        <row r="543">
          <cell r="I543" t="str">
            <v>PV</v>
          </cell>
        </row>
        <row r="544">
          <cell r="I544" t="str">
            <v>PV</v>
          </cell>
        </row>
        <row r="545">
          <cell r="I545" t="str">
            <v>PV</v>
          </cell>
        </row>
        <row r="546">
          <cell r="I546" t="str">
            <v>PV</v>
          </cell>
        </row>
        <row r="547">
          <cell r="I547" t="str">
            <v>PV</v>
          </cell>
        </row>
        <row r="548">
          <cell r="I548" t="str">
            <v>PV</v>
          </cell>
        </row>
        <row r="549">
          <cell r="I549" t="str">
            <v>PV</v>
          </cell>
        </row>
        <row r="550">
          <cell r="I550" t="str">
            <v>PV</v>
          </cell>
        </row>
        <row r="551">
          <cell r="I551" t="str">
            <v>PV</v>
          </cell>
        </row>
        <row r="552">
          <cell r="I552" t="str">
            <v>PV</v>
          </cell>
        </row>
        <row r="553">
          <cell r="I553" t="str">
            <v>PV</v>
          </cell>
        </row>
        <row r="554">
          <cell r="I554" t="str">
            <v>PV</v>
          </cell>
        </row>
        <row r="555">
          <cell r="I555" t="str">
            <v>PV</v>
          </cell>
        </row>
        <row r="556">
          <cell r="I556" t="str">
            <v>PV</v>
          </cell>
        </row>
        <row r="557">
          <cell r="I557" t="str">
            <v>PV</v>
          </cell>
        </row>
        <row r="558">
          <cell r="I558" t="str">
            <v>PV</v>
          </cell>
        </row>
        <row r="559">
          <cell r="I559" t="str">
            <v>PV</v>
          </cell>
        </row>
        <row r="560">
          <cell r="I560" t="str">
            <v>PV</v>
          </cell>
        </row>
        <row r="561">
          <cell r="I561" t="str">
            <v>PV</v>
          </cell>
        </row>
        <row r="562">
          <cell r="I562" t="str">
            <v>PV</v>
          </cell>
        </row>
        <row r="563">
          <cell r="I563" t="str">
            <v>PV</v>
          </cell>
        </row>
        <row r="564">
          <cell r="I564" t="str">
            <v>PV</v>
          </cell>
        </row>
        <row r="565">
          <cell r="I565" t="str">
            <v>PV</v>
          </cell>
        </row>
        <row r="566">
          <cell r="I566" t="str">
            <v>PV</v>
          </cell>
        </row>
        <row r="567">
          <cell r="I567" t="str">
            <v>PV</v>
          </cell>
        </row>
        <row r="568">
          <cell r="I568" t="str">
            <v>PV</v>
          </cell>
        </row>
        <row r="569">
          <cell r="I569" t="str">
            <v>PV</v>
          </cell>
        </row>
        <row r="570">
          <cell r="I570" t="str">
            <v>PV</v>
          </cell>
        </row>
        <row r="571">
          <cell r="I571" t="str">
            <v>PV</v>
          </cell>
        </row>
        <row r="572">
          <cell r="I572" t="str">
            <v>PV</v>
          </cell>
        </row>
        <row r="573">
          <cell r="I573" t="str">
            <v>PV</v>
          </cell>
        </row>
        <row r="574">
          <cell r="I574" t="str">
            <v>PV</v>
          </cell>
        </row>
        <row r="575">
          <cell r="I575" t="str">
            <v>PV</v>
          </cell>
        </row>
        <row r="576">
          <cell r="I576" t="str">
            <v>PV</v>
          </cell>
        </row>
        <row r="577">
          <cell r="I577" t="str">
            <v>PV</v>
          </cell>
        </row>
        <row r="578">
          <cell r="I578" t="str">
            <v>PV</v>
          </cell>
        </row>
        <row r="579">
          <cell r="I579" t="str">
            <v>PV</v>
          </cell>
        </row>
        <row r="580">
          <cell r="I580" t="str">
            <v>PV</v>
          </cell>
        </row>
        <row r="581">
          <cell r="I581" t="str">
            <v>PV</v>
          </cell>
        </row>
        <row r="582">
          <cell r="I582" t="str">
            <v>PV</v>
          </cell>
        </row>
        <row r="583">
          <cell r="I583" t="str">
            <v>PV</v>
          </cell>
        </row>
        <row r="584">
          <cell r="I584" t="str">
            <v>PV</v>
          </cell>
        </row>
        <row r="585">
          <cell r="I585" t="str">
            <v>PV</v>
          </cell>
        </row>
        <row r="586">
          <cell r="I586" t="str">
            <v>PV</v>
          </cell>
        </row>
        <row r="587">
          <cell r="I587" t="str">
            <v>PV</v>
          </cell>
        </row>
        <row r="588">
          <cell r="I588" t="str">
            <v>PV</v>
          </cell>
        </row>
        <row r="589">
          <cell r="I589" t="str">
            <v>PV</v>
          </cell>
        </row>
        <row r="590">
          <cell r="I590" t="str">
            <v>PV</v>
          </cell>
        </row>
        <row r="591">
          <cell r="I591" t="str">
            <v>PV</v>
          </cell>
        </row>
        <row r="592">
          <cell r="I592" t="str">
            <v>PV</v>
          </cell>
        </row>
        <row r="593">
          <cell r="I593" t="str">
            <v>PV</v>
          </cell>
        </row>
        <row r="594">
          <cell r="I594" t="str">
            <v>PV</v>
          </cell>
        </row>
        <row r="595">
          <cell r="I595" t="str">
            <v>PV</v>
          </cell>
        </row>
        <row r="596">
          <cell r="I596" t="str">
            <v>PV</v>
          </cell>
        </row>
        <row r="597">
          <cell r="I597" t="str">
            <v>PV</v>
          </cell>
        </row>
        <row r="598">
          <cell r="I598" t="str">
            <v>PV</v>
          </cell>
        </row>
        <row r="599">
          <cell r="I599" t="str">
            <v>PV</v>
          </cell>
        </row>
        <row r="600">
          <cell r="I600" t="str">
            <v>PV</v>
          </cell>
        </row>
        <row r="601">
          <cell r="I601" t="str">
            <v>PV</v>
          </cell>
        </row>
        <row r="602">
          <cell r="I602" t="str">
            <v>PV</v>
          </cell>
        </row>
        <row r="603">
          <cell r="I603" t="str">
            <v>PV</v>
          </cell>
        </row>
        <row r="604">
          <cell r="I604" t="str">
            <v>PV</v>
          </cell>
        </row>
        <row r="605">
          <cell r="I605" t="str">
            <v>PV</v>
          </cell>
        </row>
        <row r="606">
          <cell r="I606" t="str">
            <v>PV</v>
          </cell>
        </row>
        <row r="607">
          <cell r="I607" t="str">
            <v>PV</v>
          </cell>
        </row>
        <row r="608">
          <cell r="I608" t="str">
            <v>PV</v>
          </cell>
        </row>
        <row r="609">
          <cell r="I609" t="str">
            <v>PV</v>
          </cell>
        </row>
        <row r="610">
          <cell r="I610" t="str">
            <v>PV</v>
          </cell>
        </row>
        <row r="611">
          <cell r="I611" t="str">
            <v>PV</v>
          </cell>
        </row>
        <row r="612">
          <cell r="I612" t="str">
            <v>PV</v>
          </cell>
        </row>
        <row r="613">
          <cell r="I613" t="str">
            <v>PV</v>
          </cell>
        </row>
        <row r="614">
          <cell r="I614" t="str">
            <v>PV</v>
          </cell>
        </row>
        <row r="615">
          <cell r="I615" t="str">
            <v>PV</v>
          </cell>
        </row>
        <row r="616">
          <cell r="I616" t="str">
            <v>PV</v>
          </cell>
        </row>
        <row r="617">
          <cell r="I617" t="str">
            <v>PV</v>
          </cell>
        </row>
        <row r="618">
          <cell r="I618" t="str">
            <v>PV</v>
          </cell>
        </row>
        <row r="619">
          <cell r="I619" t="str">
            <v>PV</v>
          </cell>
        </row>
        <row r="620">
          <cell r="I620" t="str">
            <v>PV</v>
          </cell>
        </row>
        <row r="621">
          <cell r="I621" t="str">
            <v>PV</v>
          </cell>
        </row>
        <row r="622">
          <cell r="I622" t="str">
            <v>PV</v>
          </cell>
        </row>
        <row r="623">
          <cell r="I623" t="str">
            <v>PV</v>
          </cell>
        </row>
        <row r="624">
          <cell r="I624" t="str">
            <v>PV</v>
          </cell>
        </row>
        <row r="625">
          <cell r="I625" t="str">
            <v>PV</v>
          </cell>
        </row>
        <row r="626">
          <cell r="I626" t="str">
            <v>PV</v>
          </cell>
        </row>
        <row r="627">
          <cell r="I627" t="str">
            <v>PV</v>
          </cell>
        </row>
        <row r="628">
          <cell r="I628" t="str">
            <v>PV</v>
          </cell>
        </row>
        <row r="629">
          <cell r="I629" t="str">
            <v>PV</v>
          </cell>
        </row>
        <row r="630">
          <cell r="I630" t="str">
            <v>PV</v>
          </cell>
        </row>
        <row r="631">
          <cell r="I631" t="str">
            <v>PV</v>
          </cell>
        </row>
        <row r="632">
          <cell r="I632" t="str">
            <v>PV</v>
          </cell>
        </row>
        <row r="633">
          <cell r="I633" t="str">
            <v>PV</v>
          </cell>
        </row>
        <row r="634">
          <cell r="I634" t="str">
            <v>PV</v>
          </cell>
        </row>
        <row r="635">
          <cell r="I635" t="str">
            <v>PV</v>
          </cell>
        </row>
        <row r="636">
          <cell r="I636" t="str">
            <v>PV</v>
          </cell>
        </row>
        <row r="637">
          <cell r="I637" t="str">
            <v>PV</v>
          </cell>
        </row>
        <row r="638">
          <cell r="I638" t="str">
            <v>PV</v>
          </cell>
        </row>
        <row r="639">
          <cell r="I639" t="str">
            <v>PV</v>
          </cell>
        </row>
        <row r="640">
          <cell r="I640" t="str">
            <v>PV</v>
          </cell>
        </row>
        <row r="641">
          <cell r="I641" t="str">
            <v>PV</v>
          </cell>
        </row>
        <row r="642">
          <cell r="I642" t="str">
            <v>PV</v>
          </cell>
        </row>
        <row r="643">
          <cell r="I643" t="str">
            <v>PV</v>
          </cell>
        </row>
        <row r="644">
          <cell r="I644" t="str">
            <v>PV</v>
          </cell>
        </row>
        <row r="645">
          <cell r="I645" t="str">
            <v>PV</v>
          </cell>
        </row>
        <row r="646">
          <cell r="I646" t="str">
            <v>PV</v>
          </cell>
        </row>
        <row r="647">
          <cell r="I647" t="str">
            <v>PV</v>
          </cell>
        </row>
        <row r="648">
          <cell r="I648" t="str">
            <v>PV</v>
          </cell>
        </row>
        <row r="649">
          <cell r="I649" t="str">
            <v>PV</v>
          </cell>
        </row>
        <row r="650">
          <cell r="I650" t="str">
            <v>PV</v>
          </cell>
        </row>
        <row r="651">
          <cell r="I651" t="str">
            <v>PV</v>
          </cell>
        </row>
        <row r="652">
          <cell r="I652" t="str">
            <v>PV</v>
          </cell>
        </row>
        <row r="653">
          <cell r="I653" t="str">
            <v>PV</v>
          </cell>
        </row>
        <row r="654">
          <cell r="I654" t="str">
            <v>PV</v>
          </cell>
        </row>
        <row r="655">
          <cell r="I655" t="str">
            <v>PV</v>
          </cell>
        </row>
        <row r="656">
          <cell r="I656" t="str">
            <v>PV</v>
          </cell>
        </row>
        <row r="657">
          <cell r="I657" t="str">
            <v>PV</v>
          </cell>
        </row>
        <row r="658">
          <cell r="I658" t="str">
            <v>PV</v>
          </cell>
        </row>
        <row r="659">
          <cell r="I659" t="str">
            <v>PV</v>
          </cell>
        </row>
        <row r="660">
          <cell r="I660" t="str">
            <v>PV</v>
          </cell>
        </row>
        <row r="661">
          <cell r="I661" t="str">
            <v>PV</v>
          </cell>
        </row>
        <row r="662">
          <cell r="I662" t="str">
            <v>PV</v>
          </cell>
        </row>
        <row r="663">
          <cell r="I663" t="str">
            <v>PV</v>
          </cell>
        </row>
        <row r="664">
          <cell r="I664" t="str">
            <v>PV</v>
          </cell>
        </row>
        <row r="665">
          <cell r="I665" t="str">
            <v>PV</v>
          </cell>
        </row>
        <row r="666">
          <cell r="I666" t="str">
            <v>PV</v>
          </cell>
        </row>
        <row r="667">
          <cell r="I667" t="str">
            <v>PV</v>
          </cell>
        </row>
        <row r="668">
          <cell r="I668" t="str">
            <v>PV</v>
          </cell>
        </row>
        <row r="669">
          <cell r="I669" t="str">
            <v>PV</v>
          </cell>
        </row>
        <row r="670">
          <cell r="I670" t="str">
            <v>PV</v>
          </cell>
        </row>
        <row r="671">
          <cell r="I671" t="str">
            <v>PV</v>
          </cell>
        </row>
        <row r="672">
          <cell r="I672" t="str">
            <v>PV</v>
          </cell>
        </row>
        <row r="673">
          <cell r="I673" t="str">
            <v>PV</v>
          </cell>
        </row>
        <row r="674">
          <cell r="I674" t="str">
            <v>PV</v>
          </cell>
        </row>
        <row r="675">
          <cell r="I675" t="str">
            <v>PV</v>
          </cell>
        </row>
        <row r="676">
          <cell r="I676" t="str">
            <v>PV</v>
          </cell>
        </row>
        <row r="677">
          <cell r="I677" t="str">
            <v>PV</v>
          </cell>
        </row>
        <row r="678">
          <cell r="I678" t="str">
            <v>PV</v>
          </cell>
        </row>
        <row r="679">
          <cell r="I679" t="str">
            <v>PV</v>
          </cell>
        </row>
        <row r="680">
          <cell r="I680" t="str">
            <v>PV</v>
          </cell>
        </row>
        <row r="681">
          <cell r="I681" t="str">
            <v>PV</v>
          </cell>
        </row>
        <row r="682">
          <cell r="I682" t="str">
            <v>PV</v>
          </cell>
        </row>
        <row r="683">
          <cell r="I683" t="str">
            <v>PV</v>
          </cell>
        </row>
        <row r="684">
          <cell r="I684" t="str">
            <v>PV</v>
          </cell>
        </row>
        <row r="685">
          <cell r="I685" t="str">
            <v>PV</v>
          </cell>
        </row>
        <row r="686">
          <cell r="I686" t="str">
            <v>PV</v>
          </cell>
        </row>
        <row r="687">
          <cell r="I687" t="str">
            <v>PV</v>
          </cell>
        </row>
        <row r="688">
          <cell r="I688" t="str">
            <v>PV</v>
          </cell>
        </row>
        <row r="689">
          <cell r="I689" t="str">
            <v>PV</v>
          </cell>
        </row>
        <row r="690">
          <cell r="I690" t="str">
            <v>PV</v>
          </cell>
        </row>
        <row r="691">
          <cell r="I691" t="str">
            <v>PV</v>
          </cell>
        </row>
        <row r="692">
          <cell r="I692" t="str">
            <v>PV</v>
          </cell>
        </row>
        <row r="693">
          <cell r="I693" t="str">
            <v>PV</v>
          </cell>
        </row>
        <row r="694">
          <cell r="I694" t="str">
            <v>PV</v>
          </cell>
        </row>
        <row r="695">
          <cell r="I695" t="str">
            <v>PV</v>
          </cell>
        </row>
        <row r="696">
          <cell r="I696" t="str">
            <v>PV</v>
          </cell>
        </row>
        <row r="697">
          <cell r="I697" t="str">
            <v>PV</v>
          </cell>
        </row>
        <row r="698">
          <cell r="I698" t="str">
            <v>PV</v>
          </cell>
        </row>
        <row r="699">
          <cell r="I699" t="str">
            <v>PV</v>
          </cell>
        </row>
        <row r="700">
          <cell r="I700" t="str">
            <v>PV</v>
          </cell>
        </row>
        <row r="701">
          <cell r="I701" t="str">
            <v>PV</v>
          </cell>
        </row>
        <row r="702">
          <cell r="I702" t="str">
            <v>PV</v>
          </cell>
        </row>
        <row r="703">
          <cell r="I703" t="str">
            <v>PV</v>
          </cell>
        </row>
        <row r="704">
          <cell r="I704" t="str">
            <v>PV</v>
          </cell>
        </row>
        <row r="705">
          <cell r="I705" t="str">
            <v>PV</v>
          </cell>
        </row>
        <row r="706">
          <cell r="I706" t="str">
            <v>PV</v>
          </cell>
        </row>
        <row r="707">
          <cell r="I707" t="str">
            <v>PV</v>
          </cell>
        </row>
        <row r="708">
          <cell r="I708" t="str">
            <v>PV</v>
          </cell>
        </row>
        <row r="709">
          <cell r="I709" t="str">
            <v>PV</v>
          </cell>
        </row>
        <row r="710">
          <cell r="I710" t="str">
            <v>PV</v>
          </cell>
        </row>
        <row r="711">
          <cell r="I711" t="str">
            <v>PV</v>
          </cell>
        </row>
        <row r="712">
          <cell r="I712" t="str">
            <v>PV</v>
          </cell>
        </row>
        <row r="713">
          <cell r="I713" t="str">
            <v>PV</v>
          </cell>
        </row>
        <row r="714">
          <cell r="I714" t="str">
            <v>PV</v>
          </cell>
        </row>
        <row r="715">
          <cell r="I715" t="str">
            <v>PV</v>
          </cell>
        </row>
        <row r="716">
          <cell r="I716" t="str">
            <v>PV</v>
          </cell>
        </row>
        <row r="717">
          <cell r="I717" t="str">
            <v>PV</v>
          </cell>
        </row>
        <row r="718">
          <cell r="I718" t="str">
            <v>PV</v>
          </cell>
        </row>
        <row r="719">
          <cell r="I719" t="str">
            <v>PV</v>
          </cell>
        </row>
        <row r="720">
          <cell r="I720" t="str">
            <v>PV</v>
          </cell>
        </row>
        <row r="721">
          <cell r="I721" t="str">
            <v>PV</v>
          </cell>
        </row>
        <row r="722">
          <cell r="I722" t="str">
            <v>PV</v>
          </cell>
        </row>
        <row r="723">
          <cell r="I723" t="str">
            <v>PV</v>
          </cell>
        </row>
        <row r="724">
          <cell r="I724" t="str">
            <v>PV</v>
          </cell>
        </row>
        <row r="725">
          <cell r="I725" t="str">
            <v>PV</v>
          </cell>
        </row>
        <row r="726">
          <cell r="I726" t="str">
            <v>PV</v>
          </cell>
        </row>
        <row r="727">
          <cell r="I727" t="str">
            <v>PV</v>
          </cell>
        </row>
        <row r="728">
          <cell r="I728" t="str">
            <v>PV</v>
          </cell>
        </row>
        <row r="729">
          <cell r="I729" t="str">
            <v>PV</v>
          </cell>
        </row>
        <row r="730">
          <cell r="I730" t="str">
            <v>PV</v>
          </cell>
        </row>
        <row r="731">
          <cell r="I731" t="str">
            <v>PV</v>
          </cell>
        </row>
        <row r="732">
          <cell r="I732" t="str">
            <v>PV</v>
          </cell>
        </row>
        <row r="733">
          <cell r="I733" t="str">
            <v>PV</v>
          </cell>
        </row>
        <row r="734">
          <cell r="I734" t="str">
            <v>PV</v>
          </cell>
        </row>
        <row r="735">
          <cell r="I735" t="str">
            <v>PV</v>
          </cell>
        </row>
        <row r="736">
          <cell r="I736" t="str">
            <v>PV</v>
          </cell>
        </row>
        <row r="737">
          <cell r="I737" t="str">
            <v>PV</v>
          </cell>
        </row>
        <row r="738">
          <cell r="I738" t="str">
            <v>PV</v>
          </cell>
        </row>
        <row r="739">
          <cell r="I739" t="str">
            <v>PV</v>
          </cell>
        </row>
        <row r="740">
          <cell r="I740" t="str">
            <v>PV</v>
          </cell>
        </row>
        <row r="741">
          <cell r="I741" t="str">
            <v>PV</v>
          </cell>
        </row>
        <row r="742">
          <cell r="I742" t="str">
            <v>PV</v>
          </cell>
        </row>
        <row r="743">
          <cell r="I743" t="str">
            <v>PV</v>
          </cell>
        </row>
        <row r="744">
          <cell r="I744" t="str">
            <v>PV</v>
          </cell>
        </row>
        <row r="745">
          <cell r="I745" t="str">
            <v>PV</v>
          </cell>
        </row>
        <row r="746">
          <cell r="I746" t="str">
            <v>PV</v>
          </cell>
        </row>
        <row r="747">
          <cell r="I747" t="str">
            <v>PV</v>
          </cell>
        </row>
        <row r="748">
          <cell r="I748" t="str">
            <v>PV</v>
          </cell>
        </row>
        <row r="749">
          <cell r="I749" t="str">
            <v>PV</v>
          </cell>
        </row>
        <row r="750">
          <cell r="I750" t="str">
            <v>PV</v>
          </cell>
        </row>
        <row r="751">
          <cell r="I751" t="str">
            <v>PV</v>
          </cell>
        </row>
        <row r="752">
          <cell r="I752" t="str">
            <v>PV</v>
          </cell>
        </row>
        <row r="753">
          <cell r="I753" t="str">
            <v>PV</v>
          </cell>
        </row>
        <row r="754">
          <cell r="I754" t="str">
            <v>PV</v>
          </cell>
        </row>
        <row r="755">
          <cell r="I755" t="str">
            <v>PV</v>
          </cell>
        </row>
        <row r="756">
          <cell r="I756" t="str">
            <v>PV</v>
          </cell>
        </row>
        <row r="757">
          <cell r="I757" t="str">
            <v>PV</v>
          </cell>
        </row>
        <row r="758">
          <cell r="I758" t="str">
            <v>PV</v>
          </cell>
        </row>
        <row r="759">
          <cell r="I759" t="str">
            <v>PV</v>
          </cell>
        </row>
        <row r="760">
          <cell r="I760" t="str">
            <v>PV</v>
          </cell>
        </row>
        <row r="761">
          <cell r="I761" t="str">
            <v>PV</v>
          </cell>
        </row>
        <row r="762">
          <cell r="I762" t="str">
            <v>PV</v>
          </cell>
        </row>
        <row r="763">
          <cell r="I763" t="str">
            <v>PV</v>
          </cell>
        </row>
        <row r="764">
          <cell r="I764" t="str">
            <v>PV</v>
          </cell>
        </row>
        <row r="765">
          <cell r="I765" t="str">
            <v>PV</v>
          </cell>
        </row>
        <row r="766">
          <cell r="I766" t="str">
            <v>PV</v>
          </cell>
        </row>
        <row r="767">
          <cell r="I767" t="str">
            <v>PV</v>
          </cell>
        </row>
        <row r="768">
          <cell r="I768" t="str">
            <v>PV</v>
          </cell>
        </row>
        <row r="769">
          <cell r="I769" t="str">
            <v>PV</v>
          </cell>
        </row>
        <row r="770">
          <cell r="I770" t="str">
            <v>PV</v>
          </cell>
        </row>
        <row r="771">
          <cell r="I771" t="str">
            <v>PV</v>
          </cell>
        </row>
        <row r="772">
          <cell r="I772" t="str">
            <v>PV</v>
          </cell>
        </row>
        <row r="773">
          <cell r="I773" t="str">
            <v>PV</v>
          </cell>
        </row>
        <row r="774">
          <cell r="I774" t="str">
            <v>PV</v>
          </cell>
        </row>
        <row r="775">
          <cell r="I775" t="str">
            <v>PV</v>
          </cell>
        </row>
        <row r="776">
          <cell r="I776" t="str">
            <v>PV</v>
          </cell>
        </row>
        <row r="777">
          <cell r="I777" t="str">
            <v>PV</v>
          </cell>
        </row>
        <row r="778">
          <cell r="I778" t="str">
            <v>PV</v>
          </cell>
        </row>
        <row r="779">
          <cell r="I779" t="str">
            <v>PV</v>
          </cell>
        </row>
        <row r="780">
          <cell r="I780" t="str">
            <v>PV</v>
          </cell>
        </row>
        <row r="781">
          <cell r="I781" t="str">
            <v>PV</v>
          </cell>
        </row>
        <row r="782">
          <cell r="I782" t="str">
            <v>PV</v>
          </cell>
        </row>
        <row r="783">
          <cell r="I783" t="str">
            <v>PV</v>
          </cell>
        </row>
        <row r="784">
          <cell r="I784" t="str">
            <v>PV</v>
          </cell>
        </row>
        <row r="785">
          <cell r="I785" t="str">
            <v>PV</v>
          </cell>
        </row>
        <row r="786">
          <cell r="I786" t="str">
            <v>PV</v>
          </cell>
        </row>
        <row r="787">
          <cell r="I787" t="str">
            <v>PV</v>
          </cell>
        </row>
        <row r="788">
          <cell r="I788" t="str">
            <v>PV</v>
          </cell>
        </row>
        <row r="789">
          <cell r="I789" t="str">
            <v>PV</v>
          </cell>
        </row>
        <row r="790">
          <cell r="I790" t="str">
            <v>PV</v>
          </cell>
        </row>
        <row r="791">
          <cell r="I791" t="str">
            <v>PV</v>
          </cell>
        </row>
        <row r="792">
          <cell r="I792" t="str">
            <v>PV</v>
          </cell>
        </row>
        <row r="793">
          <cell r="I793" t="str">
            <v>PV</v>
          </cell>
        </row>
        <row r="794">
          <cell r="I794" t="str">
            <v>PV</v>
          </cell>
        </row>
        <row r="795">
          <cell r="I795" t="str">
            <v>PV</v>
          </cell>
        </row>
        <row r="796">
          <cell r="I796" t="str">
            <v>PV</v>
          </cell>
        </row>
        <row r="797">
          <cell r="I797" t="str">
            <v>PV</v>
          </cell>
        </row>
        <row r="798">
          <cell r="I798" t="str">
            <v>PV</v>
          </cell>
        </row>
        <row r="799">
          <cell r="I799" t="str">
            <v>PV</v>
          </cell>
        </row>
        <row r="800">
          <cell r="I800" t="str">
            <v>PV</v>
          </cell>
        </row>
        <row r="801">
          <cell r="I801" t="str">
            <v>PV</v>
          </cell>
        </row>
        <row r="802">
          <cell r="I802" t="str">
            <v>PV</v>
          </cell>
        </row>
        <row r="803">
          <cell r="I803" t="str">
            <v>PV</v>
          </cell>
        </row>
        <row r="804">
          <cell r="I804" t="str">
            <v>PV</v>
          </cell>
        </row>
        <row r="805">
          <cell r="I805" t="str">
            <v>PV</v>
          </cell>
        </row>
        <row r="806">
          <cell r="I806" t="str">
            <v>PV</v>
          </cell>
        </row>
        <row r="807">
          <cell r="I807" t="str">
            <v>PV</v>
          </cell>
        </row>
        <row r="808">
          <cell r="I808" t="str">
            <v>PV</v>
          </cell>
        </row>
        <row r="809">
          <cell r="I809" t="str">
            <v>PV</v>
          </cell>
        </row>
        <row r="810">
          <cell r="I810" t="str">
            <v>PV</v>
          </cell>
        </row>
        <row r="811">
          <cell r="I811" t="str">
            <v>PV</v>
          </cell>
        </row>
        <row r="812">
          <cell r="I812" t="str">
            <v>PV</v>
          </cell>
        </row>
        <row r="813">
          <cell r="I813" t="str">
            <v>PV</v>
          </cell>
        </row>
        <row r="814">
          <cell r="I814" t="str">
            <v>PV</v>
          </cell>
        </row>
        <row r="815">
          <cell r="I815" t="str">
            <v>PV</v>
          </cell>
        </row>
        <row r="816">
          <cell r="I816" t="str">
            <v>PV</v>
          </cell>
        </row>
        <row r="817">
          <cell r="I817" t="str">
            <v>PV</v>
          </cell>
        </row>
        <row r="818">
          <cell r="I818" t="str">
            <v>PV</v>
          </cell>
        </row>
        <row r="819">
          <cell r="I819" t="str">
            <v>PV</v>
          </cell>
        </row>
        <row r="820">
          <cell r="I820" t="str">
            <v>PV</v>
          </cell>
        </row>
        <row r="821">
          <cell r="I821" t="str">
            <v>PV</v>
          </cell>
        </row>
        <row r="822">
          <cell r="I822" t="str">
            <v>PV</v>
          </cell>
        </row>
        <row r="823">
          <cell r="I823" t="str">
            <v>PV</v>
          </cell>
        </row>
        <row r="824">
          <cell r="I824" t="str">
            <v>PV</v>
          </cell>
        </row>
        <row r="825">
          <cell r="I825" t="str">
            <v>PV</v>
          </cell>
        </row>
        <row r="826">
          <cell r="I826" t="str">
            <v>PV</v>
          </cell>
        </row>
        <row r="827">
          <cell r="I827" t="str">
            <v>PV</v>
          </cell>
        </row>
        <row r="828">
          <cell r="I828" t="str">
            <v>PV</v>
          </cell>
        </row>
        <row r="829">
          <cell r="I829" t="str">
            <v>PV</v>
          </cell>
        </row>
        <row r="830">
          <cell r="I830" t="str">
            <v>PV</v>
          </cell>
        </row>
        <row r="831">
          <cell r="I831" t="str">
            <v>PV</v>
          </cell>
        </row>
        <row r="832">
          <cell r="I832" t="str">
            <v>PV</v>
          </cell>
        </row>
        <row r="833">
          <cell r="I833" t="str">
            <v>PV</v>
          </cell>
        </row>
        <row r="834">
          <cell r="I834" t="str">
            <v>PV</v>
          </cell>
        </row>
        <row r="835">
          <cell r="I835" t="str">
            <v>PV</v>
          </cell>
        </row>
        <row r="836">
          <cell r="I836" t="str">
            <v>PV</v>
          </cell>
        </row>
        <row r="837">
          <cell r="I837" t="str">
            <v>PV</v>
          </cell>
        </row>
        <row r="838">
          <cell r="I838" t="str">
            <v>PV</v>
          </cell>
        </row>
        <row r="839">
          <cell r="I839" t="str">
            <v>PV</v>
          </cell>
        </row>
        <row r="840">
          <cell r="I840" t="str">
            <v>PV</v>
          </cell>
        </row>
        <row r="841">
          <cell r="I841" t="str">
            <v>PV</v>
          </cell>
        </row>
        <row r="842">
          <cell r="I842" t="str">
            <v>PV</v>
          </cell>
        </row>
        <row r="843">
          <cell r="I843" t="str">
            <v>PV</v>
          </cell>
        </row>
        <row r="844">
          <cell r="I844" t="str">
            <v>PV</v>
          </cell>
        </row>
        <row r="845">
          <cell r="I845" t="str">
            <v>PV</v>
          </cell>
        </row>
        <row r="846">
          <cell r="I846" t="str">
            <v>PV</v>
          </cell>
        </row>
        <row r="847">
          <cell r="I847" t="str">
            <v>PV</v>
          </cell>
        </row>
        <row r="848">
          <cell r="I848" t="str">
            <v>PV</v>
          </cell>
        </row>
        <row r="849">
          <cell r="I849" t="str">
            <v>PV</v>
          </cell>
        </row>
        <row r="850">
          <cell r="I850" t="str">
            <v>PV</v>
          </cell>
        </row>
        <row r="851">
          <cell r="I851" t="str">
            <v>PV</v>
          </cell>
        </row>
        <row r="852">
          <cell r="I852" t="str">
            <v>PV</v>
          </cell>
        </row>
        <row r="853">
          <cell r="I853" t="str">
            <v>PV</v>
          </cell>
        </row>
        <row r="854">
          <cell r="I854" t="str">
            <v>PV</v>
          </cell>
        </row>
        <row r="855">
          <cell r="I855" t="str">
            <v>PV</v>
          </cell>
        </row>
        <row r="856">
          <cell r="I856" t="str">
            <v>PV</v>
          </cell>
        </row>
        <row r="857">
          <cell r="I857" t="str">
            <v>PV</v>
          </cell>
        </row>
        <row r="858">
          <cell r="I858" t="str">
            <v>PV</v>
          </cell>
        </row>
        <row r="859">
          <cell r="I859" t="str">
            <v>PV</v>
          </cell>
        </row>
        <row r="860">
          <cell r="I860" t="str">
            <v>PV</v>
          </cell>
        </row>
        <row r="861">
          <cell r="I861" t="str">
            <v>PV</v>
          </cell>
        </row>
        <row r="862">
          <cell r="I862" t="str">
            <v>PV</v>
          </cell>
        </row>
        <row r="863">
          <cell r="I863" t="str">
            <v>PV</v>
          </cell>
        </row>
        <row r="864">
          <cell r="I864" t="str">
            <v>PV</v>
          </cell>
        </row>
        <row r="865">
          <cell r="I865" t="str">
            <v>PV</v>
          </cell>
        </row>
        <row r="866">
          <cell r="I866" t="str">
            <v>PV</v>
          </cell>
        </row>
        <row r="867">
          <cell r="I867" t="str">
            <v>PV</v>
          </cell>
        </row>
        <row r="868">
          <cell r="I868" t="str">
            <v>PV</v>
          </cell>
        </row>
        <row r="869">
          <cell r="I869" t="str">
            <v>PV</v>
          </cell>
        </row>
        <row r="870">
          <cell r="I870" t="str">
            <v>PV</v>
          </cell>
        </row>
        <row r="871">
          <cell r="I871" t="str">
            <v>PV</v>
          </cell>
        </row>
        <row r="872">
          <cell r="I872" t="str">
            <v>PV</v>
          </cell>
        </row>
        <row r="873">
          <cell r="I873" t="str">
            <v>PV</v>
          </cell>
        </row>
        <row r="874">
          <cell r="I874" t="str">
            <v>PV</v>
          </cell>
        </row>
        <row r="875">
          <cell r="I875" t="str">
            <v>PV</v>
          </cell>
        </row>
        <row r="876">
          <cell r="I876" t="str">
            <v>PV</v>
          </cell>
        </row>
        <row r="877">
          <cell r="I877" t="str">
            <v>PV</v>
          </cell>
        </row>
        <row r="878">
          <cell r="I878" t="str">
            <v>PV</v>
          </cell>
        </row>
        <row r="879">
          <cell r="I879" t="str">
            <v>PV</v>
          </cell>
        </row>
        <row r="880">
          <cell r="I880" t="str">
            <v>PV</v>
          </cell>
        </row>
        <row r="881">
          <cell r="I881" t="str">
            <v>PV</v>
          </cell>
        </row>
        <row r="882">
          <cell r="I882" t="str">
            <v>PV</v>
          </cell>
        </row>
        <row r="883">
          <cell r="I883" t="str">
            <v>PV</v>
          </cell>
        </row>
        <row r="884">
          <cell r="I884" t="str">
            <v>PV</v>
          </cell>
        </row>
        <row r="885">
          <cell r="I885" t="str">
            <v>PV</v>
          </cell>
        </row>
        <row r="886">
          <cell r="I886" t="str">
            <v>PV</v>
          </cell>
        </row>
        <row r="887">
          <cell r="I887" t="str">
            <v>PV</v>
          </cell>
        </row>
        <row r="888">
          <cell r="I888" t="str">
            <v>PV</v>
          </cell>
        </row>
        <row r="889">
          <cell r="I889" t="str">
            <v>PV</v>
          </cell>
        </row>
        <row r="890">
          <cell r="I890" t="str">
            <v>PV</v>
          </cell>
        </row>
        <row r="891">
          <cell r="I891" t="str">
            <v>PV</v>
          </cell>
        </row>
        <row r="892">
          <cell r="I892" t="str">
            <v>PV</v>
          </cell>
        </row>
        <row r="893">
          <cell r="I893" t="str">
            <v>PV</v>
          </cell>
        </row>
        <row r="894">
          <cell r="I894" t="str">
            <v>PV</v>
          </cell>
        </row>
        <row r="895">
          <cell r="I895" t="str">
            <v>PV</v>
          </cell>
        </row>
        <row r="896">
          <cell r="I896" t="str">
            <v>PV</v>
          </cell>
        </row>
        <row r="897">
          <cell r="I897" t="str">
            <v>PV</v>
          </cell>
        </row>
        <row r="898">
          <cell r="I898" t="str">
            <v>PV</v>
          </cell>
        </row>
        <row r="899">
          <cell r="I899" t="str">
            <v>PV</v>
          </cell>
        </row>
        <row r="900">
          <cell r="I900" t="str">
            <v>PV</v>
          </cell>
        </row>
        <row r="901">
          <cell r="I901" t="str">
            <v>PV</v>
          </cell>
        </row>
        <row r="902">
          <cell r="I902" t="str">
            <v>PV</v>
          </cell>
        </row>
        <row r="903">
          <cell r="I903" t="str">
            <v>PV</v>
          </cell>
        </row>
        <row r="904">
          <cell r="I904" t="str">
            <v>PV</v>
          </cell>
        </row>
        <row r="905">
          <cell r="I905" t="str">
            <v>PV</v>
          </cell>
        </row>
        <row r="906">
          <cell r="I906" t="str">
            <v>PV</v>
          </cell>
        </row>
        <row r="907">
          <cell r="I907" t="str">
            <v>PV</v>
          </cell>
        </row>
        <row r="908">
          <cell r="I908" t="str">
            <v>PV</v>
          </cell>
        </row>
        <row r="909">
          <cell r="I909" t="str">
            <v>PV</v>
          </cell>
        </row>
        <row r="910">
          <cell r="I910" t="str">
            <v>PV</v>
          </cell>
        </row>
        <row r="911">
          <cell r="I911" t="str">
            <v>PV</v>
          </cell>
        </row>
        <row r="912">
          <cell r="I912" t="str">
            <v>PV</v>
          </cell>
        </row>
        <row r="913">
          <cell r="I913" t="str">
            <v>PV</v>
          </cell>
        </row>
        <row r="914">
          <cell r="I914" t="str">
            <v>PV</v>
          </cell>
        </row>
        <row r="915">
          <cell r="I915" t="str">
            <v>PV</v>
          </cell>
        </row>
        <row r="916">
          <cell r="I916" t="str">
            <v>PV</v>
          </cell>
        </row>
        <row r="917">
          <cell r="I917" t="str">
            <v>PV</v>
          </cell>
        </row>
        <row r="918">
          <cell r="I918" t="str">
            <v>PV</v>
          </cell>
        </row>
        <row r="919">
          <cell r="I919" t="str">
            <v>PV</v>
          </cell>
        </row>
        <row r="920">
          <cell r="I920" t="str">
            <v>PV</v>
          </cell>
        </row>
        <row r="921">
          <cell r="I921" t="str">
            <v>PV</v>
          </cell>
        </row>
        <row r="922">
          <cell r="I922" t="str">
            <v>PV</v>
          </cell>
        </row>
        <row r="923">
          <cell r="I923" t="str">
            <v>PV</v>
          </cell>
        </row>
        <row r="924">
          <cell r="I924" t="str">
            <v>PV</v>
          </cell>
        </row>
        <row r="925">
          <cell r="I925" t="str">
            <v>PV</v>
          </cell>
        </row>
        <row r="926">
          <cell r="I926" t="str">
            <v>PV</v>
          </cell>
        </row>
        <row r="927">
          <cell r="I927" t="str">
            <v>PV</v>
          </cell>
        </row>
        <row r="928">
          <cell r="I928" t="str">
            <v>PV</v>
          </cell>
        </row>
        <row r="929">
          <cell r="I929" t="str">
            <v>PV</v>
          </cell>
        </row>
        <row r="930">
          <cell r="I930" t="str">
            <v>PV</v>
          </cell>
        </row>
        <row r="931">
          <cell r="I931" t="str">
            <v>PV</v>
          </cell>
        </row>
        <row r="932">
          <cell r="I932" t="str">
            <v>PV</v>
          </cell>
        </row>
        <row r="933">
          <cell r="I933" t="str">
            <v>PV</v>
          </cell>
        </row>
        <row r="934">
          <cell r="I934" t="str">
            <v>PV</v>
          </cell>
        </row>
        <row r="935">
          <cell r="I935" t="str">
            <v>PV</v>
          </cell>
        </row>
        <row r="936">
          <cell r="I936" t="str">
            <v>PV</v>
          </cell>
        </row>
        <row r="937">
          <cell r="I937" t="str">
            <v>PV</v>
          </cell>
        </row>
        <row r="938">
          <cell r="I938" t="str">
            <v>PV</v>
          </cell>
        </row>
        <row r="939">
          <cell r="I939" t="str">
            <v>PV</v>
          </cell>
        </row>
        <row r="940">
          <cell r="I940" t="str">
            <v>PV</v>
          </cell>
        </row>
        <row r="941">
          <cell r="I941" t="str">
            <v>PV</v>
          </cell>
        </row>
        <row r="942">
          <cell r="I942" t="str">
            <v>PV</v>
          </cell>
        </row>
        <row r="943">
          <cell r="I943" t="str">
            <v>PV</v>
          </cell>
        </row>
        <row r="944">
          <cell r="I944" t="str">
            <v>PV</v>
          </cell>
        </row>
        <row r="945">
          <cell r="I945" t="str">
            <v>PV</v>
          </cell>
        </row>
        <row r="946">
          <cell r="I946" t="str">
            <v>PV</v>
          </cell>
        </row>
        <row r="947">
          <cell r="I947" t="str">
            <v>PV</v>
          </cell>
        </row>
        <row r="948">
          <cell r="I948" t="str">
            <v>PV</v>
          </cell>
        </row>
        <row r="949">
          <cell r="I949" t="str">
            <v>PV</v>
          </cell>
        </row>
        <row r="950">
          <cell r="I950" t="str">
            <v>PV</v>
          </cell>
        </row>
        <row r="951">
          <cell r="I951" t="str">
            <v>PV</v>
          </cell>
        </row>
        <row r="952">
          <cell r="I952" t="str">
            <v>PV</v>
          </cell>
        </row>
        <row r="953">
          <cell r="I953" t="str">
            <v>PV</v>
          </cell>
        </row>
        <row r="954">
          <cell r="I954" t="str">
            <v>PV</v>
          </cell>
        </row>
        <row r="955">
          <cell r="I955" t="str">
            <v>PV</v>
          </cell>
        </row>
        <row r="956">
          <cell r="I956" t="str">
            <v>PV</v>
          </cell>
        </row>
        <row r="957">
          <cell r="I957" t="str">
            <v>PV</v>
          </cell>
        </row>
        <row r="958">
          <cell r="I958" t="str">
            <v>PV</v>
          </cell>
        </row>
        <row r="959">
          <cell r="I959" t="str">
            <v>PV</v>
          </cell>
        </row>
        <row r="960">
          <cell r="I960" t="str">
            <v>PV</v>
          </cell>
        </row>
        <row r="961">
          <cell r="I961" t="str">
            <v>PV</v>
          </cell>
        </row>
        <row r="962">
          <cell r="I962" t="str">
            <v>PV</v>
          </cell>
        </row>
        <row r="963">
          <cell r="I963" t="str">
            <v>PV</v>
          </cell>
        </row>
        <row r="964">
          <cell r="I964" t="str">
            <v>PV</v>
          </cell>
        </row>
        <row r="965">
          <cell r="I965" t="str">
            <v>PV</v>
          </cell>
        </row>
        <row r="966">
          <cell r="I966" t="str">
            <v>PV</v>
          </cell>
        </row>
        <row r="967">
          <cell r="I967" t="str">
            <v>PV</v>
          </cell>
        </row>
        <row r="968">
          <cell r="I968" t="str">
            <v>PV</v>
          </cell>
        </row>
        <row r="969">
          <cell r="I969" t="str">
            <v>PV</v>
          </cell>
        </row>
        <row r="970">
          <cell r="I970" t="str">
            <v>PV</v>
          </cell>
        </row>
        <row r="971">
          <cell r="I971" t="str">
            <v>PV</v>
          </cell>
        </row>
        <row r="972">
          <cell r="I972" t="str">
            <v>PV</v>
          </cell>
        </row>
        <row r="973">
          <cell r="I973" t="str">
            <v>PV</v>
          </cell>
        </row>
        <row r="974">
          <cell r="I974" t="str">
            <v>PV</v>
          </cell>
        </row>
        <row r="975">
          <cell r="I975" t="str">
            <v>PV</v>
          </cell>
        </row>
        <row r="976">
          <cell r="I976" t="str">
            <v>PV</v>
          </cell>
        </row>
        <row r="977">
          <cell r="I977" t="str">
            <v>PV</v>
          </cell>
        </row>
        <row r="978">
          <cell r="I978" t="str">
            <v>PV</v>
          </cell>
        </row>
        <row r="979">
          <cell r="I979" t="str">
            <v>PV</v>
          </cell>
        </row>
        <row r="980">
          <cell r="I980" t="str">
            <v>PV</v>
          </cell>
        </row>
        <row r="981">
          <cell r="I981" t="str">
            <v>PV</v>
          </cell>
        </row>
        <row r="982">
          <cell r="I982" t="str">
            <v>PV</v>
          </cell>
        </row>
        <row r="983">
          <cell r="I983" t="str">
            <v>PV</v>
          </cell>
        </row>
        <row r="984">
          <cell r="I984" t="str">
            <v>PV</v>
          </cell>
        </row>
        <row r="985">
          <cell r="I985" t="str">
            <v>PV</v>
          </cell>
        </row>
        <row r="986">
          <cell r="I986" t="str">
            <v>PV</v>
          </cell>
        </row>
        <row r="987">
          <cell r="I987" t="str">
            <v>PV</v>
          </cell>
        </row>
        <row r="988">
          <cell r="I988" t="str">
            <v>PV</v>
          </cell>
        </row>
        <row r="989">
          <cell r="I989" t="str">
            <v>PV</v>
          </cell>
        </row>
        <row r="990">
          <cell r="I990" t="str">
            <v>PV</v>
          </cell>
        </row>
        <row r="991">
          <cell r="I991" t="str">
            <v>PV</v>
          </cell>
        </row>
        <row r="992">
          <cell r="I992" t="str">
            <v>PV</v>
          </cell>
        </row>
        <row r="993">
          <cell r="I993" t="str">
            <v>PV</v>
          </cell>
        </row>
        <row r="994">
          <cell r="I994" t="str">
            <v>PV</v>
          </cell>
        </row>
        <row r="995">
          <cell r="I995" t="str">
            <v>PV</v>
          </cell>
        </row>
        <row r="996">
          <cell r="I996" t="str">
            <v>PV</v>
          </cell>
        </row>
        <row r="997">
          <cell r="I997" t="str">
            <v>PV</v>
          </cell>
        </row>
        <row r="998">
          <cell r="I998" t="str">
            <v>PV</v>
          </cell>
        </row>
        <row r="999">
          <cell r="I999" t="str">
            <v>PV</v>
          </cell>
        </row>
        <row r="1000">
          <cell r="I1000" t="str">
            <v>PV</v>
          </cell>
        </row>
        <row r="1001">
          <cell r="I1001" t="str">
            <v>PV</v>
          </cell>
        </row>
        <row r="1002">
          <cell r="I1002" t="str">
            <v>PV</v>
          </cell>
        </row>
        <row r="1003">
          <cell r="I1003" t="str">
            <v>PV</v>
          </cell>
        </row>
        <row r="1004">
          <cell r="I1004" t="str">
            <v>PV</v>
          </cell>
        </row>
        <row r="1005">
          <cell r="I1005" t="str">
            <v>PV</v>
          </cell>
        </row>
        <row r="1006">
          <cell r="I1006" t="str">
            <v>PV</v>
          </cell>
        </row>
        <row r="1007">
          <cell r="I1007" t="str">
            <v>PV</v>
          </cell>
        </row>
        <row r="1008">
          <cell r="I1008" t="str">
            <v>PV</v>
          </cell>
        </row>
        <row r="1009">
          <cell r="I1009" t="str">
            <v>PV</v>
          </cell>
        </row>
        <row r="1010">
          <cell r="I1010" t="str">
            <v>PV</v>
          </cell>
        </row>
        <row r="1011">
          <cell r="I1011" t="str">
            <v>PV</v>
          </cell>
        </row>
        <row r="1012">
          <cell r="I1012" t="str">
            <v>PV</v>
          </cell>
        </row>
        <row r="1013">
          <cell r="I1013" t="str">
            <v>PV</v>
          </cell>
        </row>
        <row r="1014">
          <cell r="I1014" t="str">
            <v>PV</v>
          </cell>
        </row>
        <row r="1015">
          <cell r="I1015" t="str">
            <v>PV</v>
          </cell>
        </row>
        <row r="1016">
          <cell r="I1016" t="str">
            <v>PV</v>
          </cell>
        </row>
        <row r="1017">
          <cell r="I1017" t="str">
            <v>PV</v>
          </cell>
        </row>
        <row r="1018">
          <cell r="I1018" t="str">
            <v>PV</v>
          </cell>
        </row>
        <row r="1019">
          <cell r="I1019" t="str">
            <v>PV</v>
          </cell>
        </row>
        <row r="1020">
          <cell r="I1020" t="str">
            <v>PV</v>
          </cell>
        </row>
        <row r="1021">
          <cell r="I1021" t="str">
            <v>PV</v>
          </cell>
        </row>
        <row r="1022">
          <cell r="I1022" t="str">
            <v>PV</v>
          </cell>
        </row>
        <row r="1023">
          <cell r="I1023" t="str">
            <v>PV</v>
          </cell>
        </row>
        <row r="1024">
          <cell r="I1024" t="str">
            <v>PV</v>
          </cell>
        </row>
        <row r="1025">
          <cell r="I1025" t="str">
            <v>PV</v>
          </cell>
        </row>
        <row r="1026">
          <cell r="I1026" t="str">
            <v>PV</v>
          </cell>
        </row>
        <row r="1027">
          <cell r="I1027" t="str">
            <v>PV</v>
          </cell>
        </row>
        <row r="1028">
          <cell r="I1028" t="str">
            <v>PV</v>
          </cell>
        </row>
        <row r="1029">
          <cell r="I1029" t="str">
            <v>PV</v>
          </cell>
        </row>
        <row r="1030">
          <cell r="I1030" t="str">
            <v>PV</v>
          </cell>
        </row>
        <row r="1031">
          <cell r="I1031" t="str">
            <v>PV</v>
          </cell>
        </row>
        <row r="1032">
          <cell r="I1032" t="str">
            <v>PV</v>
          </cell>
        </row>
        <row r="1033">
          <cell r="I1033" t="str">
            <v>PV</v>
          </cell>
        </row>
        <row r="1034">
          <cell r="I1034" t="str">
            <v>PV</v>
          </cell>
        </row>
        <row r="1035">
          <cell r="I1035" t="str">
            <v>PV</v>
          </cell>
        </row>
        <row r="1036">
          <cell r="I1036" t="str">
            <v>PV</v>
          </cell>
        </row>
        <row r="1037">
          <cell r="I1037" t="str">
            <v>PV</v>
          </cell>
        </row>
        <row r="1038">
          <cell r="I1038" t="str">
            <v>PV</v>
          </cell>
        </row>
        <row r="1039">
          <cell r="I1039" t="str">
            <v>PV</v>
          </cell>
        </row>
        <row r="1040">
          <cell r="I1040" t="str">
            <v>PV</v>
          </cell>
        </row>
        <row r="1041">
          <cell r="I1041" t="str">
            <v>PV</v>
          </cell>
        </row>
        <row r="1042">
          <cell r="I1042" t="str">
            <v>PV</v>
          </cell>
        </row>
        <row r="1043">
          <cell r="I1043" t="str">
            <v>PV</v>
          </cell>
        </row>
        <row r="1044">
          <cell r="I1044" t="str">
            <v>PV</v>
          </cell>
        </row>
        <row r="1045">
          <cell r="I1045" t="str">
            <v>PV</v>
          </cell>
        </row>
        <row r="1046">
          <cell r="I1046" t="str">
            <v>PV</v>
          </cell>
        </row>
        <row r="1047">
          <cell r="I1047" t="str">
            <v>PV</v>
          </cell>
        </row>
        <row r="1048">
          <cell r="I1048" t="str">
            <v>PV</v>
          </cell>
        </row>
        <row r="1049">
          <cell r="I1049" t="str">
            <v>PV</v>
          </cell>
        </row>
        <row r="1050">
          <cell r="I1050" t="str">
            <v>PV</v>
          </cell>
        </row>
        <row r="1051">
          <cell r="I1051" t="str">
            <v>PV</v>
          </cell>
        </row>
        <row r="1052">
          <cell r="I1052" t="str">
            <v>PV</v>
          </cell>
        </row>
        <row r="1053">
          <cell r="I1053" t="str">
            <v>PV</v>
          </cell>
        </row>
        <row r="1054">
          <cell r="I1054" t="str">
            <v>PV</v>
          </cell>
        </row>
        <row r="1055">
          <cell r="I1055" t="str">
            <v>PV</v>
          </cell>
        </row>
        <row r="1056">
          <cell r="I1056" t="str">
            <v>PV</v>
          </cell>
        </row>
        <row r="1057">
          <cell r="I1057" t="str">
            <v>PV</v>
          </cell>
        </row>
        <row r="1058">
          <cell r="I1058" t="str">
            <v>PV</v>
          </cell>
        </row>
        <row r="1059">
          <cell r="I1059" t="str">
            <v>PV</v>
          </cell>
        </row>
        <row r="1060">
          <cell r="I1060" t="str">
            <v>PV</v>
          </cell>
        </row>
        <row r="1061">
          <cell r="I1061" t="str">
            <v>PV</v>
          </cell>
        </row>
        <row r="1062">
          <cell r="I1062" t="str">
            <v>PV</v>
          </cell>
        </row>
        <row r="1063">
          <cell r="I1063" t="str">
            <v>PV</v>
          </cell>
        </row>
        <row r="1064">
          <cell r="I1064" t="str">
            <v>PV</v>
          </cell>
        </row>
        <row r="1065">
          <cell r="I1065" t="str">
            <v>PV</v>
          </cell>
        </row>
        <row r="1066">
          <cell r="I1066" t="str">
            <v>PV</v>
          </cell>
        </row>
        <row r="1067">
          <cell r="I1067" t="str">
            <v>PV</v>
          </cell>
        </row>
        <row r="1068">
          <cell r="I1068" t="str">
            <v>PV</v>
          </cell>
        </row>
        <row r="1069">
          <cell r="I1069" t="str">
            <v>PV</v>
          </cell>
        </row>
        <row r="1070">
          <cell r="I1070" t="str">
            <v>PV</v>
          </cell>
        </row>
        <row r="1071">
          <cell r="I1071" t="str">
            <v>PV</v>
          </cell>
        </row>
        <row r="1072">
          <cell r="I1072" t="str">
            <v>PV</v>
          </cell>
        </row>
        <row r="1073">
          <cell r="I1073" t="str">
            <v>PV</v>
          </cell>
        </row>
        <row r="1074">
          <cell r="I1074" t="str">
            <v>PV</v>
          </cell>
        </row>
        <row r="1075">
          <cell r="I1075" t="str">
            <v>PV</v>
          </cell>
        </row>
        <row r="1076">
          <cell r="I1076" t="str">
            <v>PV</v>
          </cell>
        </row>
        <row r="1077">
          <cell r="I1077" t="str">
            <v>PV</v>
          </cell>
        </row>
        <row r="1078">
          <cell r="I1078" t="str">
            <v>PV</v>
          </cell>
        </row>
        <row r="1079">
          <cell r="I1079" t="str">
            <v>PV</v>
          </cell>
        </row>
        <row r="1080">
          <cell r="I1080" t="str">
            <v>PV</v>
          </cell>
        </row>
        <row r="1081">
          <cell r="I1081" t="str">
            <v>PV</v>
          </cell>
        </row>
        <row r="1082">
          <cell r="I1082" t="str">
            <v>PV</v>
          </cell>
        </row>
        <row r="1083">
          <cell r="I1083" t="str">
            <v>PV</v>
          </cell>
        </row>
        <row r="1084">
          <cell r="I1084" t="str">
            <v>PV</v>
          </cell>
        </row>
        <row r="1085">
          <cell r="I1085" t="str">
            <v>PV</v>
          </cell>
        </row>
        <row r="1086">
          <cell r="I1086" t="str">
            <v>PV</v>
          </cell>
        </row>
        <row r="1087">
          <cell r="I1087" t="str">
            <v>PV</v>
          </cell>
        </row>
        <row r="1088">
          <cell r="I1088" t="str">
            <v>PV</v>
          </cell>
        </row>
        <row r="1089">
          <cell r="I1089" t="str">
            <v>PV</v>
          </cell>
        </row>
        <row r="1090">
          <cell r="I1090" t="str">
            <v>PV</v>
          </cell>
        </row>
        <row r="1091">
          <cell r="I1091" t="str">
            <v>PV</v>
          </cell>
        </row>
        <row r="1092">
          <cell r="I1092" t="str">
            <v>PV</v>
          </cell>
        </row>
        <row r="1093">
          <cell r="I1093" t="str">
            <v>PV</v>
          </cell>
        </row>
        <row r="1094">
          <cell r="I1094" t="str">
            <v>PV</v>
          </cell>
        </row>
        <row r="1095">
          <cell r="I1095" t="str">
            <v>PV</v>
          </cell>
        </row>
        <row r="1096">
          <cell r="I1096" t="str">
            <v>PV</v>
          </cell>
        </row>
        <row r="1097">
          <cell r="I1097" t="str">
            <v>PV</v>
          </cell>
        </row>
        <row r="1098">
          <cell r="I1098" t="str">
            <v>PV</v>
          </cell>
        </row>
        <row r="1099">
          <cell r="I1099" t="str">
            <v>PV</v>
          </cell>
        </row>
        <row r="1100">
          <cell r="I1100" t="str">
            <v>PV</v>
          </cell>
        </row>
        <row r="1101">
          <cell r="I1101" t="str">
            <v>PV</v>
          </cell>
        </row>
        <row r="1102">
          <cell r="I1102" t="str">
            <v>PV</v>
          </cell>
        </row>
        <row r="1103">
          <cell r="I1103" t="str">
            <v>PV</v>
          </cell>
        </row>
        <row r="1104">
          <cell r="I1104" t="str">
            <v>PV</v>
          </cell>
        </row>
        <row r="1105">
          <cell r="I1105" t="str">
            <v>PV</v>
          </cell>
        </row>
        <row r="1106">
          <cell r="I1106" t="str">
            <v>PV</v>
          </cell>
        </row>
        <row r="1107">
          <cell r="I1107" t="str">
            <v>PV</v>
          </cell>
        </row>
        <row r="1108">
          <cell r="I1108" t="str">
            <v>PV</v>
          </cell>
        </row>
        <row r="1109">
          <cell r="I1109" t="str">
            <v>PV</v>
          </cell>
        </row>
        <row r="1110">
          <cell r="I1110" t="str">
            <v>PV</v>
          </cell>
        </row>
        <row r="1111">
          <cell r="I1111" t="str">
            <v>PV</v>
          </cell>
        </row>
        <row r="1112">
          <cell r="I1112" t="str">
            <v>PV</v>
          </cell>
        </row>
        <row r="1113">
          <cell r="I1113" t="str">
            <v>PV</v>
          </cell>
        </row>
        <row r="1114">
          <cell r="I1114" t="str">
            <v>PV</v>
          </cell>
        </row>
        <row r="1115">
          <cell r="I1115" t="str">
            <v>PV</v>
          </cell>
        </row>
        <row r="1116">
          <cell r="I1116" t="str">
            <v>PV</v>
          </cell>
        </row>
        <row r="1117">
          <cell r="I1117" t="str">
            <v>PV</v>
          </cell>
        </row>
        <row r="1118">
          <cell r="I1118" t="str">
            <v>PV</v>
          </cell>
        </row>
        <row r="1119">
          <cell r="I1119" t="str">
            <v>PV</v>
          </cell>
        </row>
        <row r="1120">
          <cell r="I1120" t="str">
            <v>PV</v>
          </cell>
        </row>
        <row r="1121">
          <cell r="I1121" t="str">
            <v>PV</v>
          </cell>
        </row>
        <row r="1122">
          <cell r="I1122" t="str">
            <v>PV</v>
          </cell>
        </row>
        <row r="1123">
          <cell r="I1123" t="str">
            <v>PV</v>
          </cell>
        </row>
        <row r="1124">
          <cell r="I1124" t="str">
            <v>PV</v>
          </cell>
        </row>
        <row r="1125">
          <cell r="I1125" t="str">
            <v>PV</v>
          </cell>
        </row>
        <row r="1126">
          <cell r="I1126" t="str">
            <v>PV</v>
          </cell>
        </row>
        <row r="1127">
          <cell r="I1127" t="str">
            <v>PV</v>
          </cell>
        </row>
        <row r="1128">
          <cell r="I1128" t="str">
            <v>PV</v>
          </cell>
        </row>
        <row r="1129">
          <cell r="I1129" t="str">
            <v>PV</v>
          </cell>
        </row>
        <row r="1130">
          <cell r="I1130" t="str">
            <v>PV</v>
          </cell>
        </row>
        <row r="1131">
          <cell r="I1131" t="str">
            <v>PV</v>
          </cell>
        </row>
        <row r="1132">
          <cell r="I1132" t="str">
            <v>PV</v>
          </cell>
        </row>
        <row r="1133">
          <cell r="I1133" t="str">
            <v>PV</v>
          </cell>
        </row>
        <row r="1134">
          <cell r="I1134" t="str">
            <v>PV</v>
          </cell>
        </row>
        <row r="1135">
          <cell r="I1135" t="str">
            <v>PV</v>
          </cell>
        </row>
        <row r="1136">
          <cell r="I1136" t="str">
            <v>PV</v>
          </cell>
        </row>
        <row r="1137">
          <cell r="I1137" t="str">
            <v>PV</v>
          </cell>
        </row>
        <row r="1138">
          <cell r="I1138" t="str">
            <v>PV</v>
          </cell>
        </row>
        <row r="1139">
          <cell r="I1139" t="str">
            <v>PV</v>
          </cell>
        </row>
        <row r="1140">
          <cell r="I1140" t="str">
            <v>PV</v>
          </cell>
        </row>
        <row r="1141">
          <cell r="I1141" t="str">
            <v>PV</v>
          </cell>
        </row>
        <row r="1142">
          <cell r="I1142" t="str">
            <v>PV</v>
          </cell>
        </row>
        <row r="1143">
          <cell r="I1143" t="str">
            <v>PV</v>
          </cell>
        </row>
        <row r="1144">
          <cell r="I1144" t="str">
            <v>PV</v>
          </cell>
        </row>
        <row r="1145">
          <cell r="I1145" t="str">
            <v>PV</v>
          </cell>
        </row>
        <row r="1146">
          <cell r="I1146" t="str">
            <v>PV</v>
          </cell>
        </row>
        <row r="1147">
          <cell r="I1147" t="str">
            <v>PV</v>
          </cell>
        </row>
        <row r="1148">
          <cell r="I1148" t="str">
            <v>PV</v>
          </cell>
        </row>
        <row r="1149">
          <cell r="I1149" t="str">
            <v>PV</v>
          </cell>
        </row>
        <row r="1150">
          <cell r="I1150" t="str">
            <v>PV</v>
          </cell>
        </row>
        <row r="1151">
          <cell r="I1151" t="str">
            <v>PV</v>
          </cell>
        </row>
        <row r="1152">
          <cell r="I1152" t="str">
            <v>PV</v>
          </cell>
        </row>
        <row r="1153">
          <cell r="I1153" t="str">
            <v>PV</v>
          </cell>
        </row>
        <row r="1154">
          <cell r="I1154" t="str">
            <v>PV</v>
          </cell>
        </row>
        <row r="1155">
          <cell r="I1155" t="str">
            <v>PV</v>
          </cell>
        </row>
        <row r="1156">
          <cell r="I1156" t="str">
            <v>PV</v>
          </cell>
        </row>
        <row r="1157">
          <cell r="I1157" t="str">
            <v>PV</v>
          </cell>
        </row>
        <row r="1158">
          <cell r="I1158" t="str">
            <v>PV</v>
          </cell>
        </row>
        <row r="1159">
          <cell r="I1159" t="str">
            <v>PV</v>
          </cell>
        </row>
        <row r="1160">
          <cell r="I1160" t="str">
            <v>PV</v>
          </cell>
        </row>
        <row r="1161">
          <cell r="I1161" t="str">
            <v>PV</v>
          </cell>
        </row>
        <row r="1162">
          <cell r="I1162" t="str">
            <v>PV</v>
          </cell>
        </row>
        <row r="1163">
          <cell r="I1163" t="str">
            <v>PV</v>
          </cell>
        </row>
        <row r="1164">
          <cell r="I1164" t="str">
            <v>PV</v>
          </cell>
        </row>
        <row r="1165">
          <cell r="I1165" t="str">
            <v>PV</v>
          </cell>
        </row>
        <row r="1166">
          <cell r="I1166" t="str">
            <v>PV</v>
          </cell>
        </row>
        <row r="1167">
          <cell r="I1167" t="str">
            <v>PV</v>
          </cell>
        </row>
        <row r="1168">
          <cell r="I1168" t="str">
            <v>PV</v>
          </cell>
        </row>
        <row r="1169">
          <cell r="I1169" t="str">
            <v>PV</v>
          </cell>
        </row>
        <row r="1170">
          <cell r="I1170" t="str">
            <v>PV</v>
          </cell>
        </row>
        <row r="1171">
          <cell r="I1171" t="str">
            <v>PV</v>
          </cell>
        </row>
        <row r="1172">
          <cell r="I1172" t="str">
            <v>PV</v>
          </cell>
        </row>
        <row r="1173">
          <cell r="I1173" t="str">
            <v>PV</v>
          </cell>
        </row>
        <row r="1174">
          <cell r="I1174" t="str">
            <v>PV</v>
          </cell>
        </row>
        <row r="1175">
          <cell r="I1175" t="str">
            <v>PV</v>
          </cell>
        </row>
        <row r="1176">
          <cell r="I1176" t="str">
            <v>PV</v>
          </cell>
        </row>
        <row r="1177">
          <cell r="I1177" t="str">
            <v>PV</v>
          </cell>
        </row>
        <row r="1178">
          <cell r="I1178" t="str">
            <v>PV</v>
          </cell>
        </row>
        <row r="1179">
          <cell r="I1179" t="str">
            <v>PV</v>
          </cell>
        </row>
        <row r="1180">
          <cell r="I1180" t="str">
            <v>PV</v>
          </cell>
        </row>
        <row r="1181">
          <cell r="I1181" t="str">
            <v>PV</v>
          </cell>
        </row>
        <row r="1182">
          <cell r="I1182" t="str">
            <v>PV</v>
          </cell>
        </row>
        <row r="1183">
          <cell r="I1183" t="str">
            <v>PV</v>
          </cell>
        </row>
        <row r="1184">
          <cell r="I1184" t="str">
            <v>PV</v>
          </cell>
        </row>
        <row r="1185">
          <cell r="I1185" t="str">
            <v>PV</v>
          </cell>
        </row>
        <row r="1186">
          <cell r="I1186" t="str">
            <v>PV</v>
          </cell>
        </row>
        <row r="1187">
          <cell r="I1187" t="str">
            <v>PV</v>
          </cell>
        </row>
        <row r="1188">
          <cell r="I1188" t="str">
            <v>PV</v>
          </cell>
        </row>
        <row r="1189">
          <cell r="I1189" t="str">
            <v>PV</v>
          </cell>
        </row>
        <row r="1190">
          <cell r="I1190" t="str">
            <v>PV</v>
          </cell>
        </row>
        <row r="1191">
          <cell r="I1191" t="str">
            <v>PV</v>
          </cell>
        </row>
        <row r="1192">
          <cell r="I1192" t="str">
            <v>PV</v>
          </cell>
        </row>
        <row r="1193">
          <cell r="I1193" t="str">
            <v>PV</v>
          </cell>
        </row>
        <row r="1194">
          <cell r="I1194" t="str">
            <v>PV</v>
          </cell>
        </row>
        <row r="1195">
          <cell r="I1195" t="str">
            <v>PV</v>
          </cell>
        </row>
        <row r="1196">
          <cell r="I1196" t="str">
            <v>PV</v>
          </cell>
        </row>
        <row r="1197">
          <cell r="I1197" t="str">
            <v>PV</v>
          </cell>
        </row>
        <row r="1198">
          <cell r="I1198" t="str">
            <v>PV</v>
          </cell>
        </row>
        <row r="1199">
          <cell r="I1199" t="str">
            <v>PV</v>
          </cell>
        </row>
        <row r="1200">
          <cell r="I1200" t="str">
            <v>PV</v>
          </cell>
        </row>
        <row r="1201">
          <cell r="I1201" t="str">
            <v>PV</v>
          </cell>
        </row>
        <row r="1202">
          <cell r="I1202" t="str">
            <v>PV</v>
          </cell>
        </row>
        <row r="1203">
          <cell r="I1203" t="str">
            <v>PV</v>
          </cell>
        </row>
        <row r="1204">
          <cell r="I1204" t="str">
            <v>PV</v>
          </cell>
        </row>
        <row r="1205">
          <cell r="I1205" t="str">
            <v>PV</v>
          </cell>
        </row>
        <row r="1206">
          <cell r="I1206" t="str">
            <v>PV</v>
          </cell>
        </row>
        <row r="1207">
          <cell r="I1207" t="str">
            <v>PV</v>
          </cell>
        </row>
        <row r="1208">
          <cell r="I1208" t="str">
            <v>PV</v>
          </cell>
        </row>
        <row r="1209">
          <cell r="I1209" t="str">
            <v>PV</v>
          </cell>
        </row>
        <row r="1210">
          <cell r="I1210" t="str">
            <v>PV</v>
          </cell>
        </row>
        <row r="1211">
          <cell r="I1211" t="str">
            <v>PV</v>
          </cell>
        </row>
        <row r="1212">
          <cell r="I1212" t="str">
            <v>PV</v>
          </cell>
        </row>
        <row r="1213">
          <cell r="I1213" t="str">
            <v>PV</v>
          </cell>
        </row>
        <row r="1214">
          <cell r="I1214" t="str">
            <v>PV</v>
          </cell>
        </row>
        <row r="1215">
          <cell r="I1215" t="str">
            <v>PV</v>
          </cell>
        </row>
        <row r="1216">
          <cell r="I1216" t="str">
            <v>PV</v>
          </cell>
        </row>
        <row r="1217">
          <cell r="I1217" t="str">
            <v>PV</v>
          </cell>
        </row>
        <row r="1218">
          <cell r="I1218" t="str">
            <v>PV</v>
          </cell>
        </row>
        <row r="1219">
          <cell r="I1219" t="str">
            <v>PV</v>
          </cell>
        </row>
        <row r="1220">
          <cell r="I1220" t="str">
            <v>PV</v>
          </cell>
        </row>
        <row r="1221">
          <cell r="I1221" t="str">
            <v>PV</v>
          </cell>
        </row>
        <row r="1222">
          <cell r="I1222" t="str">
            <v>PV</v>
          </cell>
        </row>
        <row r="1223">
          <cell r="I1223" t="str">
            <v>PV</v>
          </cell>
        </row>
        <row r="1224">
          <cell r="I1224" t="str">
            <v>PV</v>
          </cell>
        </row>
        <row r="1225">
          <cell r="I1225" t="str">
            <v>PV</v>
          </cell>
        </row>
        <row r="1226">
          <cell r="I1226" t="str">
            <v>PV</v>
          </cell>
        </row>
        <row r="1227">
          <cell r="I1227" t="str">
            <v>PV</v>
          </cell>
        </row>
        <row r="1228">
          <cell r="I1228" t="str">
            <v>PV</v>
          </cell>
        </row>
        <row r="1229">
          <cell r="I1229" t="str">
            <v>PV</v>
          </cell>
        </row>
        <row r="1230">
          <cell r="I1230" t="str">
            <v>PV</v>
          </cell>
        </row>
        <row r="1231">
          <cell r="I1231" t="str">
            <v>PV</v>
          </cell>
        </row>
        <row r="1232">
          <cell r="I1232" t="str">
            <v>PV</v>
          </cell>
        </row>
        <row r="1233">
          <cell r="I1233" t="str">
            <v>PV</v>
          </cell>
        </row>
        <row r="1234">
          <cell r="I1234" t="str">
            <v>PV</v>
          </cell>
        </row>
        <row r="1235">
          <cell r="I1235" t="str">
            <v>PV</v>
          </cell>
        </row>
        <row r="1236">
          <cell r="I1236" t="str">
            <v>PV</v>
          </cell>
        </row>
        <row r="1237">
          <cell r="I1237" t="str">
            <v>PV</v>
          </cell>
        </row>
        <row r="1238">
          <cell r="I1238" t="str">
            <v>PV</v>
          </cell>
        </row>
        <row r="1239">
          <cell r="I1239" t="str">
            <v>PV</v>
          </cell>
        </row>
        <row r="1240">
          <cell r="I1240" t="str">
            <v>PV</v>
          </cell>
        </row>
        <row r="1241">
          <cell r="I1241" t="str">
            <v>PV</v>
          </cell>
        </row>
        <row r="1242">
          <cell r="I1242" t="str">
            <v>PV</v>
          </cell>
        </row>
        <row r="1243">
          <cell r="I1243" t="str">
            <v>PV</v>
          </cell>
        </row>
        <row r="1244">
          <cell r="I1244" t="str">
            <v>PV</v>
          </cell>
        </row>
        <row r="1245">
          <cell r="I1245" t="str">
            <v>PV</v>
          </cell>
        </row>
        <row r="1246">
          <cell r="I1246" t="str">
            <v>PV</v>
          </cell>
        </row>
        <row r="1247">
          <cell r="I1247" t="str">
            <v>PV</v>
          </cell>
        </row>
        <row r="1248">
          <cell r="I1248" t="str">
            <v>PV</v>
          </cell>
        </row>
        <row r="1249">
          <cell r="I1249" t="str">
            <v>PV</v>
          </cell>
        </row>
        <row r="1250">
          <cell r="I1250" t="str">
            <v>PV</v>
          </cell>
        </row>
        <row r="1251">
          <cell r="I1251" t="str">
            <v>PV</v>
          </cell>
        </row>
        <row r="1252">
          <cell r="I1252" t="str">
            <v>PV</v>
          </cell>
        </row>
        <row r="1253">
          <cell r="I1253" t="str">
            <v>PV</v>
          </cell>
        </row>
        <row r="1254">
          <cell r="I1254" t="str">
            <v>PV</v>
          </cell>
        </row>
        <row r="1255">
          <cell r="I1255" t="str">
            <v>PV</v>
          </cell>
        </row>
        <row r="1256">
          <cell r="I1256" t="str">
            <v>PV</v>
          </cell>
        </row>
        <row r="1257">
          <cell r="I1257" t="str">
            <v>PV</v>
          </cell>
        </row>
        <row r="1258">
          <cell r="I1258" t="str">
            <v>PV</v>
          </cell>
        </row>
        <row r="1259">
          <cell r="I1259" t="str">
            <v>PV</v>
          </cell>
        </row>
        <row r="1260">
          <cell r="I1260" t="str">
            <v>PV</v>
          </cell>
        </row>
        <row r="1261">
          <cell r="I1261" t="str">
            <v>PV</v>
          </cell>
        </row>
        <row r="1262">
          <cell r="I1262" t="str">
            <v>PV</v>
          </cell>
        </row>
        <row r="1263">
          <cell r="I1263" t="str">
            <v>PV</v>
          </cell>
        </row>
        <row r="1264">
          <cell r="I1264" t="str">
            <v>PV</v>
          </cell>
        </row>
        <row r="1265">
          <cell r="I1265" t="str">
            <v>PV</v>
          </cell>
        </row>
        <row r="1266">
          <cell r="I1266" t="str">
            <v>PV</v>
          </cell>
        </row>
        <row r="1267">
          <cell r="I1267" t="str">
            <v>PV</v>
          </cell>
        </row>
        <row r="1268">
          <cell r="I1268" t="str">
            <v>PV</v>
          </cell>
        </row>
        <row r="1269">
          <cell r="I1269" t="str">
            <v>PV</v>
          </cell>
        </row>
        <row r="1270">
          <cell r="I1270" t="str">
            <v>PV</v>
          </cell>
        </row>
        <row r="1271">
          <cell r="I1271" t="str">
            <v>PV</v>
          </cell>
        </row>
        <row r="1272">
          <cell r="I1272" t="str">
            <v>PV</v>
          </cell>
        </row>
        <row r="1273">
          <cell r="I1273" t="str">
            <v>PV</v>
          </cell>
        </row>
        <row r="1274">
          <cell r="I1274" t="str">
            <v>PV</v>
          </cell>
        </row>
        <row r="1275">
          <cell r="I1275" t="str">
            <v>PV</v>
          </cell>
        </row>
        <row r="1276">
          <cell r="I1276" t="str">
            <v>PV</v>
          </cell>
        </row>
        <row r="1277">
          <cell r="I1277" t="str">
            <v>PV</v>
          </cell>
        </row>
        <row r="1278">
          <cell r="I1278" t="str">
            <v>PV</v>
          </cell>
        </row>
        <row r="1279">
          <cell r="I1279" t="str">
            <v>PV</v>
          </cell>
        </row>
        <row r="1280">
          <cell r="I1280" t="str">
            <v>PV</v>
          </cell>
        </row>
        <row r="1281">
          <cell r="I1281" t="str">
            <v>PV</v>
          </cell>
        </row>
        <row r="1282">
          <cell r="I1282" t="str">
            <v>PV</v>
          </cell>
        </row>
        <row r="1283">
          <cell r="I1283" t="str">
            <v>PV</v>
          </cell>
        </row>
        <row r="1284">
          <cell r="I1284" t="str">
            <v>PV</v>
          </cell>
        </row>
        <row r="1285">
          <cell r="I1285" t="str">
            <v>PV</v>
          </cell>
        </row>
        <row r="1286">
          <cell r="I1286" t="str">
            <v>PV</v>
          </cell>
        </row>
        <row r="1287">
          <cell r="I1287" t="str">
            <v>PV</v>
          </cell>
        </row>
        <row r="1288">
          <cell r="I1288" t="str">
            <v>PV</v>
          </cell>
        </row>
        <row r="1289">
          <cell r="I1289" t="str">
            <v>PV</v>
          </cell>
        </row>
        <row r="1290">
          <cell r="I1290" t="str">
            <v>PV</v>
          </cell>
        </row>
        <row r="1291">
          <cell r="I1291" t="str">
            <v>PV</v>
          </cell>
        </row>
        <row r="1292">
          <cell r="I1292" t="str">
            <v>PV</v>
          </cell>
        </row>
        <row r="1293">
          <cell r="I1293" t="str">
            <v>PV</v>
          </cell>
        </row>
        <row r="1294">
          <cell r="I1294" t="str">
            <v>PV</v>
          </cell>
        </row>
        <row r="1295">
          <cell r="I1295" t="str">
            <v>PV</v>
          </cell>
        </row>
        <row r="1296">
          <cell r="I1296" t="str">
            <v>PV</v>
          </cell>
        </row>
        <row r="1297">
          <cell r="I1297" t="str">
            <v>PV</v>
          </cell>
        </row>
        <row r="1298">
          <cell r="I1298" t="str">
            <v>PV</v>
          </cell>
        </row>
        <row r="1299">
          <cell r="I1299" t="str">
            <v>PV</v>
          </cell>
        </row>
        <row r="1300">
          <cell r="I1300" t="str">
            <v>PV</v>
          </cell>
        </row>
        <row r="1301">
          <cell r="I1301" t="str">
            <v>PV</v>
          </cell>
        </row>
        <row r="1302">
          <cell r="I1302" t="str">
            <v>PV</v>
          </cell>
        </row>
        <row r="1303">
          <cell r="I1303" t="str">
            <v>PV</v>
          </cell>
        </row>
        <row r="1304">
          <cell r="I1304" t="str">
            <v>PV</v>
          </cell>
        </row>
        <row r="1305">
          <cell r="I1305" t="str">
            <v>PV</v>
          </cell>
        </row>
        <row r="1306">
          <cell r="I1306" t="str">
            <v>PV</v>
          </cell>
        </row>
        <row r="1307">
          <cell r="I1307" t="str">
            <v>PV</v>
          </cell>
        </row>
        <row r="1308">
          <cell r="I1308" t="str">
            <v>PV</v>
          </cell>
        </row>
        <row r="1309">
          <cell r="I1309" t="str">
            <v>PV</v>
          </cell>
        </row>
        <row r="1310">
          <cell r="I1310" t="str">
            <v>PV</v>
          </cell>
        </row>
        <row r="1311">
          <cell r="I1311" t="str">
            <v>PV</v>
          </cell>
        </row>
        <row r="1312">
          <cell r="I1312" t="str">
            <v>PV</v>
          </cell>
        </row>
        <row r="1313">
          <cell r="I1313" t="str">
            <v>PV</v>
          </cell>
        </row>
        <row r="1314">
          <cell r="I1314" t="str">
            <v>PV</v>
          </cell>
        </row>
        <row r="1315">
          <cell r="I1315" t="str">
            <v>PV</v>
          </cell>
        </row>
        <row r="1316">
          <cell r="I1316" t="str">
            <v>PV</v>
          </cell>
        </row>
        <row r="1317">
          <cell r="I1317" t="str">
            <v>PV</v>
          </cell>
        </row>
        <row r="1318">
          <cell r="I1318" t="str">
            <v>PV</v>
          </cell>
        </row>
        <row r="1319">
          <cell r="I1319" t="str">
            <v>PV</v>
          </cell>
        </row>
        <row r="1320">
          <cell r="I1320" t="str">
            <v>PV</v>
          </cell>
        </row>
        <row r="1321">
          <cell r="I1321" t="str">
            <v>PV</v>
          </cell>
        </row>
        <row r="1322">
          <cell r="I1322" t="str">
            <v>PV</v>
          </cell>
        </row>
        <row r="1323">
          <cell r="I1323" t="str">
            <v>PV</v>
          </cell>
        </row>
        <row r="1324">
          <cell r="I1324" t="str">
            <v>PV</v>
          </cell>
        </row>
        <row r="1325">
          <cell r="I1325" t="str">
            <v>PV</v>
          </cell>
        </row>
        <row r="1326">
          <cell r="I1326" t="str">
            <v>PV</v>
          </cell>
        </row>
        <row r="1327">
          <cell r="I1327" t="str">
            <v>PV</v>
          </cell>
        </row>
        <row r="1328">
          <cell r="I1328" t="str">
            <v>PV</v>
          </cell>
        </row>
        <row r="1329">
          <cell r="I1329" t="str">
            <v>PV</v>
          </cell>
        </row>
        <row r="1330">
          <cell r="I1330" t="str">
            <v>PV</v>
          </cell>
        </row>
        <row r="1331">
          <cell r="I1331" t="str">
            <v>PV</v>
          </cell>
        </row>
        <row r="1332">
          <cell r="I1332" t="str">
            <v>PV</v>
          </cell>
        </row>
        <row r="1333">
          <cell r="I1333" t="str">
            <v>PV</v>
          </cell>
        </row>
        <row r="1334">
          <cell r="I1334" t="str">
            <v>PV</v>
          </cell>
        </row>
        <row r="1335">
          <cell r="I1335" t="str">
            <v>PV</v>
          </cell>
        </row>
        <row r="1336">
          <cell r="I1336" t="str">
            <v>PV</v>
          </cell>
        </row>
        <row r="1337">
          <cell r="I1337" t="str">
            <v>PV</v>
          </cell>
        </row>
        <row r="1338">
          <cell r="I1338" t="str">
            <v>PV</v>
          </cell>
        </row>
        <row r="1339">
          <cell r="I1339" t="str">
            <v>PV</v>
          </cell>
        </row>
        <row r="1340">
          <cell r="I1340" t="str">
            <v>PV</v>
          </cell>
        </row>
        <row r="1341">
          <cell r="I1341" t="str">
            <v>PV</v>
          </cell>
        </row>
        <row r="1342">
          <cell r="I1342" t="str">
            <v>PV</v>
          </cell>
        </row>
        <row r="1343">
          <cell r="I1343" t="str">
            <v>PV</v>
          </cell>
        </row>
        <row r="1344">
          <cell r="I1344" t="str">
            <v>PV</v>
          </cell>
        </row>
        <row r="1345">
          <cell r="I1345" t="str">
            <v>PV</v>
          </cell>
        </row>
        <row r="1346">
          <cell r="I1346" t="str">
            <v>PV</v>
          </cell>
        </row>
        <row r="1347">
          <cell r="I1347" t="str">
            <v>PV</v>
          </cell>
        </row>
        <row r="1348">
          <cell r="I1348" t="str">
            <v>PV</v>
          </cell>
        </row>
        <row r="1349">
          <cell r="I1349" t="str">
            <v>PV</v>
          </cell>
        </row>
        <row r="1350">
          <cell r="I1350" t="str">
            <v>PV</v>
          </cell>
        </row>
        <row r="1351">
          <cell r="I1351" t="str">
            <v>PV</v>
          </cell>
        </row>
        <row r="1352">
          <cell r="I1352" t="str">
            <v>PV</v>
          </cell>
        </row>
        <row r="1353">
          <cell r="I1353" t="str">
            <v>PV</v>
          </cell>
        </row>
        <row r="1354">
          <cell r="I1354" t="str">
            <v>PV</v>
          </cell>
        </row>
        <row r="1355">
          <cell r="I1355" t="str">
            <v>PV</v>
          </cell>
        </row>
        <row r="1356">
          <cell r="I1356" t="str">
            <v>PV</v>
          </cell>
        </row>
        <row r="1357">
          <cell r="I1357" t="str">
            <v>PV</v>
          </cell>
        </row>
        <row r="1358">
          <cell r="I1358" t="str">
            <v>PV</v>
          </cell>
        </row>
        <row r="1359">
          <cell r="I1359" t="str">
            <v>PV</v>
          </cell>
        </row>
        <row r="1360">
          <cell r="I1360" t="str">
            <v>PV</v>
          </cell>
        </row>
        <row r="1361">
          <cell r="I1361" t="str">
            <v>PV</v>
          </cell>
        </row>
        <row r="1362">
          <cell r="I1362" t="str">
            <v>PV</v>
          </cell>
        </row>
        <row r="1363">
          <cell r="I1363" t="str">
            <v>PV</v>
          </cell>
        </row>
        <row r="1364">
          <cell r="I1364" t="str">
            <v>PV</v>
          </cell>
        </row>
        <row r="1365">
          <cell r="I1365" t="str">
            <v>PV</v>
          </cell>
        </row>
        <row r="1366">
          <cell r="I1366" t="str">
            <v>PV</v>
          </cell>
        </row>
        <row r="1367">
          <cell r="I1367" t="str">
            <v>PV</v>
          </cell>
        </row>
        <row r="1368">
          <cell r="I1368" t="str">
            <v>PV</v>
          </cell>
        </row>
        <row r="1369">
          <cell r="I1369" t="str">
            <v>PV</v>
          </cell>
        </row>
        <row r="1370">
          <cell r="I1370" t="str">
            <v>PV</v>
          </cell>
        </row>
        <row r="1371">
          <cell r="I1371" t="str">
            <v>PV</v>
          </cell>
        </row>
        <row r="1372">
          <cell r="I1372" t="str">
            <v>PV</v>
          </cell>
        </row>
        <row r="1373">
          <cell r="I1373" t="str">
            <v>PV</v>
          </cell>
        </row>
        <row r="1374">
          <cell r="I1374" t="str">
            <v>PV</v>
          </cell>
        </row>
        <row r="1375">
          <cell r="I1375" t="str">
            <v>PV</v>
          </cell>
        </row>
        <row r="1376">
          <cell r="I1376" t="str">
            <v>PV</v>
          </cell>
        </row>
        <row r="1377">
          <cell r="I1377" t="str">
            <v>PV</v>
          </cell>
        </row>
        <row r="1378">
          <cell r="I1378" t="str">
            <v>PV</v>
          </cell>
        </row>
        <row r="1379">
          <cell r="I1379" t="str">
            <v>PV</v>
          </cell>
        </row>
        <row r="1380">
          <cell r="I1380" t="str">
            <v>PV</v>
          </cell>
        </row>
        <row r="1381">
          <cell r="I1381" t="str">
            <v>PV</v>
          </cell>
        </row>
        <row r="1382">
          <cell r="I1382" t="str">
            <v>PV</v>
          </cell>
        </row>
        <row r="1383">
          <cell r="I1383" t="str">
            <v>PV</v>
          </cell>
        </row>
        <row r="1384">
          <cell r="I1384" t="str">
            <v>PV</v>
          </cell>
        </row>
        <row r="1385">
          <cell r="I1385" t="str">
            <v>PV</v>
          </cell>
        </row>
        <row r="1386">
          <cell r="I1386" t="str">
            <v>PV</v>
          </cell>
        </row>
        <row r="1387">
          <cell r="I1387" t="str">
            <v>PV</v>
          </cell>
        </row>
        <row r="1388">
          <cell r="I1388" t="str">
            <v>PV</v>
          </cell>
        </row>
        <row r="1389">
          <cell r="I1389" t="str">
            <v>PV</v>
          </cell>
        </row>
        <row r="1390">
          <cell r="I1390" t="str">
            <v>PV</v>
          </cell>
        </row>
        <row r="1391">
          <cell r="I1391" t="str">
            <v>PV</v>
          </cell>
        </row>
        <row r="1392">
          <cell r="I1392" t="str">
            <v>PV</v>
          </cell>
        </row>
        <row r="1393">
          <cell r="I1393" t="str">
            <v>PV</v>
          </cell>
        </row>
        <row r="1394">
          <cell r="I1394" t="str">
            <v>PV</v>
          </cell>
        </row>
        <row r="1395">
          <cell r="I1395" t="str">
            <v>PV</v>
          </cell>
        </row>
        <row r="1396">
          <cell r="I1396" t="str">
            <v>PV</v>
          </cell>
        </row>
        <row r="1397">
          <cell r="I1397" t="str">
            <v>PV</v>
          </cell>
        </row>
        <row r="1398">
          <cell r="I1398" t="str">
            <v>PV</v>
          </cell>
        </row>
        <row r="1399">
          <cell r="I1399" t="str">
            <v>PV</v>
          </cell>
        </row>
        <row r="1400">
          <cell r="I1400" t="str">
            <v>PV</v>
          </cell>
        </row>
        <row r="1401">
          <cell r="I1401" t="str">
            <v>PV</v>
          </cell>
        </row>
        <row r="1402">
          <cell r="I1402" t="str">
            <v>PV</v>
          </cell>
        </row>
        <row r="1403">
          <cell r="I1403" t="str">
            <v>PV</v>
          </cell>
        </row>
        <row r="1404">
          <cell r="I1404" t="str">
            <v>PV</v>
          </cell>
        </row>
        <row r="1405">
          <cell r="I1405" t="str">
            <v>PV</v>
          </cell>
        </row>
        <row r="1406">
          <cell r="I1406" t="str">
            <v>PV</v>
          </cell>
        </row>
        <row r="1407">
          <cell r="I1407" t="str">
            <v>PV</v>
          </cell>
        </row>
        <row r="1408">
          <cell r="I1408" t="str">
            <v>PV</v>
          </cell>
        </row>
        <row r="1409">
          <cell r="I1409" t="str">
            <v>PV</v>
          </cell>
        </row>
        <row r="1410">
          <cell r="I1410" t="str">
            <v>PV</v>
          </cell>
        </row>
        <row r="1411">
          <cell r="I1411" t="str">
            <v>PV</v>
          </cell>
        </row>
        <row r="1412">
          <cell r="I1412" t="str">
            <v>PV</v>
          </cell>
        </row>
        <row r="1413">
          <cell r="I1413" t="str">
            <v>PV</v>
          </cell>
        </row>
        <row r="1414">
          <cell r="I1414" t="str">
            <v>PV</v>
          </cell>
        </row>
        <row r="1415">
          <cell r="I1415" t="str">
            <v>PV</v>
          </cell>
        </row>
        <row r="1416">
          <cell r="I1416" t="str">
            <v>PV</v>
          </cell>
        </row>
        <row r="1417">
          <cell r="I1417" t="str">
            <v>PV</v>
          </cell>
        </row>
        <row r="1418">
          <cell r="I1418" t="str">
            <v>PV</v>
          </cell>
        </row>
        <row r="1419">
          <cell r="I1419" t="str">
            <v>PV</v>
          </cell>
        </row>
        <row r="1420">
          <cell r="I1420" t="str">
            <v>PV</v>
          </cell>
        </row>
        <row r="1421">
          <cell r="I1421" t="str">
            <v>PV</v>
          </cell>
        </row>
        <row r="1422">
          <cell r="I1422" t="str">
            <v>PV</v>
          </cell>
        </row>
        <row r="1423">
          <cell r="I1423" t="str">
            <v>PV</v>
          </cell>
        </row>
        <row r="1424">
          <cell r="I1424" t="str">
            <v>PV</v>
          </cell>
        </row>
        <row r="1425">
          <cell r="I1425" t="str">
            <v>PV</v>
          </cell>
        </row>
        <row r="1426">
          <cell r="I1426" t="str">
            <v>PV</v>
          </cell>
        </row>
        <row r="1427">
          <cell r="I1427" t="str">
            <v>PV</v>
          </cell>
        </row>
        <row r="1428">
          <cell r="I1428" t="str">
            <v>PV</v>
          </cell>
        </row>
        <row r="1429">
          <cell r="I1429" t="str">
            <v>PV</v>
          </cell>
        </row>
        <row r="1430">
          <cell r="I1430" t="str">
            <v>PV</v>
          </cell>
        </row>
        <row r="1431">
          <cell r="I1431" t="str">
            <v>PV</v>
          </cell>
        </row>
        <row r="1432">
          <cell r="I1432" t="str">
            <v>PV</v>
          </cell>
        </row>
        <row r="1433">
          <cell r="I1433" t="str">
            <v>PV</v>
          </cell>
        </row>
        <row r="1434">
          <cell r="I1434" t="str">
            <v>PV</v>
          </cell>
        </row>
        <row r="1435">
          <cell r="I1435" t="str">
            <v>PV</v>
          </cell>
        </row>
        <row r="1436">
          <cell r="I1436" t="str">
            <v>PV</v>
          </cell>
        </row>
        <row r="1437">
          <cell r="I1437" t="str">
            <v>PV</v>
          </cell>
        </row>
        <row r="1438">
          <cell r="I1438" t="str">
            <v>PV</v>
          </cell>
        </row>
        <row r="1439">
          <cell r="I1439" t="str">
            <v>PV</v>
          </cell>
        </row>
        <row r="1440">
          <cell r="I1440" t="str">
            <v>PV</v>
          </cell>
        </row>
        <row r="1441">
          <cell r="I1441" t="str">
            <v>PV</v>
          </cell>
        </row>
        <row r="1442">
          <cell r="I1442" t="str">
            <v>PV</v>
          </cell>
        </row>
        <row r="1443">
          <cell r="I1443" t="str">
            <v>PV</v>
          </cell>
        </row>
        <row r="1444">
          <cell r="I1444" t="str">
            <v>PV</v>
          </cell>
        </row>
        <row r="1445">
          <cell r="I1445" t="str">
            <v>PV</v>
          </cell>
        </row>
        <row r="1446">
          <cell r="I1446" t="str">
            <v>PV</v>
          </cell>
        </row>
        <row r="1447">
          <cell r="I1447" t="str">
            <v>PV</v>
          </cell>
        </row>
        <row r="1448">
          <cell r="I1448" t="str">
            <v>PV</v>
          </cell>
        </row>
        <row r="1449">
          <cell r="I1449" t="str">
            <v>PV</v>
          </cell>
        </row>
        <row r="1450">
          <cell r="I1450" t="str">
            <v>PV</v>
          </cell>
        </row>
        <row r="1451">
          <cell r="I1451" t="str">
            <v>PV</v>
          </cell>
        </row>
        <row r="1452">
          <cell r="I1452" t="str">
            <v>PV</v>
          </cell>
        </row>
        <row r="1453">
          <cell r="I1453" t="str">
            <v>PV</v>
          </cell>
        </row>
        <row r="1454">
          <cell r="I1454" t="str">
            <v>PV</v>
          </cell>
        </row>
        <row r="1455">
          <cell r="I1455" t="str">
            <v>PV</v>
          </cell>
        </row>
        <row r="1456">
          <cell r="I1456" t="str">
            <v>PV</v>
          </cell>
        </row>
        <row r="1457">
          <cell r="I1457" t="str">
            <v>PV</v>
          </cell>
        </row>
        <row r="1458">
          <cell r="I1458" t="str">
            <v>PV</v>
          </cell>
        </row>
        <row r="1459">
          <cell r="I1459" t="str">
            <v>PV</v>
          </cell>
        </row>
        <row r="1460">
          <cell r="I1460" t="str">
            <v>PV</v>
          </cell>
        </row>
        <row r="1461">
          <cell r="I1461" t="str">
            <v>PV</v>
          </cell>
        </row>
        <row r="1462">
          <cell r="I1462" t="str">
            <v>PV</v>
          </cell>
        </row>
        <row r="1463">
          <cell r="I1463" t="str">
            <v>PV</v>
          </cell>
        </row>
        <row r="1464">
          <cell r="I1464" t="str">
            <v>PV</v>
          </cell>
        </row>
        <row r="1465">
          <cell r="I1465" t="str">
            <v>PV</v>
          </cell>
        </row>
        <row r="1466">
          <cell r="I1466" t="str">
            <v>PV</v>
          </cell>
        </row>
        <row r="1467">
          <cell r="I1467" t="str">
            <v>PV</v>
          </cell>
        </row>
        <row r="1468">
          <cell r="I1468" t="str">
            <v>PV</v>
          </cell>
        </row>
        <row r="1469">
          <cell r="I1469" t="str">
            <v>PV</v>
          </cell>
        </row>
        <row r="1470">
          <cell r="I1470" t="str">
            <v>PV</v>
          </cell>
        </row>
        <row r="1471">
          <cell r="I1471" t="str">
            <v>PV</v>
          </cell>
        </row>
        <row r="1472">
          <cell r="I1472" t="str">
            <v>PV</v>
          </cell>
        </row>
        <row r="1473">
          <cell r="I1473" t="str">
            <v>PV</v>
          </cell>
        </row>
        <row r="1474">
          <cell r="I1474" t="str">
            <v>PV</v>
          </cell>
        </row>
        <row r="1475">
          <cell r="I1475" t="str">
            <v>PV</v>
          </cell>
        </row>
        <row r="1476">
          <cell r="I1476" t="str">
            <v>PV</v>
          </cell>
        </row>
        <row r="1477">
          <cell r="I1477" t="str">
            <v>PV</v>
          </cell>
        </row>
        <row r="1478">
          <cell r="I1478" t="str">
            <v>PV</v>
          </cell>
        </row>
        <row r="1479">
          <cell r="I1479" t="str">
            <v>PV</v>
          </cell>
        </row>
        <row r="1480">
          <cell r="I1480" t="str">
            <v>PV</v>
          </cell>
        </row>
        <row r="1481">
          <cell r="I1481" t="str">
            <v>PV</v>
          </cell>
        </row>
        <row r="1482">
          <cell r="I1482" t="str">
            <v>PV</v>
          </cell>
        </row>
        <row r="1483">
          <cell r="I1483" t="str">
            <v>PV</v>
          </cell>
        </row>
        <row r="1484">
          <cell r="I1484" t="str">
            <v>PV</v>
          </cell>
        </row>
        <row r="1485">
          <cell r="I1485" t="str">
            <v>PV</v>
          </cell>
        </row>
        <row r="1486">
          <cell r="I1486" t="str">
            <v>PV</v>
          </cell>
        </row>
        <row r="1487">
          <cell r="I1487" t="str">
            <v>PV</v>
          </cell>
        </row>
        <row r="1488">
          <cell r="I1488" t="str">
            <v>PV</v>
          </cell>
        </row>
        <row r="1489">
          <cell r="I1489" t="str">
            <v>PV</v>
          </cell>
        </row>
        <row r="1490">
          <cell r="I1490" t="str">
            <v>PV</v>
          </cell>
        </row>
        <row r="1491">
          <cell r="I1491" t="str">
            <v>PV</v>
          </cell>
        </row>
        <row r="1492">
          <cell r="I1492" t="str">
            <v>PV</v>
          </cell>
        </row>
        <row r="1493">
          <cell r="I1493" t="str">
            <v>PV</v>
          </cell>
        </row>
        <row r="1494">
          <cell r="I1494" t="str">
            <v>PV</v>
          </cell>
        </row>
        <row r="1495">
          <cell r="I1495" t="str">
            <v>PV</v>
          </cell>
        </row>
        <row r="1496">
          <cell r="I1496" t="str">
            <v>PV</v>
          </cell>
        </row>
        <row r="1497">
          <cell r="I1497" t="str">
            <v>PV</v>
          </cell>
        </row>
        <row r="1498">
          <cell r="I1498" t="str">
            <v>PV</v>
          </cell>
        </row>
        <row r="1499">
          <cell r="I1499" t="str">
            <v>PV</v>
          </cell>
        </row>
        <row r="1500">
          <cell r="I1500" t="str">
            <v>PV</v>
          </cell>
        </row>
        <row r="1501">
          <cell r="I1501" t="str">
            <v>PV</v>
          </cell>
        </row>
        <row r="1502">
          <cell r="I1502" t="str">
            <v>PV</v>
          </cell>
        </row>
        <row r="1503">
          <cell r="I1503" t="str">
            <v>PV</v>
          </cell>
        </row>
        <row r="1504">
          <cell r="I1504" t="str">
            <v>PV</v>
          </cell>
        </row>
        <row r="1505">
          <cell r="I1505" t="str">
            <v>PV</v>
          </cell>
        </row>
        <row r="1506">
          <cell r="I1506" t="str">
            <v>PV</v>
          </cell>
        </row>
        <row r="1507">
          <cell r="I1507" t="str">
            <v>PV</v>
          </cell>
        </row>
        <row r="1508">
          <cell r="I1508" t="str">
            <v>PV</v>
          </cell>
        </row>
        <row r="1509">
          <cell r="I1509" t="str">
            <v>PV</v>
          </cell>
        </row>
        <row r="1510">
          <cell r="I1510" t="str">
            <v>PV</v>
          </cell>
        </row>
        <row r="1511">
          <cell r="I1511" t="str">
            <v>PV</v>
          </cell>
        </row>
        <row r="1512">
          <cell r="I1512" t="str">
            <v>PV</v>
          </cell>
        </row>
        <row r="1513">
          <cell r="I1513" t="str">
            <v>PV</v>
          </cell>
        </row>
        <row r="1514">
          <cell r="I1514" t="str">
            <v>PV</v>
          </cell>
        </row>
        <row r="1515">
          <cell r="I1515" t="str">
            <v>PV</v>
          </cell>
        </row>
        <row r="1516">
          <cell r="I1516" t="str">
            <v>PV</v>
          </cell>
        </row>
        <row r="1517">
          <cell r="I1517" t="str">
            <v>PV</v>
          </cell>
        </row>
        <row r="1518">
          <cell r="I1518" t="str">
            <v>PV</v>
          </cell>
        </row>
        <row r="1519">
          <cell r="I1519" t="str">
            <v>PV</v>
          </cell>
        </row>
        <row r="1520">
          <cell r="I1520" t="str">
            <v>PV</v>
          </cell>
        </row>
        <row r="1521">
          <cell r="I1521" t="str">
            <v>PV</v>
          </cell>
        </row>
        <row r="1522">
          <cell r="I1522" t="str">
            <v>PV</v>
          </cell>
        </row>
        <row r="1523">
          <cell r="I1523" t="str">
            <v>PV</v>
          </cell>
        </row>
        <row r="1524">
          <cell r="I1524" t="str">
            <v>PV</v>
          </cell>
        </row>
        <row r="1525">
          <cell r="I1525" t="str">
            <v>PV</v>
          </cell>
        </row>
        <row r="1526">
          <cell r="I1526" t="str">
            <v>PV</v>
          </cell>
        </row>
        <row r="1527">
          <cell r="I1527" t="str">
            <v>PV</v>
          </cell>
        </row>
        <row r="1528">
          <cell r="I1528" t="str">
            <v>PV</v>
          </cell>
        </row>
        <row r="1529">
          <cell r="I1529" t="str">
            <v>PV</v>
          </cell>
        </row>
        <row r="1530">
          <cell r="I1530" t="str">
            <v>PV</v>
          </cell>
        </row>
        <row r="1531">
          <cell r="I1531" t="str">
            <v>PV</v>
          </cell>
        </row>
        <row r="1532">
          <cell r="I1532" t="str">
            <v>PV</v>
          </cell>
        </row>
        <row r="1533">
          <cell r="I1533" t="str">
            <v>PV</v>
          </cell>
        </row>
        <row r="1534">
          <cell r="I1534" t="str">
            <v>PV</v>
          </cell>
        </row>
        <row r="1535">
          <cell r="I1535" t="str">
            <v>PV</v>
          </cell>
        </row>
        <row r="1536">
          <cell r="I1536" t="str">
            <v>PV</v>
          </cell>
        </row>
        <row r="1537">
          <cell r="I1537" t="str">
            <v>PV</v>
          </cell>
        </row>
        <row r="1538">
          <cell r="I1538" t="str">
            <v>PV</v>
          </cell>
        </row>
        <row r="1539">
          <cell r="I1539" t="str">
            <v>PV</v>
          </cell>
        </row>
        <row r="1540">
          <cell r="I1540" t="str">
            <v>PV</v>
          </cell>
        </row>
        <row r="1541">
          <cell r="I1541" t="str">
            <v>PV</v>
          </cell>
        </row>
        <row r="1542">
          <cell r="I1542" t="str">
            <v>PV</v>
          </cell>
        </row>
        <row r="1543">
          <cell r="I1543" t="str">
            <v>PV</v>
          </cell>
        </row>
        <row r="1544">
          <cell r="I1544" t="str">
            <v>PV</v>
          </cell>
        </row>
        <row r="1545">
          <cell r="I1545" t="str">
            <v>PV</v>
          </cell>
        </row>
        <row r="1546">
          <cell r="I1546" t="str">
            <v>PV</v>
          </cell>
        </row>
        <row r="1547">
          <cell r="I1547" t="str">
            <v>PV</v>
          </cell>
        </row>
        <row r="1548">
          <cell r="I1548" t="str">
            <v>PV</v>
          </cell>
        </row>
        <row r="1549">
          <cell r="I1549" t="str">
            <v>PV</v>
          </cell>
        </row>
        <row r="1550">
          <cell r="I1550" t="str">
            <v>PV</v>
          </cell>
        </row>
        <row r="1551">
          <cell r="I1551" t="str">
            <v>PV</v>
          </cell>
        </row>
        <row r="1552">
          <cell r="I1552" t="str">
            <v>PV</v>
          </cell>
        </row>
        <row r="1553">
          <cell r="I1553" t="str">
            <v>PV</v>
          </cell>
        </row>
        <row r="1554">
          <cell r="I1554" t="str">
            <v>PV</v>
          </cell>
        </row>
        <row r="1555">
          <cell r="I1555" t="str">
            <v>PV</v>
          </cell>
        </row>
        <row r="1556">
          <cell r="I1556" t="str">
            <v>PV</v>
          </cell>
        </row>
        <row r="1557">
          <cell r="I1557" t="str">
            <v>PV</v>
          </cell>
        </row>
        <row r="1558">
          <cell r="I1558" t="str">
            <v>PV</v>
          </cell>
        </row>
        <row r="1559">
          <cell r="I1559" t="str">
            <v>PV</v>
          </cell>
        </row>
        <row r="1560">
          <cell r="I1560" t="str">
            <v>PV</v>
          </cell>
        </row>
        <row r="1561">
          <cell r="I1561" t="str">
            <v>PV</v>
          </cell>
        </row>
        <row r="1562">
          <cell r="I1562" t="str">
            <v>PV</v>
          </cell>
        </row>
        <row r="1563">
          <cell r="I1563" t="str">
            <v>PV</v>
          </cell>
        </row>
        <row r="1564">
          <cell r="I1564" t="str">
            <v>PV</v>
          </cell>
        </row>
        <row r="1565">
          <cell r="I1565" t="str">
            <v>PV</v>
          </cell>
        </row>
        <row r="1566">
          <cell r="I1566" t="str">
            <v>PV</v>
          </cell>
        </row>
        <row r="1567">
          <cell r="I1567" t="str">
            <v>PV</v>
          </cell>
        </row>
        <row r="1568">
          <cell r="I1568" t="str">
            <v>PV</v>
          </cell>
        </row>
        <row r="1569">
          <cell r="I1569" t="str">
            <v>PV</v>
          </cell>
        </row>
        <row r="1570">
          <cell r="I1570" t="str">
            <v>PV</v>
          </cell>
        </row>
        <row r="1571">
          <cell r="I1571" t="str">
            <v>PV</v>
          </cell>
        </row>
        <row r="1572">
          <cell r="I1572" t="str">
            <v>PV</v>
          </cell>
        </row>
        <row r="1573">
          <cell r="I1573" t="str">
            <v>PV</v>
          </cell>
        </row>
        <row r="1574">
          <cell r="I1574" t="str">
            <v>PV</v>
          </cell>
        </row>
        <row r="1575">
          <cell r="I1575" t="str">
            <v>PV</v>
          </cell>
        </row>
        <row r="1576">
          <cell r="I1576" t="str">
            <v>PV</v>
          </cell>
        </row>
        <row r="1577">
          <cell r="I1577" t="str">
            <v>PV</v>
          </cell>
        </row>
        <row r="1578">
          <cell r="I1578" t="str">
            <v>PV</v>
          </cell>
        </row>
        <row r="1579">
          <cell r="I1579" t="str">
            <v>PV</v>
          </cell>
        </row>
        <row r="1580">
          <cell r="I1580" t="str">
            <v>PV</v>
          </cell>
        </row>
        <row r="1581">
          <cell r="I1581" t="str">
            <v>PV</v>
          </cell>
        </row>
        <row r="1582">
          <cell r="I1582" t="str">
            <v>PV</v>
          </cell>
        </row>
        <row r="1583">
          <cell r="I1583" t="str">
            <v>PV</v>
          </cell>
        </row>
        <row r="1584">
          <cell r="I1584" t="str">
            <v>PV</v>
          </cell>
        </row>
        <row r="1585">
          <cell r="I1585" t="str">
            <v>PV</v>
          </cell>
        </row>
        <row r="1586">
          <cell r="I1586" t="str">
            <v>PV</v>
          </cell>
        </row>
        <row r="1587">
          <cell r="I1587" t="str">
            <v>PV</v>
          </cell>
        </row>
        <row r="1588">
          <cell r="I1588" t="str">
            <v>PV</v>
          </cell>
        </row>
        <row r="1589">
          <cell r="I1589" t="str">
            <v>PV</v>
          </cell>
        </row>
        <row r="1590">
          <cell r="I1590" t="str">
            <v>PV</v>
          </cell>
        </row>
        <row r="1591">
          <cell r="I1591" t="str">
            <v>PV</v>
          </cell>
        </row>
        <row r="1592">
          <cell r="I1592" t="str">
            <v>PV</v>
          </cell>
        </row>
        <row r="1593">
          <cell r="I1593" t="str">
            <v>PV</v>
          </cell>
        </row>
        <row r="1594">
          <cell r="I1594" t="str">
            <v>PV</v>
          </cell>
        </row>
        <row r="1595">
          <cell r="I1595" t="str">
            <v>PV</v>
          </cell>
        </row>
        <row r="1596">
          <cell r="I1596" t="str">
            <v>PV</v>
          </cell>
        </row>
        <row r="1597">
          <cell r="I1597" t="str">
            <v>PV</v>
          </cell>
        </row>
        <row r="1598">
          <cell r="I1598" t="str">
            <v>PV</v>
          </cell>
        </row>
        <row r="1599">
          <cell r="I1599" t="str">
            <v>PV</v>
          </cell>
        </row>
        <row r="1600">
          <cell r="I1600" t="str">
            <v>PV</v>
          </cell>
        </row>
        <row r="1601">
          <cell r="I1601" t="str">
            <v>PV</v>
          </cell>
        </row>
        <row r="1602">
          <cell r="I1602" t="str">
            <v>PV</v>
          </cell>
        </row>
        <row r="1603">
          <cell r="I1603" t="str">
            <v>PV</v>
          </cell>
        </row>
        <row r="1604">
          <cell r="I1604" t="str">
            <v>PV</v>
          </cell>
        </row>
        <row r="1605">
          <cell r="I1605" t="str">
            <v>PV</v>
          </cell>
        </row>
        <row r="1606">
          <cell r="I1606" t="str">
            <v>PV</v>
          </cell>
        </row>
        <row r="1607">
          <cell r="I1607" t="str">
            <v>PV</v>
          </cell>
        </row>
        <row r="1608">
          <cell r="I1608" t="str">
            <v>PV</v>
          </cell>
        </row>
        <row r="1609">
          <cell r="I1609" t="str">
            <v>PV</v>
          </cell>
        </row>
        <row r="1610">
          <cell r="I1610" t="str">
            <v>PV</v>
          </cell>
        </row>
        <row r="1611">
          <cell r="I1611" t="str">
            <v>PV</v>
          </cell>
        </row>
        <row r="1612">
          <cell r="I1612" t="str">
            <v>PV</v>
          </cell>
        </row>
        <row r="1613">
          <cell r="I1613" t="str">
            <v>PV</v>
          </cell>
        </row>
        <row r="1614">
          <cell r="I1614" t="str">
            <v>PV</v>
          </cell>
        </row>
        <row r="1615">
          <cell r="I1615" t="str">
            <v>PV</v>
          </cell>
        </row>
        <row r="1616">
          <cell r="I1616" t="str">
            <v>PV</v>
          </cell>
        </row>
        <row r="1617">
          <cell r="I1617" t="str">
            <v>PV</v>
          </cell>
        </row>
        <row r="1618">
          <cell r="I1618" t="str">
            <v>PV</v>
          </cell>
        </row>
        <row r="1619">
          <cell r="I1619" t="str">
            <v>PV</v>
          </cell>
        </row>
        <row r="1620">
          <cell r="I1620" t="str">
            <v>PV</v>
          </cell>
        </row>
        <row r="1621">
          <cell r="I1621" t="str">
            <v>PV</v>
          </cell>
        </row>
        <row r="1622">
          <cell r="I1622" t="str">
            <v>PV</v>
          </cell>
        </row>
        <row r="1623">
          <cell r="I1623" t="str">
            <v>PV</v>
          </cell>
        </row>
        <row r="1624">
          <cell r="I1624" t="str">
            <v>PV</v>
          </cell>
        </row>
        <row r="1625">
          <cell r="I1625" t="str">
            <v>PV</v>
          </cell>
        </row>
        <row r="1626">
          <cell r="I1626" t="str">
            <v>PV</v>
          </cell>
        </row>
        <row r="1627">
          <cell r="I1627" t="str">
            <v>PV</v>
          </cell>
        </row>
        <row r="1628">
          <cell r="I1628" t="str">
            <v>PV</v>
          </cell>
        </row>
        <row r="1629">
          <cell r="I1629" t="str">
            <v>PV</v>
          </cell>
        </row>
        <row r="1630">
          <cell r="I1630" t="str">
            <v>PV</v>
          </cell>
        </row>
        <row r="1631">
          <cell r="I1631" t="str">
            <v>PV</v>
          </cell>
        </row>
        <row r="1632">
          <cell r="I1632" t="str">
            <v>PV</v>
          </cell>
        </row>
        <row r="1633">
          <cell r="I1633" t="str">
            <v>wind</v>
          </cell>
        </row>
        <row r="1634">
          <cell r="I1634" t="str">
            <v>wind</v>
          </cell>
        </row>
        <row r="1635">
          <cell r="I1635" t="str">
            <v>wind</v>
          </cell>
        </row>
        <row r="1636">
          <cell r="I1636" t="str">
            <v>wind</v>
          </cell>
        </row>
        <row r="1637">
          <cell r="I1637" t="str">
            <v>wind</v>
          </cell>
        </row>
        <row r="1638">
          <cell r="I1638" t="str">
            <v>wind</v>
          </cell>
        </row>
        <row r="1639">
          <cell r="I1639" t="str">
            <v>wind</v>
          </cell>
        </row>
        <row r="1640">
          <cell r="I1640" t="str">
            <v>wind</v>
          </cell>
        </row>
        <row r="1641">
          <cell r="I1641" t="str">
            <v>wind</v>
          </cell>
        </row>
        <row r="1642">
          <cell r="I1642" t="str">
            <v>wind</v>
          </cell>
        </row>
        <row r="1643">
          <cell r="I1643" t="str">
            <v>wind</v>
          </cell>
        </row>
        <row r="1644">
          <cell r="I1644" t="str">
            <v>wind</v>
          </cell>
        </row>
        <row r="1645">
          <cell r="I1645" t="str">
            <v>wind</v>
          </cell>
        </row>
        <row r="1646">
          <cell r="I1646" t="str">
            <v>wind</v>
          </cell>
        </row>
        <row r="1647">
          <cell r="I1647" t="str">
            <v>wind</v>
          </cell>
        </row>
        <row r="1648">
          <cell r="I1648" t="str">
            <v>wind</v>
          </cell>
        </row>
        <row r="1649">
          <cell r="I1649" t="str">
            <v>wind</v>
          </cell>
        </row>
        <row r="1650">
          <cell r="I1650" t="str">
            <v>wind</v>
          </cell>
        </row>
        <row r="1651">
          <cell r="I1651" t="str">
            <v>wind</v>
          </cell>
        </row>
        <row r="1652">
          <cell r="I1652" t="str">
            <v>wind</v>
          </cell>
        </row>
        <row r="1653">
          <cell r="I1653" t="str">
            <v>wind</v>
          </cell>
        </row>
        <row r="1654">
          <cell r="I1654" t="str">
            <v>wind</v>
          </cell>
        </row>
        <row r="1655">
          <cell r="I1655" t="str">
            <v>wind</v>
          </cell>
        </row>
        <row r="1656">
          <cell r="I1656" t="str">
            <v>wind</v>
          </cell>
        </row>
        <row r="1657">
          <cell r="I1657" t="str">
            <v>wind</v>
          </cell>
        </row>
        <row r="1658">
          <cell r="I1658" t="str">
            <v>wind</v>
          </cell>
        </row>
        <row r="1659">
          <cell r="I1659" t="str">
            <v>wind</v>
          </cell>
        </row>
        <row r="1660">
          <cell r="I1660" t="str">
            <v>wind</v>
          </cell>
        </row>
        <row r="1661">
          <cell r="I1661" t="str">
            <v>wind</v>
          </cell>
        </row>
        <row r="1662">
          <cell r="I1662" t="str">
            <v>wind</v>
          </cell>
        </row>
        <row r="1663">
          <cell r="I1663" t="str">
            <v>wind</v>
          </cell>
        </row>
        <row r="1664">
          <cell r="I1664" t="str">
            <v>wind</v>
          </cell>
        </row>
        <row r="1665">
          <cell r="I1665" t="str">
            <v>wind</v>
          </cell>
        </row>
        <row r="1666">
          <cell r="I1666" t="str">
            <v>wind</v>
          </cell>
        </row>
        <row r="1667">
          <cell r="I1667" t="str">
            <v>wind</v>
          </cell>
        </row>
        <row r="1668">
          <cell r="I1668" t="str">
            <v>wind</v>
          </cell>
        </row>
        <row r="1669">
          <cell r="I1669" t="str">
            <v>wind</v>
          </cell>
        </row>
        <row r="1670">
          <cell r="I1670" t="str">
            <v>wind</v>
          </cell>
        </row>
        <row r="1671">
          <cell r="I1671" t="str">
            <v>wind</v>
          </cell>
        </row>
        <row r="1672">
          <cell r="I1672" t="str">
            <v>wind</v>
          </cell>
        </row>
        <row r="1673">
          <cell r="I1673" t="str">
            <v>wind</v>
          </cell>
        </row>
        <row r="1674">
          <cell r="I1674" t="str">
            <v>wind</v>
          </cell>
        </row>
        <row r="1675">
          <cell r="I1675" t="str">
            <v>wind</v>
          </cell>
        </row>
        <row r="1676">
          <cell r="I1676" t="str">
            <v>wind</v>
          </cell>
        </row>
        <row r="1677">
          <cell r="I1677" t="str">
            <v>wind</v>
          </cell>
        </row>
        <row r="1678">
          <cell r="I1678" t="str">
            <v>wind</v>
          </cell>
        </row>
        <row r="1679">
          <cell r="I1679" t="str">
            <v>wind</v>
          </cell>
        </row>
        <row r="1680">
          <cell r="I1680" t="str">
            <v>wind</v>
          </cell>
        </row>
        <row r="1681">
          <cell r="I1681" t="str">
            <v>wind</v>
          </cell>
        </row>
        <row r="1682">
          <cell r="I1682" t="str">
            <v>wind</v>
          </cell>
        </row>
        <row r="1683">
          <cell r="I1683" t="str">
            <v>wind</v>
          </cell>
        </row>
        <row r="1684">
          <cell r="I1684" t="str">
            <v>wind</v>
          </cell>
        </row>
        <row r="1685">
          <cell r="I1685" t="str">
            <v>wind</v>
          </cell>
        </row>
        <row r="1686">
          <cell r="I1686" t="str">
            <v>wind</v>
          </cell>
        </row>
        <row r="1687">
          <cell r="I1687" t="str">
            <v>wind</v>
          </cell>
        </row>
        <row r="1688">
          <cell r="I1688" t="str">
            <v>wind</v>
          </cell>
        </row>
        <row r="1689">
          <cell r="I1689" t="str">
            <v>wind</v>
          </cell>
        </row>
        <row r="1690">
          <cell r="I1690" t="str">
            <v>wind</v>
          </cell>
        </row>
        <row r="1691">
          <cell r="I1691" t="str">
            <v>wind</v>
          </cell>
        </row>
        <row r="1692">
          <cell r="I1692" t="str">
            <v>wind</v>
          </cell>
        </row>
        <row r="1693">
          <cell r="I1693" t="str">
            <v>wind</v>
          </cell>
        </row>
        <row r="1694">
          <cell r="I1694" t="str">
            <v>wind</v>
          </cell>
        </row>
        <row r="1695">
          <cell r="I1695" t="str">
            <v>wind</v>
          </cell>
        </row>
        <row r="1696">
          <cell r="I1696" t="str">
            <v>wind</v>
          </cell>
        </row>
        <row r="1697">
          <cell r="I1697" t="str">
            <v>wind</v>
          </cell>
        </row>
        <row r="1698">
          <cell r="I1698" t="str">
            <v>wind</v>
          </cell>
        </row>
        <row r="1699">
          <cell r="I1699" t="str">
            <v>wind</v>
          </cell>
        </row>
        <row r="1700">
          <cell r="I1700" t="str">
            <v>wind</v>
          </cell>
        </row>
        <row r="1701">
          <cell r="I1701" t="str">
            <v>wind</v>
          </cell>
        </row>
        <row r="1702">
          <cell r="I1702" t="str">
            <v>wind</v>
          </cell>
        </row>
        <row r="1703">
          <cell r="I1703" t="str">
            <v>wind</v>
          </cell>
        </row>
        <row r="1704">
          <cell r="I1704" t="str">
            <v>wind</v>
          </cell>
        </row>
        <row r="1705">
          <cell r="I1705" t="str">
            <v>wind</v>
          </cell>
        </row>
        <row r="1706">
          <cell r="I1706" t="str">
            <v>wind</v>
          </cell>
        </row>
        <row r="1707">
          <cell r="I1707" t="str">
            <v>wind</v>
          </cell>
        </row>
        <row r="1708">
          <cell r="I1708" t="str">
            <v>wind</v>
          </cell>
        </row>
        <row r="1709">
          <cell r="I1709" t="str">
            <v>wind</v>
          </cell>
        </row>
        <row r="1710">
          <cell r="I1710" t="str">
            <v>wind</v>
          </cell>
        </row>
        <row r="1711">
          <cell r="I1711" t="str">
            <v>wind</v>
          </cell>
        </row>
        <row r="1712">
          <cell r="I1712" t="str">
            <v>wind</v>
          </cell>
        </row>
        <row r="1713">
          <cell r="I1713" t="str">
            <v>wind</v>
          </cell>
        </row>
        <row r="1714">
          <cell r="I1714" t="str">
            <v>wind</v>
          </cell>
        </row>
        <row r="1715">
          <cell r="I1715" t="str">
            <v>wind</v>
          </cell>
        </row>
        <row r="1716">
          <cell r="I1716" t="str">
            <v>wind</v>
          </cell>
        </row>
        <row r="1717">
          <cell r="I1717" t="str">
            <v>wind</v>
          </cell>
        </row>
        <row r="1718">
          <cell r="I1718" t="str">
            <v>wind</v>
          </cell>
        </row>
        <row r="1719">
          <cell r="I1719" t="str">
            <v>wind</v>
          </cell>
        </row>
        <row r="1720">
          <cell r="I1720" t="str">
            <v>wind</v>
          </cell>
        </row>
        <row r="1721">
          <cell r="I1721" t="str">
            <v>wind</v>
          </cell>
        </row>
        <row r="1722">
          <cell r="I1722" t="str">
            <v>wind</v>
          </cell>
        </row>
        <row r="1723">
          <cell r="I1723" t="str">
            <v>wind</v>
          </cell>
        </row>
        <row r="1724">
          <cell r="I1724" t="str">
            <v>wind</v>
          </cell>
        </row>
        <row r="1725">
          <cell r="I1725" t="str">
            <v>wind</v>
          </cell>
        </row>
        <row r="1726">
          <cell r="I1726" t="str">
            <v>wind</v>
          </cell>
        </row>
        <row r="1727">
          <cell r="I1727" t="str">
            <v>wind</v>
          </cell>
        </row>
        <row r="1728">
          <cell r="I1728" t="str">
            <v>wind</v>
          </cell>
        </row>
        <row r="1729">
          <cell r="I1729" t="str">
            <v>wind</v>
          </cell>
        </row>
        <row r="1730">
          <cell r="I1730" t="str">
            <v>wind</v>
          </cell>
        </row>
        <row r="1731">
          <cell r="I1731" t="str">
            <v>wind</v>
          </cell>
        </row>
        <row r="1732">
          <cell r="I1732" t="str">
            <v>wind</v>
          </cell>
        </row>
        <row r="1733">
          <cell r="I1733" t="str">
            <v>wind</v>
          </cell>
        </row>
        <row r="1734">
          <cell r="I1734" t="str">
            <v>wind</v>
          </cell>
        </row>
        <row r="1735">
          <cell r="I1735" t="str">
            <v>wind</v>
          </cell>
        </row>
        <row r="1736">
          <cell r="I1736" t="str">
            <v>wind</v>
          </cell>
        </row>
        <row r="1737">
          <cell r="I1737" t="str">
            <v>wind</v>
          </cell>
        </row>
        <row r="1738">
          <cell r="I1738" t="str">
            <v>wind</v>
          </cell>
        </row>
        <row r="1739">
          <cell r="I1739" t="str">
            <v>wind</v>
          </cell>
        </row>
        <row r="1740">
          <cell r="I1740" t="str">
            <v>wind</v>
          </cell>
        </row>
        <row r="1741">
          <cell r="I1741" t="str">
            <v>wind</v>
          </cell>
        </row>
        <row r="1742">
          <cell r="I1742" t="str">
            <v>wind</v>
          </cell>
        </row>
        <row r="1743">
          <cell r="I1743" t="str">
            <v>wind</v>
          </cell>
        </row>
        <row r="1744">
          <cell r="I1744" t="str">
            <v>wind</v>
          </cell>
        </row>
        <row r="1745">
          <cell r="I1745" t="str">
            <v>wind</v>
          </cell>
        </row>
        <row r="1746">
          <cell r="I1746" t="str">
            <v>wind</v>
          </cell>
        </row>
        <row r="1747">
          <cell r="I1747" t="str">
            <v>wind</v>
          </cell>
        </row>
        <row r="1748">
          <cell r="I1748" t="str">
            <v>wind</v>
          </cell>
        </row>
        <row r="1749">
          <cell r="I1749" t="str">
            <v>wind</v>
          </cell>
        </row>
        <row r="1750">
          <cell r="I1750" t="str">
            <v>wind</v>
          </cell>
        </row>
        <row r="1751">
          <cell r="I1751" t="str">
            <v>wind</v>
          </cell>
        </row>
        <row r="1752">
          <cell r="I1752" t="str">
            <v>wind</v>
          </cell>
        </row>
        <row r="1753">
          <cell r="I1753" t="str">
            <v>wind</v>
          </cell>
        </row>
        <row r="1754">
          <cell r="I1754" t="str">
            <v>wind</v>
          </cell>
        </row>
        <row r="1755">
          <cell r="I1755" t="str">
            <v>wind</v>
          </cell>
        </row>
        <row r="1756">
          <cell r="I1756" t="str">
            <v>wind</v>
          </cell>
        </row>
        <row r="1757">
          <cell r="I1757" t="str">
            <v>wind</v>
          </cell>
        </row>
        <row r="1758">
          <cell r="I1758" t="str">
            <v>wind</v>
          </cell>
        </row>
        <row r="1759">
          <cell r="I1759" t="str">
            <v>wind</v>
          </cell>
        </row>
        <row r="1760">
          <cell r="I1760" t="str">
            <v>wind</v>
          </cell>
        </row>
        <row r="1761">
          <cell r="I1761" t="str">
            <v>wind</v>
          </cell>
        </row>
        <row r="1762">
          <cell r="I1762" t="str">
            <v>wind</v>
          </cell>
        </row>
        <row r="1763">
          <cell r="I1763" t="str">
            <v>wind</v>
          </cell>
        </row>
        <row r="1764">
          <cell r="I1764" t="str">
            <v>wind</v>
          </cell>
        </row>
        <row r="1765">
          <cell r="I1765" t="str">
            <v>wind</v>
          </cell>
        </row>
        <row r="1766">
          <cell r="I1766" t="str">
            <v>wind</v>
          </cell>
        </row>
        <row r="1767">
          <cell r="I1767" t="str">
            <v>wind</v>
          </cell>
        </row>
        <row r="1768">
          <cell r="I1768" t="str">
            <v>wind</v>
          </cell>
        </row>
        <row r="1769">
          <cell r="I1769" t="str">
            <v>wind</v>
          </cell>
        </row>
        <row r="1770">
          <cell r="I1770" t="str">
            <v>wind</v>
          </cell>
        </row>
        <row r="1771">
          <cell r="I1771" t="str">
            <v>wind</v>
          </cell>
        </row>
        <row r="1772">
          <cell r="I1772" t="str">
            <v>wind</v>
          </cell>
        </row>
        <row r="1773">
          <cell r="I1773" t="str">
            <v>wind</v>
          </cell>
        </row>
        <row r="1774">
          <cell r="I1774" t="str">
            <v>wind</v>
          </cell>
        </row>
        <row r="1775">
          <cell r="I1775" t="str">
            <v>wind</v>
          </cell>
        </row>
        <row r="1776">
          <cell r="I1776" t="str">
            <v>wind</v>
          </cell>
        </row>
        <row r="1777">
          <cell r="I1777" t="str">
            <v>wind</v>
          </cell>
        </row>
        <row r="1778">
          <cell r="I1778" t="str">
            <v>wind</v>
          </cell>
        </row>
        <row r="1779">
          <cell r="I1779" t="str">
            <v>wind</v>
          </cell>
        </row>
        <row r="1780">
          <cell r="I1780" t="str">
            <v>wind</v>
          </cell>
        </row>
        <row r="1781">
          <cell r="I1781" t="str">
            <v>wind</v>
          </cell>
        </row>
        <row r="1782">
          <cell r="I1782" t="str">
            <v>wind</v>
          </cell>
        </row>
        <row r="1783">
          <cell r="I1783" t="str">
            <v>wind</v>
          </cell>
        </row>
        <row r="1784">
          <cell r="I1784" t="str">
            <v>wind</v>
          </cell>
        </row>
        <row r="1785">
          <cell r="I1785" t="str">
            <v>wind</v>
          </cell>
        </row>
        <row r="1786">
          <cell r="I1786" t="str">
            <v>wind</v>
          </cell>
        </row>
        <row r="1787">
          <cell r="I1787" t="str">
            <v>wind</v>
          </cell>
        </row>
        <row r="1788">
          <cell r="I1788" t="str">
            <v>wind</v>
          </cell>
        </row>
        <row r="1789">
          <cell r="I1789" t="str">
            <v>wind</v>
          </cell>
        </row>
        <row r="1790">
          <cell r="I1790" t="str">
            <v>wind</v>
          </cell>
        </row>
        <row r="1791">
          <cell r="I1791" t="str">
            <v>wind</v>
          </cell>
        </row>
        <row r="1792">
          <cell r="I1792" t="str">
            <v>wind</v>
          </cell>
        </row>
        <row r="1793">
          <cell r="I1793" t="str">
            <v>wind</v>
          </cell>
        </row>
        <row r="1794">
          <cell r="I1794" t="str">
            <v>wind</v>
          </cell>
        </row>
        <row r="1795">
          <cell r="I1795" t="str">
            <v>wind</v>
          </cell>
        </row>
        <row r="1796">
          <cell r="I1796" t="str">
            <v>wind</v>
          </cell>
        </row>
        <row r="1797">
          <cell r="I1797" t="str">
            <v>wind</v>
          </cell>
        </row>
        <row r="1798">
          <cell r="I1798" t="str">
            <v>wind</v>
          </cell>
        </row>
        <row r="1799">
          <cell r="I1799" t="str">
            <v>wind</v>
          </cell>
        </row>
        <row r="1800">
          <cell r="I1800" t="str">
            <v>wind</v>
          </cell>
        </row>
        <row r="1801">
          <cell r="I1801" t="str">
            <v>wind</v>
          </cell>
        </row>
        <row r="1802">
          <cell r="I1802" t="str">
            <v>wind</v>
          </cell>
        </row>
        <row r="1803">
          <cell r="I1803" t="str">
            <v>wind</v>
          </cell>
        </row>
        <row r="1804">
          <cell r="I1804" t="str">
            <v>wind</v>
          </cell>
        </row>
        <row r="1805">
          <cell r="I1805" t="str">
            <v>wind</v>
          </cell>
        </row>
        <row r="1806">
          <cell r="I1806" t="str">
            <v>wind</v>
          </cell>
        </row>
        <row r="1807">
          <cell r="I1807" t="str">
            <v>wind</v>
          </cell>
        </row>
        <row r="1808">
          <cell r="I1808" t="str">
            <v>wind</v>
          </cell>
        </row>
        <row r="1809">
          <cell r="I1809" t="str">
            <v>wind</v>
          </cell>
        </row>
        <row r="1810">
          <cell r="I1810" t="str">
            <v>wind</v>
          </cell>
        </row>
        <row r="1811">
          <cell r="I1811" t="str">
            <v>wind</v>
          </cell>
        </row>
        <row r="1812">
          <cell r="I1812" t="str">
            <v>wind</v>
          </cell>
        </row>
        <row r="1813">
          <cell r="I1813" t="str">
            <v>wind</v>
          </cell>
        </row>
        <row r="1814">
          <cell r="I1814" t="str">
            <v>wind</v>
          </cell>
        </row>
        <row r="1815">
          <cell r="I1815" t="str">
            <v>wind</v>
          </cell>
        </row>
        <row r="1816">
          <cell r="I1816" t="str">
            <v>wind</v>
          </cell>
        </row>
        <row r="1817">
          <cell r="I1817" t="str">
            <v>wind</v>
          </cell>
        </row>
        <row r="1818">
          <cell r="I1818" t="str">
            <v>wind</v>
          </cell>
        </row>
        <row r="1819">
          <cell r="I1819" t="str">
            <v>wind</v>
          </cell>
        </row>
        <row r="1820">
          <cell r="I1820" t="str">
            <v>wind</v>
          </cell>
        </row>
        <row r="1821">
          <cell r="I1821" t="str">
            <v>wind</v>
          </cell>
        </row>
        <row r="1822">
          <cell r="I1822" t="str">
            <v>wind</v>
          </cell>
        </row>
        <row r="1823">
          <cell r="I1823" t="str">
            <v>wind</v>
          </cell>
        </row>
        <row r="1824">
          <cell r="I1824" t="str">
            <v>wind</v>
          </cell>
        </row>
        <row r="1825">
          <cell r="I1825" t="str">
            <v>wind</v>
          </cell>
        </row>
        <row r="1826">
          <cell r="I1826" t="str">
            <v>wind</v>
          </cell>
        </row>
        <row r="1827">
          <cell r="I1827" t="str">
            <v>wind</v>
          </cell>
        </row>
        <row r="1828">
          <cell r="I1828" t="str">
            <v>wind</v>
          </cell>
        </row>
        <row r="1829">
          <cell r="I1829" t="str">
            <v>wind</v>
          </cell>
        </row>
        <row r="1830">
          <cell r="I1830" t="str">
            <v>wind</v>
          </cell>
        </row>
        <row r="1831">
          <cell r="I1831" t="str">
            <v>wind</v>
          </cell>
        </row>
        <row r="1832">
          <cell r="I1832" t="str">
            <v>wind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NL2023"/>
      <sheetName val="energy community growth"/>
      <sheetName val="community_projects"/>
      <sheetName val="Blad1"/>
      <sheetName val="projects sorted to size"/>
      <sheetName val="projects_growth"/>
      <sheetName val="LOKALE ENERGIECOÖPERATIES"/>
      <sheetName val="PRODUCTIECOÖPERATIES"/>
      <sheetName val="SAMENWERKINGSVERBA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V17"/>
  <sheetViews>
    <sheetView topLeftCell="C1" zoomScaleNormal="100" workbookViewId="0">
      <selection activeCell="V16" sqref="V16:V17"/>
    </sheetView>
  </sheetViews>
  <sheetFormatPr defaultRowHeight="14.4" x14ac:dyDescent="0.3"/>
  <cols>
    <col min="14" max="14" width="11" bestFit="1" customWidth="1"/>
  </cols>
  <sheetData>
    <row r="1" spans="1:22" x14ac:dyDescent="0.3">
      <c r="A1" t="s">
        <v>0</v>
      </c>
      <c r="B1" t="s">
        <v>11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t="s">
        <v>1</v>
      </c>
      <c r="N1" t="s">
        <v>6</v>
      </c>
      <c r="O1" t="s">
        <v>4</v>
      </c>
      <c r="P1" t="s">
        <v>2</v>
      </c>
      <c r="Q1" t="s">
        <v>5</v>
      </c>
      <c r="R1" t="s">
        <v>9</v>
      </c>
      <c r="S1" t="s">
        <v>7</v>
      </c>
      <c r="T1" t="s">
        <v>8</v>
      </c>
    </row>
    <row r="2" spans="1:22" x14ac:dyDescent="0.3">
      <c r="A2" t="s">
        <v>3</v>
      </c>
      <c r="B2">
        <v>2009</v>
      </c>
      <c r="C2">
        <f>COUNTIF([1]energy_communities!$J:$J, "&lt; 2010")</f>
        <v>17</v>
      </c>
      <c r="E2">
        <f>COUNTIFS([1]EC_projects_original!$G:$G,"realized",[1]EC_projects_original!$P:$P, "&gt;0",[1]EC_projects_original!$H:$H, "&lt;2010")</f>
        <v>20</v>
      </c>
      <c r="F2">
        <f>COUNTIFS([1]EC_projects!$I:$I, "PV",[1]EC_projects_original!$H:$H, "&lt;2010",[1]EC_projects_original!$G:$G,"realized",[1]EC_projects_original!$P:$P, "&gt;0")</f>
        <v>0</v>
      </c>
      <c r="G2">
        <f>COUNTIFS([1]EC_projects!$I:$I, "wind",[1]EC_projects_original!$H:$H, "&lt;2010",[1]EC_projects_original!$G:$G,"realized",[1]EC_projects_original!$P:$P, "&gt;0")</f>
        <v>20</v>
      </c>
      <c r="H2" s="1">
        <f>SUM(I2:J2)</f>
        <v>31.271999999999998</v>
      </c>
      <c r="I2" s="1">
        <f>SUMIFS([1]EC_projects_original!$P:$P, [1]EC_projects!$I:$I, "PV",[1]EC_projects_original!$H:$H, "&lt;2010",[1]EC_projects_original!$G:$G,"realized",[1]EC_projects_original!$P:$P, "&gt;0") / 1000</f>
        <v>0</v>
      </c>
      <c r="J2" s="1">
        <f>SUMIFS([1]EC_projects_original!$P:$P, [1]EC_projects!$I:$I, "wind",[1]EC_projects_original!$H:$H, "&lt;2010",[1]EC_projects_original!$G:$G,"realized",[1]EC_projects_original!$P:$P, "&gt;0") / 1000</f>
        <v>31.271999999999998</v>
      </c>
      <c r="M2">
        <f>C2</f>
        <v>17</v>
      </c>
      <c r="O2">
        <f t="shared" ref="O2:T2" si="0">E2</f>
        <v>20</v>
      </c>
      <c r="P2">
        <f t="shared" si="0"/>
        <v>0</v>
      </c>
      <c r="Q2">
        <f t="shared" si="0"/>
        <v>20</v>
      </c>
      <c r="R2" s="1">
        <f t="shared" si="0"/>
        <v>31.271999999999998</v>
      </c>
      <c r="S2" s="1">
        <f t="shared" si="0"/>
        <v>0</v>
      </c>
      <c r="T2" s="1">
        <f t="shared" si="0"/>
        <v>31.271999999999998</v>
      </c>
      <c r="U2" s="1">
        <f>O2*99</f>
        <v>1980</v>
      </c>
    </row>
    <row r="3" spans="1:22" x14ac:dyDescent="0.3">
      <c r="A3">
        <v>2010</v>
      </c>
      <c r="B3">
        <v>2010</v>
      </c>
      <c r="C3">
        <f>COUNTIF([1]energy_communities!$J:$J, $A3)</f>
        <v>5</v>
      </c>
      <c r="E3">
        <f>COUNTIFS([1]EC_projects_original!$G:$G,"realized",[1]EC_projects_original!$P:$P, "&gt;0",[1]EC_projects_original!$H:$H, A3)</f>
        <v>1</v>
      </c>
      <c r="F3">
        <f>COUNTIFS([1]EC_projects!$I:$I, "PV",[1]EC_projects_original!$H:$H, $A3,[1]EC_projects_original!$G:$G,"realized",[1]EC_projects_original!$P:$P, "&gt;0")</f>
        <v>0</v>
      </c>
      <c r="G3">
        <f>COUNTIFS([1]EC_projects!$I:$I, "wind",[1]EC_projects_original!$H:$H, $A3,[1]EC_projects_original!$G:$G,"realized",[1]EC_projects_original!$P:$P, "&gt;0")</f>
        <v>1</v>
      </c>
      <c r="H3" s="1">
        <f>SUM(I3:J3)</f>
        <v>4.5999999999999996</v>
      </c>
      <c r="I3" s="1">
        <f>SUMIFS([1]EC_projects_original!$P:$P, [1]EC_projects!$I:$I, "PV",[1]EC_projects_original!$H:$H, $A3,[1]EC_projects_original!$G:$G,"realized",[1]EC_projects_original!$P:$P, "&gt;0") / 1000</f>
        <v>0</v>
      </c>
      <c r="J3" s="1">
        <f>SUMIFS([1]EC_projects_original!$P:$P, [1]EC_projects!$I:$I, "wind",[1]EC_projects_original!$H:$H, $A3,[1]EC_projects_original!$G:$G,"realized",[1]EC_projects_original!$P:$P, "&gt;0") / 1000</f>
        <v>4.5999999999999996</v>
      </c>
      <c r="M3">
        <f>M2+C3</f>
        <v>22</v>
      </c>
      <c r="O3">
        <f t="shared" ref="O3:T3" si="1">O2+E3</f>
        <v>21</v>
      </c>
      <c r="P3">
        <f t="shared" si="1"/>
        <v>0</v>
      </c>
      <c r="Q3">
        <f t="shared" si="1"/>
        <v>21</v>
      </c>
      <c r="R3" s="1">
        <f t="shared" si="1"/>
        <v>35.872</v>
      </c>
      <c r="S3" s="1">
        <f t="shared" si="1"/>
        <v>0</v>
      </c>
      <c r="T3" s="1">
        <f t="shared" si="1"/>
        <v>35.872</v>
      </c>
      <c r="U3" s="1">
        <f t="shared" ref="U3:U16" si="2">O3*99</f>
        <v>2079</v>
      </c>
    </row>
    <row r="4" spans="1:22" x14ac:dyDescent="0.3">
      <c r="A4">
        <v>2011</v>
      </c>
      <c r="B4">
        <v>2011</v>
      </c>
      <c r="C4">
        <f>COUNTIF([1]energy_communities!$J:$J, $A4)</f>
        <v>10</v>
      </c>
      <c r="E4">
        <f>COUNTIFS([1]EC_projects_original!$G:$G,"realized",[1]EC_projects_original!$P:$P, "&gt;0",[1]EC_projects_original!$H:$H, A4)</f>
        <v>2</v>
      </c>
      <c r="F4">
        <f>COUNTIFS([1]EC_projects!$I:$I, "PV",[1]EC_projects_original!$H:$H, $A4,[1]EC_projects_original!$G:$G,"realized",[1]EC_projects_original!$P:$P, "&gt;0")</f>
        <v>2</v>
      </c>
      <c r="G4">
        <f>COUNTIFS([1]EC_projects!$I:$I, "wind",[1]EC_projects_original!$H:$H, $A4,[1]EC_projects_original!$G:$G,"realized",[1]EC_projects_original!$P:$P, "&gt;0")</f>
        <v>0</v>
      </c>
      <c r="H4" s="1">
        <f t="shared" ref="H4:H16" si="3">SUM(I4:J4)</f>
        <v>2.9819999999999999E-2</v>
      </c>
      <c r="I4" s="1">
        <f>SUMIFS([1]EC_projects_original!$P:$P, [1]EC_projects!$I:$I, "PV",[1]EC_projects_original!$H:$H, $A4,[1]EC_projects_original!$G:$G,"realized",[1]EC_projects_original!$P:$P, "&gt;0") / 1000</f>
        <v>2.9819999999999999E-2</v>
      </c>
      <c r="J4" s="1">
        <f>SUMIFS([1]EC_projects_original!$P:$P, [1]EC_projects!$I:$I, "wind",[1]EC_projects_original!$H:$H, $A4,[1]EC_projects_original!$G:$G,"realized",[1]EC_projects_original!$P:$P, "&gt;0") / 1000</f>
        <v>0</v>
      </c>
      <c r="M4">
        <f t="shared" ref="M4:M16" si="4">M3+C4</f>
        <v>32</v>
      </c>
      <c r="O4">
        <f t="shared" ref="O4:O15" si="5">O3+E4</f>
        <v>23</v>
      </c>
      <c r="P4">
        <f t="shared" ref="P4:P16" si="6">P3+F4</f>
        <v>2</v>
      </c>
      <c r="Q4">
        <f t="shared" ref="Q4:Q16" si="7">Q3+G4</f>
        <v>21</v>
      </c>
      <c r="R4" s="1">
        <f t="shared" ref="R4:R16" si="8">R3+H4</f>
        <v>35.901820000000001</v>
      </c>
      <c r="S4" s="1">
        <f t="shared" ref="S4:S16" si="9">S3+I4</f>
        <v>2.9819999999999999E-2</v>
      </c>
      <c r="T4" s="1">
        <f t="shared" ref="T4:T16" si="10">T3+J4</f>
        <v>35.872</v>
      </c>
      <c r="U4" s="1">
        <f t="shared" si="2"/>
        <v>2277</v>
      </c>
    </row>
    <row r="5" spans="1:22" x14ac:dyDescent="0.3">
      <c r="A5">
        <v>2012</v>
      </c>
      <c r="B5">
        <v>2012</v>
      </c>
      <c r="C5">
        <f>COUNTIF([1]energy_communities!$J:$J, $A5)</f>
        <v>23</v>
      </c>
      <c r="E5">
        <f>COUNTIFS([1]EC_projects_original!$G:$G,"realized",[1]EC_projects_original!$P:$P, "&gt;0",[1]EC_projects_original!$H:$H, A5)</f>
        <v>20</v>
      </c>
      <c r="F5">
        <f>COUNTIFS([1]EC_projects!$I:$I, "PV",[1]EC_projects_original!$H:$H, $A5,[1]EC_projects_original!$G:$G,"realized",[1]EC_projects_original!$P:$P, "&gt;0")</f>
        <v>6</v>
      </c>
      <c r="G5">
        <f>COUNTIFS([1]EC_projects!$I:$I, "wind",[1]EC_projects_original!$H:$H, $A5,[1]EC_projects_original!$G:$G,"realized",[1]EC_projects_original!$P:$P, "&gt;0")</f>
        <v>14</v>
      </c>
      <c r="H5" s="1">
        <f t="shared" si="3"/>
        <v>23.770368000000001</v>
      </c>
      <c r="I5" s="1">
        <f>SUMIFS([1]EC_projects_original!$P:$P, [1]EC_projects!$I:$I, "PV",[1]EC_projects_original!$H:$H, $A5,[1]EC_projects_original!$G:$G,"realized",[1]EC_projects_original!$P:$P, "&gt;0") / 1000</f>
        <v>1.2763679999999999</v>
      </c>
      <c r="J5" s="1">
        <f>SUMIFS([1]EC_projects_original!$P:$P, [1]EC_projects!$I:$I, "wind",[1]EC_projects_original!$H:$H, $A5,[1]EC_projects_original!$G:$G,"realized",[1]EC_projects_original!$P:$P, "&gt;0") / 1000</f>
        <v>22.494</v>
      </c>
      <c r="M5">
        <f t="shared" si="4"/>
        <v>55</v>
      </c>
      <c r="O5">
        <f t="shared" si="5"/>
        <v>43</v>
      </c>
      <c r="P5">
        <f t="shared" si="6"/>
        <v>8</v>
      </c>
      <c r="Q5">
        <f t="shared" si="7"/>
        <v>35</v>
      </c>
      <c r="R5" s="1">
        <f t="shared" si="8"/>
        <v>59.672188000000006</v>
      </c>
      <c r="S5" s="1">
        <f t="shared" si="9"/>
        <v>1.3061879999999999</v>
      </c>
      <c r="T5" s="1">
        <f t="shared" si="10"/>
        <v>58.366</v>
      </c>
      <c r="U5" s="1">
        <f t="shared" si="2"/>
        <v>4257</v>
      </c>
    </row>
    <row r="6" spans="1:22" x14ac:dyDescent="0.3">
      <c r="A6">
        <v>2013</v>
      </c>
      <c r="B6">
        <v>2013</v>
      </c>
      <c r="C6">
        <f>COUNTIF([1]energy_communities!$J:$J, $A6)</f>
        <v>53</v>
      </c>
      <c r="E6">
        <f>COUNTIFS([1]EC_projects_original!$G:$G,"realized",[1]EC_projects_original!$P:$P, "&gt;0",[1]EC_projects_original!$H:$H, A6)</f>
        <v>20</v>
      </c>
      <c r="F6">
        <f>COUNTIFS([1]EC_projects!$I:$I, "PV",[1]EC_projects_original!$H:$H, $A6,[1]EC_projects_original!$G:$G,"realized",[1]EC_projects_original!$P:$P, "&gt;0")</f>
        <v>12</v>
      </c>
      <c r="G6">
        <f>COUNTIFS([1]EC_projects!$I:$I, "wind",[1]EC_projects_original!$H:$H, $A6,[1]EC_projects_original!$G:$G,"realized",[1]EC_projects_original!$P:$P, "&gt;0")</f>
        <v>8</v>
      </c>
      <c r="H6" s="1">
        <f t="shared" si="3"/>
        <v>13.567540000000001</v>
      </c>
      <c r="I6" s="1">
        <f>SUMIFS([1]EC_projects_original!$P:$P, [1]EC_projects!$I:$I, "PV",[1]EC_projects_original!$H:$H, $A6,[1]EC_projects_original!$G:$G,"realized",[1]EC_projects_original!$P:$P, "&gt;0") / 1000</f>
        <v>0.41753999999999997</v>
      </c>
      <c r="J6" s="1">
        <f>SUMIFS([1]EC_projects_original!$P:$P, [1]EC_projects!$I:$I, "wind",[1]EC_projects_original!$H:$H, $A6,[1]EC_projects_original!$G:$G,"realized",[1]EC_projects_original!$P:$P, "&gt;0") / 1000</f>
        <v>13.15</v>
      </c>
      <c r="M6">
        <f t="shared" si="4"/>
        <v>108</v>
      </c>
      <c r="O6">
        <f t="shared" si="5"/>
        <v>63</v>
      </c>
      <c r="P6">
        <f t="shared" si="6"/>
        <v>20</v>
      </c>
      <c r="Q6">
        <f t="shared" si="7"/>
        <v>43</v>
      </c>
      <c r="R6" s="1">
        <f t="shared" si="8"/>
        <v>73.239728000000014</v>
      </c>
      <c r="S6" s="1">
        <f t="shared" si="9"/>
        <v>1.7237279999999999</v>
      </c>
      <c r="T6" s="1">
        <f t="shared" si="10"/>
        <v>71.516000000000005</v>
      </c>
      <c r="U6" s="1">
        <f t="shared" si="2"/>
        <v>6237</v>
      </c>
    </row>
    <row r="7" spans="1:22" x14ac:dyDescent="0.3">
      <c r="A7">
        <v>2014</v>
      </c>
      <c r="B7">
        <v>2014</v>
      </c>
      <c r="C7">
        <f>COUNTIF([1]energy_communities!$J:$J, $A7)</f>
        <v>47</v>
      </c>
      <c r="E7">
        <f>COUNTIFS([1]EC_projects_original!$G:$G,"realized",[1]EC_projects_original!$P:$P, "&gt;0",[1]EC_projects_original!$H:$H, A7)</f>
        <v>27</v>
      </c>
      <c r="F7">
        <f>COUNTIFS([1]EC_projects!$I:$I, "PV",[1]EC_projects_original!$H:$H, $A7,[1]EC_projects_original!$G:$G,"realized",[1]EC_projects_original!$P:$P, "&gt;0")</f>
        <v>26</v>
      </c>
      <c r="G7">
        <f>COUNTIFS([1]EC_projects!$I:$I, "wind",[1]EC_projects_original!$H:$H, $A7,[1]EC_projects_original!$G:$G,"realized",[1]EC_projects_original!$P:$P, "&gt;0")</f>
        <v>1</v>
      </c>
      <c r="H7" s="1">
        <f t="shared" si="3"/>
        <v>2.2104050000000002</v>
      </c>
      <c r="I7" s="1">
        <f>SUMIFS([1]EC_projects_original!$P:$P, [1]EC_projects!$I:$I, "PV",[1]EC_projects_original!$H:$H, $A7,[1]EC_projects_original!$G:$G,"realized",[1]EC_projects_original!$P:$P, "&gt;0") / 1000</f>
        <v>1.3604050000000003</v>
      </c>
      <c r="J7" s="1">
        <f>SUMIFS([1]EC_projects_original!$P:$P, [1]EC_projects!$I:$I, "wind",[1]EC_projects_original!$H:$H, $A7,[1]EC_projects_original!$G:$G,"realized",[1]EC_projects_original!$P:$P, "&gt;0") / 1000</f>
        <v>0.85</v>
      </c>
      <c r="M7">
        <f t="shared" si="4"/>
        <v>155</v>
      </c>
      <c r="O7">
        <f t="shared" si="5"/>
        <v>90</v>
      </c>
      <c r="P7">
        <f t="shared" si="6"/>
        <v>46</v>
      </c>
      <c r="Q7">
        <f t="shared" si="7"/>
        <v>44</v>
      </c>
      <c r="R7" s="1">
        <f t="shared" si="8"/>
        <v>75.450133000000008</v>
      </c>
      <c r="S7" s="1">
        <f t="shared" si="9"/>
        <v>3.0841330000000005</v>
      </c>
      <c r="T7" s="1">
        <f t="shared" si="10"/>
        <v>72.366</v>
      </c>
      <c r="U7" s="1">
        <f t="shared" si="2"/>
        <v>8910</v>
      </c>
    </row>
    <row r="8" spans="1:22" x14ac:dyDescent="0.3">
      <c r="A8">
        <v>2015</v>
      </c>
      <c r="B8">
        <v>2015</v>
      </c>
      <c r="C8">
        <f>COUNTIF([1]energy_communities!$J:$J, $A8)</f>
        <v>51</v>
      </c>
      <c r="E8">
        <f>COUNTIFS([1]EC_projects_original!$G:$G,"realized",[1]EC_projects_original!$P:$P, "&gt;0",[1]EC_projects_original!$H:$H, A8)</f>
        <v>54</v>
      </c>
      <c r="F8">
        <f>COUNTIFS([1]EC_projects!$I:$I, "PV",[1]EC_projects_original!$H:$H, $A8,[1]EC_projects_original!$G:$G,"realized",[1]EC_projects_original!$P:$P, "&gt;0")</f>
        <v>51</v>
      </c>
      <c r="G8">
        <f>COUNTIFS([1]EC_projects!$I:$I, "wind",[1]EC_projects_original!$H:$H, $A8,[1]EC_projects_original!$G:$G,"realized",[1]EC_projects_original!$P:$P, "&gt;0")</f>
        <v>3</v>
      </c>
      <c r="H8" s="1">
        <f t="shared" si="3"/>
        <v>9.9058150000000005</v>
      </c>
      <c r="I8" s="1">
        <f>SUMIFS([1]EC_projects_original!$P:$P, [1]EC_projects!$I:$I, "PV",[1]EC_projects_original!$H:$H, $A8,[1]EC_projects_original!$G:$G,"realized",[1]EC_projects_original!$P:$P, "&gt;0") / 1000</f>
        <v>3.9808150000000007</v>
      </c>
      <c r="J8" s="1">
        <f>SUMIFS([1]EC_projects_original!$P:$P, [1]EC_projects!$I:$I, "wind",[1]EC_projects_original!$H:$H, $A8,[1]EC_projects_original!$G:$G,"realized",[1]EC_projects_original!$P:$P, "&gt;0") / 1000</f>
        <v>5.9249999999999998</v>
      </c>
      <c r="M8">
        <f t="shared" si="4"/>
        <v>206</v>
      </c>
      <c r="O8">
        <f t="shared" si="5"/>
        <v>144</v>
      </c>
      <c r="P8">
        <f t="shared" si="6"/>
        <v>97</v>
      </c>
      <c r="Q8">
        <f t="shared" si="7"/>
        <v>47</v>
      </c>
      <c r="R8" s="1">
        <f t="shared" si="8"/>
        <v>85.355948000000012</v>
      </c>
      <c r="S8" s="1">
        <f t="shared" si="9"/>
        <v>7.0649480000000011</v>
      </c>
      <c r="T8" s="1">
        <f t="shared" si="10"/>
        <v>78.290999999999997</v>
      </c>
      <c r="U8" s="1">
        <f t="shared" si="2"/>
        <v>14256</v>
      </c>
    </row>
    <row r="9" spans="1:22" x14ac:dyDescent="0.3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COUNTIFS([1]EC_projects_original!$G:$G,"realized",[1]EC_projects_original!$P:$P, "&gt;0",[1]EC_projects_original!$H:$H, A9)</f>
        <v>71</v>
      </c>
      <c r="F9">
        <f>COUNTIFS([1]EC_projects!$I:$I, "PV",[1]EC_projects_original!$H:$H, $A9,[1]EC_projects_original!$G:$G,"realized",[1]EC_projects_original!$P:$P, "&gt;0")</f>
        <v>64</v>
      </c>
      <c r="G9">
        <f>COUNTIFS([1]EC_projects!$I:$I, "wind",[1]EC_projects_original!$H:$H, $A9,[1]EC_projects_original!$G:$G,"realized",[1]EC_projects_original!$P:$P, "&gt;0")</f>
        <v>7</v>
      </c>
      <c r="H9" s="1">
        <f t="shared" si="3"/>
        <v>54.992660000000001</v>
      </c>
      <c r="I9" s="1">
        <f>SUMIFS([1]EC_projects_original!$P:$P, [1]EC_projects!$I:$I, "PV",[1]EC_projects_original!$H:$H, $A9,[1]EC_projects_original!$G:$G,"realized",[1]EC_projects_original!$P:$P, "&gt;0") / 1000</f>
        <v>16.44266</v>
      </c>
      <c r="J9" s="1">
        <f>SUMIFS([1]EC_projects_original!$P:$P, [1]EC_projects!$I:$I, "wind",[1]EC_projects_original!$H:$H, $A9,[1]EC_projects_original!$G:$G,"realized",[1]EC_projects_original!$P:$P, "&gt;0") / 1000</f>
        <v>38.549999999999997</v>
      </c>
      <c r="M9">
        <f t="shared" si="4"/>
        <v>258</v>
      </c>
      <c r="N9">
        <v>51000</v>
      </c>
      <c r="O9">
        <f t="shared" si="5"/>
        <v>215</v>
      </c>
      <c r="P9">
        <f t="shared" si="6"/>
        <v>161</v>
      </c>
      <c r="Q9">
        <f t="shared" si="7"/>
        <v>54</v>
      </c>
      <c r="R9" s="1">
        <f t="shared" si="8"/>
        <v>140.34860800000001</v>
      </c>
      <c r="S9" s="1">
        <f t="shared" si="9"/>
        <v>23.507608000000001</v>
      </c>
      <c r="T9" s="1">
        <f t="shared" si="10"/>
        <v>116.84099999999999</v>
      </c>
      <c r="U9" s="1">
        <f t="shared" si="2"/>
        <v>21285</v>
      </c>
    </row>
    <row r="10" spans="1:22" x14ac:dyDescent="0.3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COUNTIFS([1]EC_projects_original!$G:$G,"realized",[1]EC_projects_original!$P:$P, "&gt;0",[1]EC_projects_original!$H:$H, A10)</f>
        <v>111</v>
      </c>
      <c r="F10">
        <f>COUNTIFS([1]EC_projects!$I:$I, "PV",[1]EC_projects_original!$H:$H, $A10,[1]EC_projects_original!$G:$G,"realized",[1]EC_projects_original!$P:$P, "&gt;0")</f>
        <v>108</v>
      </c>
      <c r="G10">
        <f>COUNTIFS([1]EC_projects!$I:$I, "wind",[1]EC_projects_original!$H:$H, $A10,[1]EC_projects_original!$G:$G,"realized",[1]EC_projects_original!$P:$P, "&gt;0")</f>
        <v>3</v>
      </c>
      <c r="H10" s="1">
        <f t="shared" si="3"/>
        <v>17.366669444444444</v>
      </c>
      <c r="I10" s="1">
        <f>SUMIFS([1]EC_projects_original!$P:$P, [1]EC_projects!$I:$I, "PV",[1]EC_projects_original!$H:$H, $A10,[1]EC_projects_original!$G:$G,"realized",[1]EC_projects_original!$P:$P, "&gt;0") / 1000</f>
        <v>13.445669444444444</v>
      </c>
      <c r="J10" s="1">
        <f>SUMIFS([1]EC_projects_original!$P:$P, [1]EC_projects!$I:$I, "wind",[1]EC_projects_original!$H:$H, $A10,[1]EC_projects_original!$G:$G,"realized",[1]EC_projects_original!$P:$P, "&gt;0") / 1000</f>
        <v>3.9209999999999998</v>
      </c>
      <c r="M10">
        <f t="shared" si="4"/>
        <v>310</v>
      </c>
      <c r="N10">
        <v>63000</v>
      </c>
      <c r="O10">
        <f t="shared" si="5"/>
        <v>326</v>
      </c>
      <c r="P10">
        <f t="shared" si="6"/>
        <v>269</v>
      </c>
      <c r="Q10">
        <f t="shared" si="7"/>
        <v>57</v>
      </c>
      <c r="R10" s="1">
        <f t="shared" si="8"/>
        <v>157.71527744444447</v>
      </c>
      <c r="S10" s="1">
        <f t="shared" si="9"/>
        <v>36.953277444444446</v>
      </c>
      <c r="T10" s="1">
        <f t="shared" si="10"/>
        <v>120.762</v>
      </c>
      <c r="U10" s="1">
        <f t="shared" si="2"/>
        <v>32274</v>
      </c>
    </row>
    <row r="11" spans="1:22" x14ac:dyDescent="0.3">
      <c r="A11">
        <v>2018</v>
      </c>
      <c r="B11">
        <v>2018</v>
      </c>
      <c r="C11">
        <f>COUNTIF([1]energy_communities!$J:$J, $A11)</f>
        <v>72</v>
      </c>
      <c r="D11">
        <f t="shared" ref="D11:D16" si="11">N11-N10</f>
        <v>5000</v>
      </c>
      <c r="E11">
        <f>COUNTIFS([1]EC_projects_original!$G:$G,"realized",[1]EC_projects_original!$P:$P, "&gt;0",[1]EC_projects_original!$H:$H, A11)</f>
        <v>188</v>
      </c>
      <c r="F11">
        <f>COUNTIFS([1]EC_projects!$I:$I, "PV",[1]EC_projects_original!$H:$H, $A11,[1]EC_projects_original!$G:$G,"realized",[1]EC_projects_original!$P:$P, "&gt;0")</f>
        <v>180</v>
      </c>
      <c r="G11">
        <f>COUNTIFS([1]EC_projects!$I:$I, "wind",[1]EC_projects_original!$H:$H, $A11,[1]EC_projects_original!$G:$G,"realized",[1]EC_projects_original!$P:$P, "&gt;0")</f>
        <v>8</v>
      </c>
      <c r="H11" s="1">
        <f t="shared" si="3"/>
        <v>82.48403555555555</v>
      </c>
      <c r="I11" s="1">
        <f>SUMIFS([1]EC_projects_original!$P:$P, [1]EC_projects!$I:$I, "PV",[1]EC_projects_original!$H:$H, $A11,[1]EC_projects_original!$G:$G,"realized",[1]EC_projects_original!$P:$P, "&gt;0") / 1000</f>
        <v>36.694035555555558</v>
      </c>
      <c r="J11" s="1">
        <f>SUMIFS([1]EC_projects_original!$P:$P, [1]EC_projects!$I:$I, "wind",[1]EC_projects_original!$H:$H, $A11,[1]EC_projects_original!$G:$G,"realized",[1]EC_projects_original!$P:$P, "&gt;0") / 1000</f>
        <v>45.79</v>
      </c>
      <c r="M11">
        <f t="shared" si="4"/>
        <v>382</v>
      </c>
      <c r="N11">
        <v>68000</v>
      </c>
      <c r="O11">
        <f t="shared" si="5"/>
        <v>514</v>
      </c>
      <c r="P11">
        <f t="shared" si="6"/>
        <v>449</v>
      </c>
      <c r="Q11">
        <f t="shared" si="7"/>
        <v>65</v>
      </c>
      <c r="R11" s="1">
        <f t="shared" si="8"/>
        <v>240.19931300000002</v>
      </c>
      <c r="S11" s="1">
        <f t="shared" si="9"/>
        <v>73.647312999999997</v>
      </c>
      <c r="T11" s="1">
        <f t="shared" si="10"/>
        <v>166.55199999999999</v>
      </c>
      <c r="U11" s="1">
        <f t="shared" si="2"/>
        <v>50886</v>
      </c>
    </row>
    <row r="12" spans="1:22" x14ac:dyDescent="0.3">
      <c r="A12">
        <v>2019</v>
      </c>
      <c r="B12">
        <v>2019</v>
      </c>
      <c r="C12">
        <f>COUNTIF([1]energy_communities!$J:$J, $A12)</f>
        <v>66</v>
      </c>
      <c r="D12">
        <f t="shared" si="11"/>
        <v>19760</v>
      </c>
      <c r="E12">
        <f>COUNTIFS([1]EC_projects_original!$G:$G,"realized",[1]EC_projects_original!$P:$P, "&gt;0",[1]EC_projects_original!$H:$H, A12)</f>
        <v>199</v>
      </c>
      <c r="F12">
        <f>COUNTIFS([1]EC_projects!$I:$I, "PV",[1]EC_projects_original!$H:$H, $A12,[1]EC_projects_original!$G:$G,"realized",[1]EC_projects_original!$P:$P, "&gt;0")</f>
        <v>192</v>
      </c>
      <c r="G12">
        <f>COUNTIFS([1]EC_projects!$I:$I, "wind",[1]EC_projects_original!$H:$H, $A12,[1]EC_projects_original!$G:$G,"realized",[1]EC_projects_original!$P:$P, "&gt;0")</f>
        <v>7</v>
      </c>
      <c r="H12" s="1">
        <f t="shared" si="3"/>
        <v>78.832400000000007</v>
      </c>
      <c r="I12" s="1">
        <f>SUMIFS([1]EC_projects_original!$P:$P, [1]EC_projects!$I:$I, "PV",[1]EC_projects_original!$H:$H, $A12,[1]EC_projects_original!$G:$G,"realized",[1]EC_projects_original!$P:$P, "&gt;0") / 1000</f>
        <v>43.712400000000009</v>
      </c>
      <c r="J12" s="1">
        <f>SUMIFS([1]EC_projects_original!$P:$P, [1]EC_projects!$I:$I, "wind",[1]EC_projects_original!$H:$H, $A12,[1]EC_projects_original!$G:$G,"realized",[1]EC_projects_original!$P:$P, "&gt;0") / 1000</f>
        <v>35.119999999999997</v>
      </c>
      <c r="M12">
        <f t="shared" si="4"/>
        <v>448</v>
      </c>
      <c r="N12">
        <v>87760</v>
      </c>
      <c r="O12">
        <f t="shared" si="5"/>
        <v>713</v>
      </c>
      <c r="P12">
        <f t="shared" si="6"/>
        <v>641</v>
      </c>
      <c r="Q12">
        <f t="shared" si="7"/>
        <v>72</v>
      </c>
      <c r="R12" s="1">
        <f t="shared" si="8"/>
        <v>319.03171300000002</v>
      </c>
      <c r="S12" s="1">
        <f t="shared" si="9"/>
        <v>117.359713</v>
      </c>
      <c r="T12" s="1">
        <f t="shared" si="10"/>
        <v>201.672</v>
      </c>
      <c r="U12" s="1">
        <f t="shared" si="2"/>
        <v>70587</v>
      </c>
    </row>
    <row r="13" spans="1:22" x14ac:dyDescent="0.3">
      <c r="A13">
        <v>2020</v>
      </c>
      <c r="B13">
        <v>2020</v>
      </c>
      <c r="C13">
        <f>COUNTIF([1]energy_communities!$J:$J, $A13)</f>
        <v>53</v>
      </c>
      <c r="D13">
        <f t="shared" si="11"/>
        <v>8571</v>
      </c>
      <c r="E13">
        <f>COUNTIFS([1]EC_projects_original!$G:$G,"realized",[1]EC_projects_original!$P:$P, "&gt;0",[1]EC_projects_original!$H:$H, A13)</f>
        <v>169</v>
      </c>
      <c r="F13">
        <f>COUNTIFS([1]EC_projects!$I:$I, "PV",[1]EC_projects_original!$H:$H, $A13,[1]EC_projects_original!$G:$G,"realized",[1]EC_projects_original!$P:$P, "&gt;0")</f>
        <v>163</v>
      </c>
      <c r="G13">
        <f>COUNTIFS([1]EC_projects!$I:$I, "wind",[1]EC_projects_original!$H:$H, $A13,[1]EC_projects_original!$G:$G,"realized",[1]EC_projects_original!$P:$P, "&gt;0")</f>
        <v>6</v>
      </c>
      <c r="H13" s="1">
        <f t="shared" si="3"/>
        <v>90.752740000000003</v>
      </c>
      <c r="I13" s="1">
        <f>SUMIFS([1]EC_projects_original!$P:$P, [1]EC_projects!$I:$I, "PV",[1]EC_projects_original!$H:$H, $A13,[1]EC_projects_original!$G:$G,"realized",[1]EC_projects_original!$P:$P, "&gt;0") / 1000</f>
        <v>53.632740000000005</v>
      </c>
      <c r="J13" s="1">
        <f>SUMIFS([1]EC_projects_original!$P:$P, [1]EC_projects!$I:$I, "wind",[1]EC_projects_original!$H:$H, $A13,[1]EC_projects_original!$G:$G,"realized",[1]EC_projects_original!$P:$P, "&gt;0") / 1000</f>
        <v>37.119999999999997</v>
      </c>
      <c r="M13">
        <f t="shared" si="4"/>
        <v>501</v>
      </c>
      <c r="N13">
        <v>96331</v>
      </c>
      <c r="O13">
        <f t="shared" si="5"/>
        <v>882</v>
      </c>
      <c r="P13">
        <f t="shared" si="6"/>
        <v>804</v>
      </c>
      <c r="Q13">
        <f t="shared" si="7"/>
        <v>78</v>
      </c>
      <c r="R13" s="1">
        <f t="shared" si="8"/>
        <v>409.78445300000004</v>
      </c>
      <c r="S13" s="1">
        <f t="shared" si="9"/>
        <v>170.99245300000001</v>
      </c>
      <c r="T13" s="1">
        <f t="shared" si="10"/>
        <v>238.792</v>
      </c>
      <c r="U13" s="1">
        <f t="shared" si="2"/>
        <v>87318</v>
      </c>
    </row>
    <row r="14" spans="1:22" x14ac:dyDescent="0.3">
      <c r="A14">
        <v>2021</v>
      </c>
      <c r="B14">
        <v>2021</v>
      </c>
      <c r="C14">
        <f>COUNTIF([1]energy_communities!$J:$J, $A14)</f>
        <v>40</v>
      </c>
      <c r="D14">
        <f t="shared" si="11"/>
        <v>15145</v>
      </c>
      <c r="E14">
        <f>COUNTIFS([1]EC_projects_original!$G:$G,"realized",[1]EC_projects_original!$P:$P, "&gt;0",[1]EC_projects_original!$H:$H, A14)</f>
        <v>123</v>
      </c>
      <c r="F14">
        <f>COUNTIFS([1]EC_projects!$I:$I, "PV",[1]EC_projects_original!$H:$H, $A14,[1]EC_projects_original!$G:$G,"realized",[1]EC_projects_original!$P:$P, "&gt;0")</f>
        <v>111</v>
      </c>
      <c r="G14">
        <f>COUNTIFS([1]EC_projects!$I:$I, "wind",[1]EC_projects_original!$H:$H, $A14,[1]EC_projects_original!$G:$G,"realized",[1]EC_projects_original!$P:$P, "&gt;0")</f>
        <v>12</v>
      </c>
      <c r="H14" s="1">
        <f t="shared" si="3"/>
        <v>131.90571636363637</v>
      </c>
      <c r="I14" s="1">
        <f>SUMIFS([1]EC_projects_original!$P:$P, [1]EC_projects!$I:$I, "PV",[1]EC_projects_original!$H:$H, $A14,[1]EC_projects_original!$G:$G,"realized",[1]EC_projects_original!$P:$P, "&gt;0") / 1000</f>
        <v>43.542079999999999</v>
      </c>
      <c r="J14" s="1">
        <f>SUMIFS([1]EC_projects_original!$P:$P, [1]EC_projects!$I:$I, "wind",[1]EC_projects_original!$H:$H, $A14,[1]EC_projects_original!$G:$G,"realized",[1]EC_projects_original!$P:$P, "&gt;0") / 1000</f>
        <v>88.363636363636374</v>
      </c>
      <c r="M14">
        <f t="shared" si="4"/>
        <v>541</v>
      </c>
      <c r="N14">
        <v>111476</v>
      </c>
      <c r="O14">
        <f t="shared" si="5"/>
        <v>1005</v>
      </c>
      <c r="P14">
        <f t="shared" si="6"/>
        <v>915</v>
      </c>
      <c r="Q14">
        <f t="shared" si="7"/>
        <v>90</v>
      </c>
      <c r="R14" s="1">
        <f t="shared" si="8"/>
        <v>541.69016936363641</v>
      </c>
      <c r="S14" s="1">
        <f t="shared" si="9"/>
        <v>214.53453300000001</v>
      </c>
      <c r="T14" s="1">
        <f t="shared" si="10"/>
        <v>327.1556363636364</v>
      </c>
      <c r="U14" s="1">
        <f t="shared" si="2"/>
        <v>99495</v>
      </c>
    </row>
    <row r="15" spans="1:22" x14ac:dyDescent="0.3">
      <c r="A15">
        <v>2022</v>
      </c>
      <c r="B15">
        <v>2022</v>
      </c>
      <c r="C15">
        <f>COUNTIF([1]energy_communities!$J:$J, $A15)</f>
        <v>23</v>
      </c>
      <c r="D15">
        <f t="shared" si="11"/>
        <v>8738</v>
      </c>
      <c r="E15">
        <f>COUNTIFS([1]EC_projects_original!$G:$G,"realized",[1]EC_projects_original!$P:$P, "&gt;0",[1]EC_projects_original!$H:$H, A15)</f>
        <v>177</v>
      </c>
      <c r="F15">
        <f>COUNTIFS([1]EC_projects!$I:$I, "PV",[1]EC_projects_original!$H:$H, $A15,[1]EC_projects_original!$G:$G,"realized",[1]EC_projects_original!$P:$P, "&gt;0")</f>
        <v>172</v>
      </c>
      <c r="G15">
        <f>COUNTIFS([1]EC_projects!$I:$I, "wind",[1]EC_projects_original!$H:$H, $A15,[1]EC_projects_original!$G:$G,"realized",[1]EC_projects_original!$P:$P, "&gt;0")</f>
        <v>5</v>
      </c>
      <c r="H15" s="1">
        <f t="shared" si="3"/>
        <v>81.356893820657262</v>
      </c>
      <c r="I15" s="1">
        <f>SUMIFS([1]EC_projects_original!$P:$P, [1]EC_projects!$I:$I, "PV",[1]EC_projects_original!$H:$H, $A15,[1]EC_projects_original!$G:$G,"realized",[1]EC_projects_original!$P:$P, "&gt;0") / 1000</f>
        <v>61.73991259999999</v>
      </c>
      <c r="J15" s="1">
        <f>SUMIFS([1]EC_projects_original!$P:$P, [1]EC_projects!$I:$I, "wind",[1]EC_projects_original!$H:$H, $A15,[1]EC_projects_original!$G:$G,"realized",[1]EC_projects_original!$P:$P, "&gt;0") / 1000</f>
        <v>19.616981220657276</v>
      </c>
      <c r="M15">
        <f t="shared" si="4"/>
        <v>564</v>
      </c>
      <c r="N15">
        <v>120214</v>
      </c>
      <c r="O15">
        <f t="shared" si="5"/>
        <v>1182</v>
      </c>
      <c r="P15">
        <f t="shared" si="6"/>
        <v>1087</v>
      </c>
      <c r="Q15">
        <f t="shared" si="7"/>
        <v>95</v>
      </c>
      <c r="R15" s="1">
        <f t="shared" si="8"/>
        <v>623.04706318429362</v>
      </c>
      <c r="S15" s="1">
        <f t="shared" si="9"/>
        <v>276.27444559999998</v>
      </c>
      <c r="T15" s="1">
        <f t="shared" si="10"/>
        <v>346.7726175842937</v>
      </c>
      <c r="U15" s="1">
        <f t="shared" si="2"/>
        <v>117018</v>
      </c>
    </row>
    <row r="16" spans="1:22" x14ac:dyDescent="0.3">
      <c r="A16">
        <v>2023</v>
      </c>
      <c r="B16">
        <v>2023</v>
      </c>
      <c r="C16">
        <f>COUNTIF([1]energy_communities!$J:$J, $A16)</f>
        <v>11</v>
      </c>
      <c r="D16">
        <f t="shared" si="11"/>
        <v>10966</v>
      </c>
      <c r="E16">
        <f>COUNTIFS([1]EC_projects_original!$G:$G,"realized",[1]EC_projects_original!$P:$P, "&gt;0",[1]EC_projects_original!$H:$H, A16)</f>
        <v>145</v>
      </c>
      <c r="F16">
        <f>COUNTIFS([1]EC_projects!$I:$I, "PV",[1]EC_projects_original!$H:$H, $A16,[1]EC_projects_original!$G:$G,"realized",[1]EC_projects_original!$P:$P, "&gt;0")</f>
        <v>140</v>
      </c>
      <c r="G16">
        <f>COUNTIFS([1]EC_projects!$I:$I, "wind",[1]EC_projects_original!$H:$H, $A16,[1]EC_projects_original!$G:$G,"realized",[1]EC_projects_original!$P:$P, "&gt;0")</f>
        <v>5</v>
      </c>
      <c r="H16" s="1">
        <f t="shared" si="3"/>
        <v>64.763407000000001</v>
      </c>
      <c r="I16" s="1">
        <f>SUMIFS([1]EC_projects_original!$P:$P, [1]EC_projects!$I:$I, "PV",[1]EC_projects_original!$H:$H, $A16,[1]EC_projects_original!$G:$G,"realized",[1]EC_projects_original!$P:$P, "&gt;0") / 1000</f>
        <v>42.843407000000006</v>
      </c>
      <c r="J16" s="1">
        <f>SUMIFS([1]EC_projects_original!$P:$P, [1]EC_projects!$I:$I, "wind",[1]EC_projects_original!$H:$H, $A16,[1]EC_projects_original!$G:$G,"realized",[1]EC_projects_original!$P:$P, "&gt;0") / 1000</f>
        <v>21.92</v>
      </c>
      <c r="M16">
        <f t="shared" si="4"/>
        <v>575</v>
      </c>
      <c r="N16">
        <v>131180</v>
      </c>
      <c r="O16">
        <f>O15+E16</f>
        <v>1327</v>
      </c>
      <c r="P16">
        <f t="shared" si="6"/>
        <v>1227</v>
      </c>
      <c r="Q16">
        <f t="shared" si="7"/>
        <v>100</v>
      </c>
      <c r="R16" s="1">
        <f t="shared" si="8"/>
        <v>687.81047018429365</v>
      </c>
      <c r="S16" s="1">
        <f t="shared" si="9"/>
        <v>319.11785259999999</v>
      </c>
      <c r="T16" s="1">
        <f t="shared" si="10"/>
        <v>368.69261758429371</v>
      </c>
      <c r="U16" s="1">
        <f t="shared" si="2"/>
        <v>131373</v>
      </c>
      <c r="V16" s="1"/>
    </row>
    <row r="17" spans="14:14" x14ac:dyDescent="0.3">
      <c r="N17">
        <f>N16/1327</f>
        <v>98.854559155990955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L16"/>
  <sheetViews>
    <sheetView workbookViewId="0">
      <selection activeCell="L6" sqref="L6"/>
    </sheetView>
  </sheetViews>
  <sheetFormatPr defaultRowHeight="14.4" x14ac:dyDescent="0.3"/>
  <cols>
    <col min="2" max="2" width="9.33203125" bestFit="1" customWidth="1"/>
    <col min="3" max="3" width="10.5546875" bestFit="1" customWidth="1"/>
    <col min="4" max="9" width="9.33203125" bestFit="1" customWidth="1"/>
  </cols>
  <sheetData>
    <row r="1" spans="1:12" x14ac:dyDescent="0.3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  <c r="L1" t="s">
        <v>10</v>
      </c>
    </row>
    <row r="2" spans="1:12" x14ac:dyDescent="0.3">
      <c r="A2">
        <v>2009</v>
      </c>
      <c r="B2" s="2">
        <f>summary_statistics!M2*$L$2</f>
        <v>17</v>
      </c>
      <c r="C2" s="2">
        <f>summary_statistics!N2*$L$2</f>
        <v>0</v>
      </c>
      <c r="D2" s="2">
        <f>summary_statistics!O2*$L$2</f>
        <v>20</v>
      </c>
      <c r="E2" s="2">
        <f>summary_statistics!P2*$L$2</f>
        <v>0</v>
      </c>
      <c r="F2" s="2">
        <f>summary_statistics!Q2*$L$2</f>
        <v>20</v>
      </c>
      <c r="G2" s="2">
        <f>summary_statistics!R2*$L$2</f>
        <v>31.271999999999998</v>
      </c>
      <c r="H2" s="2">
        <f>summary_statistics!S2*$L$2</f>
        <v>0</v>
      </c>
      <c r="I2" s="2">
        <f>summary_statistics!T2*$L$2</f>
        <v>31.271999999999998</v>
      </c>
      <c r="L2">
        <v>1</v>
      </c>
    </row>
    <row r="3" spans="1:12" x14ac:dyDescent="0.3">
      <c r="A3">
        <f>summary_statistics!A3</f>
        <v>2010</v>
      </c>
      <c r="B3" s="2">
        <f>summary_statistics!M3*$L$2</f>
        <v>22</v>
      </c>
      <c r="C3" s="2">
        <f>summary_statistics!N3*$L$2</f>
        <v>0</v>
      </c>
      <c r="D3" s="2">
        <f>summary_statistics!O3*$L$2</f>
        <v>21</v>
      </c>
      <c r="E3" s="2">
        <f>summary_statistics!P3*$L$2</f>
        <v>0</v>
      </c>
      <c r="F3" s="2">
        <f>summary_statistics!Q3*$L$2</f>
        <v>21</v>
      </c>
      <c r="G3" s="2">
        <f>summary_statistics!R3*$L$2</f>
        <v>35.872</v>
      </c>
      <c r="H3" s="2">
        <f>summary_statistics!S3*$L$2</f>
        <v>0</v>
      </c>
      <c r="I3" s="2">
        <f>summary_statistics!T3*$L$2</f>
        <v>35.872</v>
      </c>
    </row>
    <row r="4" spans="1:12" x14ac:dyDescent="0.3">
      <c r="A4">
        <f>summary_statistics!A4</f>
        <v>2011</v>
      </c>
      <c r="B4" s="2">
        <f>summary_statistics!M4*$L$2</f>
        <v>32</v>
      </c>
      <c r="C4" s="2">
        <f>summary_statistics!N4*$L$2</f>
        <v>0</v>
      </c>
      <c r="D4" s="2">
        <f>summary_statistics!O4*$L$2</f>
        <v>23</v>
      </c>
      <c r="E4" s="2">
        <f>summary_statistics!P4*$L$2</f>
        <v>2</v>
      </c>
      <c r="F4" s="2">
        <f>summary_statistics!Q4*$L$2</f>
        <v>21</v>
      </c>
      <c r="G4" s="2">
        <f>summary_statistics!R4*$L$2</f>
        <v>35.901820000000001</v>
      </c>
      <c r="H4" s="2">
        <f>summary_statistics!S4*$L$2</f>
        <v>2.9819999999999999E-2</v>
      </c>
      <c r="I4" s="2">
        <f>summary_statistics!T4*$L$2</f>
        <v>35.872</v>
      </c>
    </row>
    <row r="5" spans="1:12" x14ac:dyDescent="0.3">
      <c r="A5">
        <f>summary_statistics!A5</f>
        <v>2012</v>
      </c>
      <c r="B5" s="2">
        <f>summary_statistics!M5*$L$2</f>
        <v>55</v>
      </c>
      <c r="C5" s="2">
        <f>summary_statistics!N5*$L$2</f>
        <v>0</v>
      </c>
      <c r="D5" s="2">
        <f>summary_statistics!O5*$L$2</f>
        <v>43</v>
      </c>
      <c r="E5" s="2">
        <f>summary_statistics!P5*$L$2</f>
        <v>8</v>
      </c>
      <c r="F5" s="2">
        <f>summary_statistics!Q5*$L$2</f>
        <v>35</v>
      </c>
      <c r="G5" s="2">
        <f>summary_statistics!R5*$L$2</f>
        <v>59.672188000000006</v>
      </c>
      <c r="H5" s="2">
        <f>summary_statistics!S5*$L$2</f>
        <v>1.3061879999999999</v>
      </c>
      <c r="I5" s="2">
        <f>summary_statistics!T5*$L$2</f>
        <v>58.366</v>
      </c>
    </row>
    <row r="6" spans="1:12" x14ac:dyDescent="0.3">
      <c r="A6">
        <f>summary_statistics!A6</f>
        <v>2013</v>
      </c>
      <c r="B6" s="2">
        <f>summary_statistics!M6*$L$2</f>
        <v>108</v>
      </c>
      <c r="C6" s="2">
        <f>summary_statistics!N6*$L$2</f>
        <v>0</v>
      </c>
      <c r="D6" s="2">
        <f>summary_statistics!O6*$L$2</f>
        <v>63</v>
      </c>
      <c r="E6" s="2">
        <f>summary_statistics!P6*$L$2</f>
        <v>20</v>
      </c>
      <c r="F6" s="2">
        <f>summary_statistics!Q6*$L$2</f>
        <v>43</v>
      </c>
      <c r="G6" s="2">
        <f>summary_statistics!R6*$L$2</f>
        <v>73.239728000000014</v>
      </c>
      <c r="H6" s="2">
        <f>summary_statistics!S6*$L$2</f>
        <v>1.7237279999999999</v>
      </c>
      <c r="I6" s="2">
        <f>summary_statistics!T6*$L$2</f>
        <v>71.516000000000005</v>
      </c>
    </row>
    <row r="7" spans="1:12" x14ac:dyDescent="0.3">
      <c r="A7">
        <f>summary_statistics!A7</f>
        <v>2014</v>
      </c>
      <c r="B7" s="2">
        <f>summary_statistics!M7*$L$2</f>
        <v>155</v>
      </c>
      <c r="C7" s="2">
        <f>summary_statistics!N7*$L$2</f>
        <v>0</v>
      </c>
      <c r="D7" s="2">
        <f>summary_statistics!O7*$L$2</f>
        <v>90</v>
      </c>
      <c r="E7" s="2">
        <f>summary_statistics!P7*$L$2</f>
        <v>46</v>
      </c>
      <c r="F7" s="2">
        <f>summary_statistics!Q7*$L$2</f>
        <v>44</v>
      </c>
      <c r="G7" s="2">
        <f>summary_statistics!R7*$L$2</f>
        <v>75.450133000000008</v>
      </c>
      <c r="H7" s="2">
        <f>summary_statistics!S7*$L$2</f>
        <v>3.0841330000000005</v>
      </c>
      <c r="I7" s="2">
        <f>summary_statistics!T7*$L$2</f>
        <v>72.366</v>
      </c>
    </row>
    <row r="8" spans="1:12" x14ac:dyDescent="0.3">
      <c r="A8">
        <f>summary_statistics!A8</f>
        <v>2015</v>
      </c>
      <c r="B8" s="2">
        <f>summary_statistics!M8*$L$2</f>
        <v>206</v>
      </c>
      <c r="C8" s="2">
        <f>summary_statistics!N8*$L$2</f>
        <v>0</v>
      </c>
      <c r="D8" s="2">
        <f>summary_statistics!O8*$L$2</f>
        <v>144</v>
      </c>
      <c r="E8" s="2">
        <f>summary_statistics!P8*$L$2</f>
        <v>97</v>
      </c>
      <c r="F8" s="2">
        <f>summary_statistics!Q8*$L$2</f>
        <v>47</v>
      </c>
      <c r="G8" s="2">
        <f>summary_statistics!R8*$L$2</f>
        <v>85.355948000000012</v>
      </c>
      <c r="H8" s="2">
        <f>summary_statistics!S8*$L$2</f>
        <v>7.0649480000000011</v>
      </c>
      <c r="I8" s="2">
        <f>summary_statistics!T8*$L$2</f>
        <v>78.290999999999997</v>
      </c>
    </row>
    <row r="9" spans="1:12" x14ac:dyDescent="0.3">
      <c r="A9">
        <f>summary_statistics!A9</f>
        <v>2016</v>
      </c>
      <c r="B9" s="2">
        <f>summary_statistics!M9*$L$2</f>
        <v>258</v>
      </c>
      <c r="C9" s="2">
        <f>summary_statistics!N9*$L$2</f>
        <v>51000</v>
      </c>
      <c r="D9" s="2">
        <f>summary_statistics!O9*$L$2</f>
        <v>215</v>
      </c>
      <c r="E9" s="2">
        <f>summary_statistics!P9*$L$2</f>
        <v>161</v>
      </c>
      <c r="F9" s="2">
        <f>summary_statistics!Q9*$L$2</f>
        <v>54</v>
      </c>
      <c r="G9" s="2">
        <f>summary_statistics!R9*$L$2</f>
        <v>140.34860800000001</v>
      </c>
      <c r="H9" s="2">
        <f>summary_statistics!S9*$L$2</f>
        <v>23.507608000000001</v>
      </c>
      <c r="I9" s="2">
        <f>summary_statistics!T9*$L$2</f>
        <v>116.84099999999999</v>
      </c>
    </row>
    <row r="10" spans="1:12" x14ac:dyDescent="0.3">
      <c r="A10">
        <f>summary_statistics!A10</f>
        <v>2017</v>
      </c>
      <c r="B10" s="2">
        <f>summary_statistics!M10*$L$2</f>
        <v>310</v>
      </c>
      <c r="C10" s="2">
        <f>summary_statistics!N10*$L$2</f>
        <v>63000</v>
      </c>
      <c r="D10" s="2">
        <f>summary_statistics!O10*$L$2</f>
        <v>326</v>
      </c>
      <c r="E10" s="2">
        <f>summary_statistics!P10*$L$2</f>
        <v>269</v>
      </c>
      <c r="F10" s="2">
        <f>summary_statistics!Q10*$L$2</f>
        <v>57</v>
      </c>
      <c r="G10" s="2">
        <f>summary_statistics!R10*$L$2</f>
        <v>157.71527744444447</v>
      </c>
      <c r="H10" s="2">
        <f>summary_statistics!S10*$L$2</f>
        <v>36.953277444444446</v>
      </c>
      <c r="I10" s="2">
        <f>summary_statistics!T10*$L$2</f>
        <v>120.762</v>
      </c>
    </row>
    <row r="11" spans="1:12" x14ac:dyDescent="0.3">
      <c r="A11">
        <f>summary_statistics!A11</f>
        <v>2018</v>
      </c>
      <c r="B11" s="2">
        <f>summary_statistics!M11*$L$2</f>
        <v>382</v>
      </c>
      <c r="C11" s="2">
        <f>summary_statistics!N11*$L$2</f>
        <v>68000</v>
      </c>
      <c r="D11" s="2">
        <f>summary_statistics!O11*$L$2</f>
        <v>514</v>
      </c>
      <c r="E11" s="2">
        <f>summary_statistics!P11*$L$2</f>
        <v>449</v>
      </c>
      <c r="F11" s="2">
        <f>summary_statistics!Q11*$L$2</f>
        <v>65</v>
      </c>
      <c r="G11" s="2">
        <f>summary_statistics!R11*$L$2</f>
        <v>240.19931300000002</v>
      </c>
      <c r="H11" s="2">
        <f>summary_statistics!S11*$L$2</f>
        <v>73.647312999999997</v>
      </c>
      <c r="I11" s="2">
        <f>summary_statistics!T11*$L$2</f>
        <v>166.55199999999999</v>
      </c>
    </row>
    <row r="12" spans="1:12" x14ac:dyDescent="0.3">
      <c r="A12">
        <f>summary_statistics!A12</f>
        <v>2019</v>
      </c>
      <c r="B12" s="2">
        <f>summary_statistics!M12*$L$2</f>
        <v>448</v>
      </c>
      <c r="C12" s="2">
        <f>summary_statistics!N12*$L$2</f>
        <v>87760</v>
      </c>
      <c r="D12" s="2">
        <f>summary_statistics!O12*$L$2</f>
        <v>713</v>
      </c>
      <c r="E12" s="2">
        <f>summary_statistics!P12*$L$2</f>
        <v>641</v>
      </c>
      <c r="F12" s="2">
        <f>summary_statistics!Q12*$L$2</f>
        <v>72</v>
      </c>
      <c r="G12" s="2">
        <f>summary_statistics!R12*$L$2</f>
        <v>319.03171300000002</v>
      </c>
      <c r="H12" s="2">
        <f>summary_statistics!S12*$L$2</f>
        <v>117.359713</v>
      </c>
      <c r="I12" s="2">
        <f>summary_statistics!T12*$L$2</f>
        <v>201.672</v>
      </c>
    </row>
    <row r="13" spans="1:12" x14ac:dyDescent="0.3">
      <c r="A13">
        <f>summary_statistics!A13</f>
        <v>2020</v>
      </c>
      <c r="B13" s="2">
        <f>summary_statistics!M13*$L$2</f>
        <v>501</v>
      </c>
      <c r="C13" s="2">
        <f>summary_statistics!N13*$L$2</f>
        <v>96331</v>
      </c>
      <c r="D13" s="2">
        <f>summary_statistics!O13*$L$2</f>
        <v>882</v>
      </c>
      <c r="E13" s="2">
        <f>summary_statistics!P13*$L$2</f>
        <v>804</v>
      </c>
      <c r="F13" s="2">
        <f>summary_statistics!Q13*$L$2</f>
        <v>78</v>
      </c>
      <c r="G13" s="2">
        <f>summary_statistics!R13*$L$2</f>
        <v>409.78445300000004</v>
      </c>
      <c r="H13" s="2">
        <f>summary_statistics!S13*$L$2</f>
        <v>170.99245300000001</v>
      </c>
      <c r="I13" s="2">
        <f>summary_statistics!T13*$L$2</f>
        <v>238.792</v>
      </c>
    </row>
    <row r="14" spans="1:12" x14ac:dyDescent="0.3">
      <c r="A14">
        <f>summary_statistics!A14</f>
        <v>2021</v>
      </c>
      <c r="B14" s="2">
        <f>summary_statistics!M14*$L$2</f>
        <v>541</v>
      </c>
      <c r="C14" s="2">
        <f>summary_statistics!N14*$L$2</f>
        <v>111476</v>
      </c>
      <c r="D14" s="2">
        <f>summary_statistics!O14*$L$2</f>
        <v>1005</v>
      </c>
      <c r="E14" s="2">
        <f>summary_statistics!P14*$L$2</f>
        <v>915</v>
      </c>
      <c r="F14" s="2">
        <f>summary_statistics!Q14*$L$2</f>
        <v>90</v>
      </c>
      <c r="G14" s="2">
        <f>summary_statistics!R14*$L$2</f>
        <v>541.69016936363641</v>
      </c>
      <c r="H14" s="2">
        <f>summary_statistics!S14*$L$2</f>
        <v>214.53453300000001</v>
      </c>
      <c r="I14" s="2">
        <f>summary_statistics!T14*$L$2</f>
        <v>327.1556363636364</v>
      </c>
    </row>
    <row r="15" spans="1:12" x14ac:dyDescent="0.3">
      <c r="A15">
        <f>summary_statistics!A15</f>
        <v>2022</v>
      </c>
      <c r="B15" s="2">
        <f>summary_statistics!M15*$L$2</f>
        <v>564</v>
      </c>
      <c r="C15" s="2">
        <f>summary_statistics!N15*$L$2</f>
        <v>120214</v>
      </c>
      <c r="D15" s="2">
        <f>summary_statistics!O15*$L$2</f>
        <v>1182</v>
      </c>
      <c r="E15" s="2">
        <f>summary_statistics!P15*$L$2</f>
        <v>1087</v>
      </c>
      <c r="F15" s="2">
        <f>summary_statistics!Q15*$L$2</f>
        <v>95</v>
      </c>
      <c r="G15" s="2">
        <f>summary_statistics!R15*$L$2</f>
        <v>623.04706318429362</v>
      </c>
      <c r="H15" s="2">
        <f>summary_statistics!S15*$L$2</f>
        <v>276.27444559999998</v>
      </c>
      <c r="I15" s="2">
        <f>summary_statistics!T15*$L$2</f>
        <v>346.7726175842937</v>
      </c>
    </row>
    <row r="16" spans="1:12" x14ac:dyDescent="0.3">
      <c r="A16">
        <f>summary_statistics!A16</f>
        <v>2023</v>
      </c>
      <c r="B16" s="2">
        <f>summary_statistics!M16*$L$2</f>
        <v>575</v>
      </c>
      <c r="C16" s="2">
        <f>summary_statistics!N16*$L$2</f>
        <v>131180</v>
      </c>
      <c r="D16" s="2">
        <f>summary_statistics!O16*$L$2</f>
        <v>1327</v>
      </c>
      <c r="E16" s="2">
        <f>summary_statistics!P16*$L$2</f>
        <v>1227</v>
      </c>
      <c r="F16" s="2">
        <f>summary_statistics!Q16*$L$2</f>
        <v>100</v>
      </c>
      <c r="G16" s="2">
        <f>summary_statistics!R16*$L$2</f>
        <v>687.81047018429365</v>
      </c>
      <c r="H16" s="2">
        <f>summary_statistics!S16*$L$2</f>
        <v>319.11785259999999</v>
      </c>
      <c r="I16" s="2">
        <f>summary_statistics!T16*$L$2</f>
        <v>368.69261758429371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A8E-9AD4-4C75-891E-87411413E3F2}">
  <dimension ref="A1:T12"/>
  <sheetViews>
    <sheetView tabSelected="1" workbookViewId="0">
      <selection activeCell="C14" sqref="C14"/>
    </sheetView>
  </sheetViews>
  <sheetFormatPr defaultRowHeight="14.4" x14ac:dyDescent="0.3"/>
  <cols>
    <col min="1" max="2" width="16.6640625" customWidth="1"/>
    <col min="3" max="6" width="10.33203125" style="3" customWidth="1"/>
  </cols>
  <sheetData>
    <row r="1" spans="1:20" x14ac:dyDescent="0.3">
      <c r="A1" t="s">
        <v>30</v>
      </c>
      <c r="B1" t="s">
        <v>37</v>
      </c>
      <c r="C1" s="3" t="s">
        <v>36</v>
      </c>
      <c r="D1" s="3" t="s">
        <v>35</v>
      </c>
      <c r="E1" s="3" t="s">
        <v>34</v>
      </c>
      <c r="F1" s="3" t="s">
        <v>33</v>
      </c>
      <c r="G1" s="3" t="s">
        <v>32</v>
      </c>
      <c r="H1" s="3" t="s">
        <v>31</v>
      </c>
      <c r="J1" s="7" t="s">
        <v>38</v>
      </c>
      <c r="K1" s="3" t="s">
        <v>22</v>
      </c>
      <c r="L1" s="3" t="s">
        <v>21</v>
      </c>
      <c r="M1" s="3" t="s">
        <v>20</v>
      </c>
      <c r="N1" s="3" t="s">
        <v>19</v>
      </c>
      <c r="P1" s="3" t="s">
        <v>30</v>
      </c>
      <c r="Q1" s="3" t="s">
        <v>22</v>
      </c>
      <c r="R1" s="3" t="s">
        <v>21</v>
      </c>
      <c r="S1" s="3" t="s">
        <v>20</v>
      </c>
      <c r="T1" s="3" t="s">
        <v>19</v>
      </c>
    </row>
    <row r="2" spans="1:20" x14ac:dyDescent="0.3">
      <c r="A2" t="s">
        <v>23</v>
      </c>
      <c r="B2">
        <f>COUNTIFS([1]EC_projects_original!G:G, "realized", [1]EC_projects_original!I:I, "PV", [1]EC_projects_original!J:J, "rooftop") / COUNTIFS([1]EC_projects_original!G:G, "realized")</f>
        <v>0.8324873096446701</v>
      </c>
      <c r="C2" s="3">
        <f>AVERAGEIFS([1]EC_projects_original!P:P,[1]EC_projects_original!P:P, "&gt;0", [1]EC_projects_original!I:I,"PV",[1]EC_projects_original!J:J, "rooftop",[1]EC_projects_original!G:G,"realized")</f>
        <v>129.60165359477131</v>
      </c>
      <c r="D2" s="3">
        <f>_xlfn.MAXIFS([1]EC_projects_original!P:P,[1]EC_projects_original!I:I,"PV",[1]EC_projects_original!J:J, "dak",[1]EC_projects_original!G:G,"realized")</f>
        <v>0</v>
      </c>
      <c r="E2" s="3">
        <f>_xlfn.MINIFS([1]EC_projects_original!P:P,[1]EC_projects_original!I:I,"PV",[1]EC_projects_original!J:J, "rooftop",[1]EC_projects_original!G:G,"realized", [1]EC_projects_original!P:P, "&gt;0")</f>
        <v>2.2879999999999998</v>
      </c>
      <c r="F2" s="3">
        <v>15</v>
      </c>
      <c r="G2">
        <f>COUNTIFS([1]EC_projects_original!I:I,"PV",[1]EC_projects_original!J:J, "rooftop",[1]EC_projects_original!G:G,"realized")</f>
        <v>1148</v>
      </c>
      <c r="H2">
        <f>COUNTIFS([1]EC_projects_original!I:I,"PV",[1]EC_projects_original!J:J, "rooftop",[1]EC_projects_original!G:G,"realized",[1]EC_projects_original!P:P, "&gt;0")</f>
        <v>1139</v>
      </c>
      <c r="J2" t="s">
        <v>29</v>
      </c>
      <c r="K2">
        <f>COUNTIFS([1]EC_projects_original!$I:$I,"PV",[1]EC_projects_original!$J:$J,"rooftop",[1]EC_projects_original!$G:$G,"realized",[1]EC_projects_original!$P:$P,"&gt;0",[1]EC_projects_original!$T:$T,$J2)</f>
        <v>576</v>
      </c>
      <c r="L2">
        <f>COUNTIFS([1]EC_projects_original!$I:$I,"PV",[1]EC_projects_original!$J:$J,"&lt;&gt;rooftop",[1]EC_projects_original!$G:$G,"realized",[1]EC_projects_original!$P:$P,"&gt;0",[1]EC_projects_original!$T:$T,J2)</f>
        <v>19</v>
      </c>
      <c r="M2">
        <f>COUNTIFS([1]EC_projects_original!$I:$I,"wind",[1]EC_projects_original!$J:$J,"&lt;&gt;large_scale",[1]EC_projects_original!$G:$G,"realized",[1]EC_projects_original!$P:$P,"&gt;0",[1]EC_projects_original!$T:$T,$J2)</f>
        <v>9</v>
      </c>
      <c r="N2">
        <f>COUNTIFS([1]EC_projects_original!$I:$I,"wind",[1]EC_projects_original!$J:$J,"large_scale",[1]EC_projects_original!$G:$G,"realized",[1]EC_projects_original!$P:$P,"&gt;0",[1]EC_projects_original!$T:$T,$J2)</f>
        <v>0</v>
      </c>
      <c r="P2" t="s">
        <v>17</v>
      </c>
      <c r="Q2">
        <f>K4</f>
        <v>188</v>
      </c>
      <c r="R2">
        <f>L4</f>
        <v>48</v>
      </c>
      <c r="S2">
        <f>M4</f>
        <v>0</v>
      </c>
      <c r="T2">
        <f>N4</f>
        <v>84</v>
      </c>
    </row>
    <row r="3" spans="1:20" x14ac:dyDescent="0.3">
      <c r="A3" t="s">
        <v>18</v>
      </c>
      <c r="B3">
        <f>COUNTIFS([1]EC_projects_original!G:G, "realized", [1]EC_projects_original!I:I, "PV", [1]EC_projects_original!J:J, "&lt;&gt;rooftop") / COUNTIFS([1]EC_projects_original!G:G, "realized")</f>
        <v>7.6867295141406819E-2</v>
      </c>
      <c r="C3" s="3">
        <f>AVERAGEIFS([1]EC_projects_original!P:P,[1]EC_projects_original!P:P, "&gt;0",[1]EC_projects_original!I:I,"PV",[1]EC_projects_original!J:J, "&lt;&gt;rooftop",[1]EC_projects_original!G:G,"realized")</f>
        <v>1948.8814676767679</v>
      </c>
      <c r="D3" s="3">
        <f>_xlfn.MAXIFS([1]EC_projects_original!P:P,[1]EC_projects_original!I:I,"PV",[1]EC_projects_original!J:J, "&lt;&gt;dak",[1]EC_projects_original!G:G,"realized")</f>
        <v>16440</v>
      </c>
      <c r="E3" s="3">
        <f>_xlfn.MINIFS([1]EC_projects_original!P:P,[1]EC_projects_original!I:I,"PV",[1]EC_projects_original!J:J, "&lt;&gt;rooftop",[1]EC_projects_original!G:G,"realized", [1]EC_projects_original!P:P, "&gt;0")</f>
        <v>54</v>
      </c>
      <c r="F3" s="3">
        <v>200</v>
      </c>
      <c r="G3">
        <f>COUNTIFS([1]EC_projects_original!I:I,"PV",[1]EC_projects_original!J:J, "&lt;&gt;rooftop",[1]EC_projects_original!G:G,"realized")</f>
        <v>106</v>
      </c>
      <c r="H3">
        <f>COUNTIFS([1]EC_projects_original!I:I,"PV",[1]EC_projects_original!J:J, "&lt;&gt;rooftop",[1]EC_projects_original!G:G,"realized", [1]EC_projects_original!P:P, "&gt;0")</f>
        <v>88</v>
      </c>
      <c r="J3" t="s">
        <v>28</v>
      </c>
      <c r="K3">
        <f>COUNTIFS([1]EC_projects_original!$I:$I,"PV",[1]EC_projects_original!$J:$J,"rooftop",[1]EC_projects_original!$G:$G,"realized",[1]EC_projects_original!$P:$P,"&gt;0",[1]EC_projects_original!$T:$T,$J3)</f>
        <v>291</v>
      </c>
      <c r="L3">
        <f>COUNTIFS([1]EC_projects_original!$I:$I,"PV",[1]EC_projects_original!$J:$J,"&lt;&gt;rooftop",[1]EC_projects_original!$G:$G,"realized",[1]EC_projects_original!$P:$P,"&gt;0",[1]EC_projects_original!$T:$T,J3)</f>
        <v>11</v>
      </c>
      <c r="M3">
        <f>COUNTIFS([1]EC_projects_original!$I:$I,"wind",[1]EC_projects_original!$J:$J,"&lt;&gt;large_scale",[1]EC_projects_original!$G:$G,"realized",[1]EC_projects_original!$P:$P,"&gt;0",[1]EC_projects_original!$T:$T,$J3)</f>
        <v>3</v>
      </c>
      <c r="N3">
        <f>COUNTIFS([1]EC_projects_original!$I:$I,"wind",[1]EC_projects_original!$J:$J,"large_scale",[1]EC_projects_original!$G:$G,"realized",[1]EC_projects_original!$P:$P,"&gt;0",[1]EC_projects_original!$T:$T,$J3)</f>
        <v>0</v>
      </c>
      <c r="P3" t="s">
        <v>15</v>
      </c>
      <c r="Q3">
        <f>K2+K3</f>
        <v>867</v>
      </c>
      <c r="R3">
        <f>L2+L3</f>
        <v>30</v>
      </c>
      <c r="S3">
        <f>M2+M3</f>
        <v>12</v>
      </c>
      <c r="T3">
        <f>N2+N3</f>
        <v>0</v>
      </c>
    </row>
    <row r="4" spans="1:20" x14ac:dyDescent="0.3">
      <c r="A4" t="s">
        <v>16</v>
      </c>
      <c r="B4">
        <f>COUNTIFS([1]EC_projects_original!G:G, "realized", [1]EC_projects_original!I:I, "wind", [1]EC_projects_original!J:J, "&lt;&gt;large_scale") / COUNTIFS([1]EC_projects_original!G:G, "realized")</f>
        <v>1.8854242204496011E-2</v>
      </c>
      <c r="C4" s="3">
        <f>AVERAGEIFS([1]EC_projects_original!P:P,[1]EC_projects_original!P:P, "&gt;0",[1]EC_projects_original!I:I,"wind",[1]EC_projects_original!J:J, "&lt;&gt;large_scale",[1]EC_projects_original!G:G,"realized")</f>
        <v>316.5625</v>
      </c>
      <c r="D4" s="3">
        <f>_xlfn.MAXIFS([1]EC_projects_original!P:P,[1]EC_projects_original!I:I,"wind",[1]EC_projects_original!J:J, "&lt;&gt;grootschalig",[1]EC_projects_original!G:G,"realized")</f>
        <v>35190</v>
      </c>
      <c r="E4" s="3">
        <f>_xlfn.MINIFS([1]EC_projects_original!P:P,[1]EC_projects_original!I:I,"wind",[1]EC_projects_original!J:J, "&lt;&gt;large_scale",[1]EC_projects_original!G:G,"realized", [1]EC_projects_original!P:P, "&gt;0")</f>
        <v>10</v>
      </c>
      <c r="F4" s="3">
        <v>50</v>
      </c>
      <c r="G4">
        <f>COUNTIFS([1]EC_projects_original!I:I,"wind",[1]EC_projects_original!J:J, "&lt;&gt;large_scale",[1]EC_projects_original!G:G,"realized")</f>
        <v>26</v>
      </c>
      <c r="H4">
        <f>COUNTIFS([1]EC_projects_original!I:I,"wind",[1]EC_projects_original!J:J, "&lt;&gt;large_scale",[1]EC_projects_original!G:G,"realized", [1]EC_projects_original!P:P, "&gt;0")</f>
        <v>16</v>
      </c>
      <c r="J4" t="s">
        <v>27</v>
      </c>
      <c r="K4">
        <f>COUNTIFS([1]EC_projects_original!$I:$I,"PV",[1]EC_projects_original!$J:$J,"rooftop",[1]EC_projects_original!$G:$G,"realized",[1]EC_projects_original!$P:$P,"&gt;0",[1]EC_projects_original!$T:$T,$J4)</f>
        <v>188</v>
      </c>
      <c r="L4">
        <f>COUNTIFS([1]EC_projects_original!$I:$I,"PV",[1]EC_projects_original!$J:$J,"&lt;&gt;rooftop",[1]EC_projects_original!$G:$G,"realized",[1]EC_projects_original!$P:$P,"&gt;0",[1]EC_projects_original!$T:$T,J4)</f>
        <v>48</v>
      </c>
      <c r="M4">
        <f>COUNTIFS([1]EC_projects_original!$I:$I,"wind",[1]EC_projects_original!$J:$J,"&lt;&gt;large_scale",[1]EC_projects_original!$G:$G,"realized",[1]EC_projects_original!$P:$P,"&gt;0",[1]EC_projects_original!$T:$T,$J4)</f>
        <v>0</v>
      </c>
      <c r="N4">
        <f>COUNTIFS([1]EC_projects_original!$I:$I,"wind",[1]EC_projects_original!$J:$J,"large_scale",[1]EC_projects_original!$G:$G,"realized",[1]EC_projects_original!$P:$P,"&gt;0",[1]EC_projects_original!$T:$T,$J4)</f>
        <v>84</v>
      </c>
      <c r="P4" t="s">
        <v>13</v>
      </c>
      <c r="Q4">
        <f t="shared" ref="Q4:T5" si="0">K5</f>
        <v>77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 x14ac:dyDescent="0.3">
      <c r="A5" t="s">
        <v>14</v>
      </c>
      <c r="B5">
        <f>COUNTIFS([1]EC_projects_original!G:G, "realized", [1]EC_projects_original!I:I, "wind", [1]EC_projects_original!J:J, "large_scale") / COUNTIFS([1]EC_projects_original!G:G, "realized")</f>
        <v>7.1791153009427122E-2</v>
      </c>
      <c r="C5" s="3">
        <f>AVERAGEIFS([1]EC_projects_original!P:P,[1]EC_projects_original!P:P, "&gt;0",[1]EC_projects_original!I:I,"wind",[1]EC_projects_original!J:J, "large_scale",[1]EC_projects_original!G:G,"realized")</f>
        <v>4328.900209336829</v>
      </c>
      <c r="D5" s="3">
        <f>_xlfn.MAXIFS([1]EC_projects_original!P:P,[1]EC_projects_original!I:I,"wind",[1]EC_projects_original!J:J, "grootschalig",[1]EC_projects_original!G:G,"realized")</f>
        <v>0</v>
      </c>
      <c r="E5" s="3">
        <f>_xlfn.MINIFS([1]EC_projects_original!P:P,[1]EC_projects_original!I:I,"wind",[1]EC_projects_original!J:J, "large_scale",[1]EC_projects_original!G:G,"realized", [1]EC_projects_original!P:P, "&gt;0")</f>
        <v>80</v>
      </c>
      <c r="F5" s="3">
        <v>1000</v>
      </c>
      <c r="G5">
        <f>COUNTIFS([1]EC_projects_original!I:I,"wind",[1]EC_projects_original!J:J, "large_scale",[1]EC_projects_original!G:G,"realized")</f>
        <v>99</v>
      </c>
      <c r="H5">
        <f>COUNTIFS([1]EC_projects_original!I:I,"wind",[1]EC_projects_original!J:J, "large_scale",[1]EC_projects_original!G:G,"realized", [1]EC_projects_original!P:P, "&gt;0")</f>
        <v>84</v>
      </c>
      <c r="J5" t="s">
        <v>26</v>
      </c>
      <c r="K5">
        <f>COUNTIFS([1]EC_projects_original!$I:$I,"PV",[1]EC_projects_original!$J:$J,"rooftop",[1]EC_projects_original!$G:$G,"realized",[1]EC_projects_original!$P:$P,"&gt;0",[1]EC_projects_original!$T:$T,$J5)</f>
        <v>77</v>
      </c>
      <c r="L5">
        <f>COUNTIFS([1]EC_projects_original!$I:$I,"PV",[1]EC_projects_original!$J:$J,"&lt;&gt;rooftop",[1]EC_projects_original!$G:$G,"realized",[1]EC_projects_original!$P:$P,"&gt;0",[1]EC_projects_original!$T:$T,J5)</f>
        <v>0</v>
      </c>
      <c r="M5">
        <f>COUNTIFS([1]EC_projects_original!$I:$I,"wind",[1]EC_projects_original!$J:$J,"&lt;&gt;large_scale",[1]EC_projects_original!$G:$G,"realized",[1]EC_projects_original!$P:$P,"&gt;0",[1]EC_projects_original!$T:$T,$J5)</f>
        <v>0</v>
      </c>
      <c r="N5">
        <f>COUNTIFS([1]EC_projects_original!$I:$I,"wind",[1]EC_projects_original!$J:$J,"large_scale",[1]EC_projects_original!$G:$G,"realized",[1]EC_projects_original!$P:$P,"&gt;0",[1]EC_projects_original!$T:$T,$J5)</f>
        <v>0</v>
      </c>
      <c r="P5" t="s">
        <v>12</v>
      </c>
      <c r="Q5">
        <f t="shared" si="0"/>
        <v>7</v>
      </c>
      <c r="R5">
        <f t="shared" si="0"/>
        <v>10</v>
      </c>
      <c r="S5">
        <f t="shared" si="0"/>
        <v>4</v>
      </c>
      <c r="T5">
        <f t="shared" si="0"/>
        <v>0</v>
      </c>
    </row>
    <row r="6" spans="1:20" x14ac:dyDescent="0.3">
      <c r="B6">
        <f>SUM(B2:B5)</f>
        <v>1</v>
      </c>
      <c r="C6" s="3">
        <f>AVERAGEIFS([1]EC_projects_original!P:P,[1]EC_projects_original!P:P, "&gt;0",[1]EC_projects_original!G:G,"realized")</f>
        <v>518.31987203036454</v>
      </c>
      <c r="J6" t="s">
        <v>25</v>
      </c>
      <c r="K6">
        <f>H2-SUM(K2:K5)</f>
        <v>7</v>
      </c>
      <c r="L6">
        <f>H3-SUM(L2:L5)</f>
        <v>10</v>
      </c>
      <c r="M6">
        <f>H4-SUM(M2:M5)</f>
        <v>4</v>
      </c>
      <c r="N6">
        <f>H5-SUM(N2:N5)</f>
        <v>0</v>
      </c>
    </row>
    <row r="7" spans="1:20" x14ac:dyDescent="0.3">
      <c r="C7" s="3">
        <f>131000/COUNTIFS([1]EC_projects_original!G:G, "realized", [1]EC_projects_original!P:P, "&gt;0")</f>
        <v>98.718914845516196</v>
      </c>
      <c r="J7" t="s">
        <v>24</v>
      </c>
      <c r="K7">
        <v>1139</v>
      </c>
      <c r="L7">
        <v>88</v>
      </c>
      <c r="M7">
        <v>16</v>
      </c>
      <c r="N7">
        <v>84</v>
      </c>
    </row>
    <row r="8" spans="1:20" x14ac:dyDescent="0.3">
      <c r="A8" t="s">
        <v>23</v>
      </c>
      <c r="B8" s="5">
        <f>SUMIFS([1]EC_projects_original!P:P, [1]EC_projects_original!G:G, "realized", [1]EC_projects_original!I:I, "PV", [1]EC_projects_original!J:J, "rooftop") / SUMIFS([1]EC_projects_original!P:P, [1]EC_projects_original!G:G, "realized")</f>
        <v>0.21461767426263778</v>
      </c>
      <c r="C8" s="3">
        <f>SUMIFS([1]EC_projects_original!P:P,[1]EC_projects_original!G:G, "realized")</f>
        <v>687810.47018429381</v>
      </c>
      <c r="D8" s="6">
        <f>C8/131000</f>
        <v>5.2504616044602583</v>
      </c>
      <c r="Q8" s="3" t="s">
        <v>22</v>
      </c>
      <c r="R8" s="3" t="s">
        <v>21</v>
      </c>
      <c r="S8" s="3" t="s">
        <v>20</v>
      </c>
      <c r="T8" s="3" t="s">
        <v>19</v>
      </c>
    </row>
    <row r="9" spans="1:20" x14ac:dyDescent="0.3">
      <c r="A9" t="s">
        <v>18</v>
      </c>
      <c r="B9" s="5">
        <f>SUMIFS([1]EC_projects_original!P:P, [1]EC_projects_original!G:G, "realized", [1]EC_projects_original!I:I, "PV", [1]EC_projects_original!J:J, "&lt;&gt;rooftop") / SUMIFS([1]EC_projects_original!P:P, [1]EC_projects_original!G:G, "realized")</f>
        <v>0.24934422575684689</v>
      </c>
      <c r="P9" t="s">
        <v>17</v>
      </c>
      <c r="Q9" s="4">
        <f t="shared" ref="Q9:T12" si="1">Q2/K$7</f>
        <v>0.16505706760316066</v>
      </c>
      <c r="R9" s="4">
        <f t="shared" si="1"/>
        <v>0.54545454545454541</v>
      </c>
      <c r="S9" s="4">
        <f t="shared" si="1"/>
        <v>0</v>
      </c>
      <c r="T9" s="4">
        <f t="shared" si="1"/>
        <v>1</v>
      </c>
    </row>
    <row r="10" spans="1:20" x14ac:dyDescent="0.3">
      <c r="A10" t="s">
        <v>16</v>
      </c>
      <c r="B10" s="5">
        <f>SUMIFS([1]EC_projects_original!P:P, [1]EC_projects_original!G:G, "realized", [1]EC_projects_original!I:I, "wind", [1]EC_projects_original!J:J, "&lt;&gt;large_scale") / SUMIFS([1]EC_projects_original!P:P, [1]EC_projects_original!G:G, "realized")</f>
        <v>7.3639472202900172E-3</v>
      </c>
      <c r="P10" t="s">
        <v>15</v>
      </c>
      <c r="Q10" s="4">
        <f t="shared" si="1"/>
        <v>0.76119402985074625</v>
      </c>
      <c r="R10" s="4">
        <f t="shared" si="1"/>
        <v>0.34090909090909088</v>
      </c>
      <c r="S10" s="4">
        <f t="shared" si="1"/>
        <v>0.75</v>
      </c>
      <c r="T10" s="4">
        <f t="shared" si="1"/>
        <v>0</v>
      </c>
    </row>
    <row r="11" spans="1:20" x14ac:dyDescent="0.3">
      <c r="A11" t="s">
        <v>14</v>
      </c>
      <c r="B11" s="5">
        <f>SUMIFS([1]EC_projects_original!P:P, [1]EC_projects_original!G:G, "realized", [1]EC_projects_original!I:I, "wind", [1]EC_projects_original!J:J, "large_scale") / SUMIFS([1]EC_projects_original!P:P, [1]EC_projects_original!G:G, "realized")</f>
        <v>0.52867415276022522</v>
      </c>
      <c r="P11" t="s">
        <v>13</v>
      </c>
      <c r="Q11" s="4">
        <f t="shared" si="1"/>
        <v>6.7603160667251971E-2</v>
      </c>
      <c r="R11" s="4">
        <f t="shared" si="1"/>
        <v>0</v>
      </c>
      <c r="S11" s="4">
        <f t="shared" si="1"/>
        <v>0</v>
      </c>
      <c r="T11" s="4">
        <f t="shared" si="1"/>
        <v>0</v>
      </c>
    </row>
    <row r="12" spans="1:20" x14ac:dyDescent="0.3">
      <c r="B12">
        <f>SUM(B8:B11)</f>
        <v>0.99999999999999989</v>
      </c>
      <c r="P12" t="s">
        <v>12</v>
      </c>
      <c r="Q12" s="4">
        <f t="shared" si="1"/>
        <v>6.145741878841089E-3</v>
      </c>
      <c r="R12" s="4">
        <f t="shared" si="1"/>
        <v>0.11363636363636363</v>
      </c>
      <c r="S12" s="4">
        <f t="shared" si="1"/>
        <v>0.25</v>
      </c>
      <c r="T12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EC_projects_stats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2024-08-19T07:33:25Z</dcterms:created>
  <dcterms:modified xsi:type="dcterms:W3CDTF">2024-10-01T17:16:33Z</dcterms:modified>
</cp:coreProperties>
</file>