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Pajaro/Documents/workDocuments/gitRepositories/neon-plant-sampling/hbpSampling/subsampleSortExperiments/"/>
    </mc:Choice>
  </mc:AlternateContent>
  <xr:revisionPtr revIDLastSave="0" documentId="13_ncr:1_{1CB7D757-D613-7747-B3D9-90DBDC51F1E6}" xr6:coauthVersionLast="47" xr6:coauthVersionMax="47" xr10:uidLastSave="{00000000-0000-0000-0000-000000000000}"/>
  <bookViews>
    <workbookView xWindow="22120" yWindow="500" windowWidth="25040" windowHeight="28300" tabRatio="500" activeTab="1" xr2:uid="{00000000-000D-0000-FFFF-FFFF00000000}"/>
  </bookViews>
  <sheets>
    <sheet name="fromD11" sheetId="1" r:id="rId1"/>
    <sheet name="R_input" sheetId="2" r:id="rId2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7" i="1" l="1"/>
  <c r="F97" i="1"/>
  <c r="G97" i="1"/>
  <c r="H97" i="1"/>
  <c r="M97" i="1"/>
  <c r="M99" i="1"/>
  <c r="H99" i="1"/>
  <c r="G99" i="1"/>
  <c r="F99" i="1"/>
  <c r="E99" i="1"/>
  <c r="M98" i="1"/>
  <c r="H98" i="1"/>
  <c r="G98" i="1"/>
  <c r="F98" i="1"/>
  <c r="E98" i="1"/>
  <c r="M96" i="1"/>
  <c r="H96" i="1"/>
  <c r="G96" i="1"/>
  <c r="F96" i="1"/>
  <c r="E96" i="1"/>
  <c r="M95" i="1"/>
  <c r="H95" i="1"/>
  <c r="G95" i="1"/>
  <c r="F95" i="1"/>
  <c r="E95" i="1"/>
  <c r="M94" i="1"/>
  <c r="H94" i="1"/>
  <c r="G94" i="1"/>
  <c r="F94" i="1"/>
  <c r="E94" i="1"/>
  <c r="M93" i="1"/>
  <c r="H93" i="1"/>
  <c r="G93" i="1"/>
  <c r="F93" i="1"/>
  <c r="E93" i="1"/>
  <c r="M92" i="1"/>
  <c r="H92" i="1"/>
  <c r="G92" i="1"/>
  <c r="F92" i="1"/>
  <c r="E92" i="1"/>
  <c r="M91" i="1"/>
  <c r="H91" i="1"/>
  <c r="G91" i="1"/>
  <c r="F91" i="1"/>
  <c r="E91" i="1"/>
  <c r="M90" i="1"/>
  <c r="H90" i="1"/>
  <c r="G90" i="1"/>
  <c r="F90" i="1"/>
  <c r="E90" i="1"/>
  <c r="M89" i="1"/>
  <c r="H89" i="1"/>
  <c r="G89" i="1"/>
  <c r="F89" i="1"/>
  <c r="E89" i="1"/>
  <c r="M88" i="1"/>
  <c r="H88" i="1"/>
  <c r="G88" i="1"/>
  <c r="F88" i="1"/>
  <c r="E88" i="1"/>
  <c r="M87" i="1"/>
  <c r="H87" i="1"/>
  <c r="G87" i="1"/>
  <c r="F87" i="1"/>
  <c r="E87" i="1"/>
  <c r="M86" i="1"/>
  <c r="H86" i="1"/>
  <c r="G86" i="1"/>
  <c r="F86" i="1"/>
  <c r="E86" i="1"/>
  <c r="M85" i="1"/>
  <c r="H85" i="1"/>
  <c r="G85" i="1"/>
  <c r="F85" i="1"/>
  <c r="E85" i="1"/>
  <c r="M84" i="1"/>
  <c r="H84" i="1"/>
  <c r="G84" i="1"/>
  <c r="F84" i="1"/>
  <c r="E84" i="1"/>
  <c r="M83" i="1"/>
  <c r="H83" i="1"/>
  <c r="G83" i="1"/>
  <c r="F83" i="1"/>
  <c r="E83" i="1"/>
  <c r="M82" i="1"/>
  <c r="H82" i="1"/>
  <c r="G82" i="1"/>
  <c r="F82" i="1"/>
  <c r="E82" i="1"/>
  <c r="M81" i="1"/>
  <c r="H81" i="1"/>
  <c r="G81" i="1"/>
  <c r="F81" i="1"/>
  <c r="E81" i="1"/>
  <c r="M73" i="1" l="1"/>
  <c r="H73" i="1"/>
  <c r="G73" i="1"/>
  <c r="F73" i="1"/>
  <c r="E73" i="1"/>
  <c r="M72" i="1"/>
  <c r="H72" i="1"/>
  <c r="G72" i="1"/>
  <c r="F72" i="1"/>
  <c r="E72" i="1"/>
  <c r="M71" i="1"/>
  <c r="H71" i="1"/>
  <c r="G71" i="1"/>
  <c r="F71" i="1"/>
  <c r="E71" i="1"/>
  <c r="M70" i="1"/>
  <c r="H70" i="1"/>
  <c r="G70" i="1"/>
  <c r="F70" i="1"/>
  <c r="E70" i="1"/>
  <c r="M69" i="1"/>
  <c r="H69" i="1"/>
  <c r="G69" i="1"/>
  <c r="F69" i="1"/>
  <c r="E69" i="1"/>
  <c r="M68" i="1"/>
  <c r="H68" i="1"/>
  <c r="G68" i="1"/>
  <c r="F68" i="1"/>
  <c r="E68" i="1"/>
  <c r="M67" i="1"/>
  <c r="H67" i="1"/>
  <c r="G67" i="1"/>
  <c r="F67" i="1"/>
  <c r="E67" i="1"/>
  <c r="M66" i="1"/>
  <c r="H66" i="1"/>
  <c r="G66" i="1"/>
  <c r="F66" i="1"/>
  <c r="E66" i="1"/>
  <c r="M65" i="1"/>
  <c r="H65" i="1"/>
  <c r="G65" i="1"/>
  <c r="F65" i="1"/>
  <c r="E65" i="1"/>
  <c r="M64" i="1"/>
  <c r="H64" i="1"/>
  <c r="G64" i="1"/>
  <c r="F64" i="1"/>
  <c r="E64" i="1"/>
  <c r="M63" i="1"/>
  <c r="H63" i="1"/>
  <c r="G63" i="1"/>
  <c r="F63" i="1"/>
  <c r="E63" i="1"/>
  <c r="M62" i="1"/>
  <c r="H62" i="1"/>
  <c r="G62" i="1"/>
  <c r="F62" i="1"/>
  <c r="E62" i="1"/>
  <c r="M61" i="1"/>
  <c r="H61" i="1"/>
  <c r="G61" i="1"/>
  <c r="F61" i="1"/>
  <c r="E61" i="1"/>
  <c r="M60" i="1"/>
  <c r="H60" i="1"/>
  <c r="G60" i="1"/>
  <c r="F60" i="1"/>
  <c r="E60" i="1"/>
  <c r="M59" i="1"/>
  <c r="H59" i="1"/>
  <c r="G59" i="1"/>
  <c r="F59" i="1"/>
  <c r="E59" i="1"/>
  <c r="M58" i="1"/>
  <c r="H58" i="1"/>
  <c r="G58" i="1"/>
  <c r="F58" i="1"/>
  <c r="E58" i="1"/>
  <c r="M57" i="1"/>
  <c r="H57" i="1"/>
  <c r="G57" i="1"/>
  <c r="F57" i="1"/>
  <c r="E57" i="1"/>
  <c r="M56" i="1"/>
  <c r="H56" i="1"/>
  <c r="G56" i="1"/>
  <c r="F56" i="1"/>
  <c r="E56" i="1"/>
  <c r="M55" i="1"/>
  <c r="H55" i="1"/>
  <c r="G55" i="1"/>
  <c r="F55" i="1"/>
  <c r="E55" i="1"/>
  <c r="M54" i="1"/>
  <c r="H54" i="1"/>
  <c r="G54" i="1"/>
  <c r="F54" i="1"/>
  <c r="E54" i="1"/>
  <c r="E26" i="2" l="1"/>
  <c r="R46" i="1"/>
  <c r="M46" i="1" s="1"/>
  <c r="H46" i="1"/>
  <c r="G46" i="1"/>
  <c r="F46" i="1"/>
  <c r="E46" i="1"/>
  <c r="R45" i="1"/>
  <c r="M45" i="1" s="1"/>
  <c r="H45" i="1"/>
  <c r="G45" i="1"/>
  <c r="F45" i="1"/>
  <c r="E45" i="1"/>
  <c r="R44" i="1"/>
  <c r="M44" i="1" s="1"/>
  <c r="H44" i="1"/>
  <c r="G44" i="1"/>
  <c r="F44" i="1"/>
  <c r="E44" i="1"/>
  <c r="R43" i="1"/>
  <c r="M43" i="1" s="1"/>
  <c r="H43" i="1"/>
  <c r="G43" i="1"/>
  <c r="F43" i="1"/>
  <c r="E43" i="1"/>
  <c r="R42" i="1"/>
  <c r="M42" i="1"/>
  <c r="H42" i="1"/>
  <c r="G42" i="1"/>
  <c r="F42" i="1"/>
  <c r="E42" i="1"/>
  <c r="R41" i="1"/>
  <c r="M41" i="1" s="1"/>
  <c r="H41" i="1"/>
  <c r="G41" i="1"/>
  <c r="F41" i="1"/>
  <c r="E41" i="1"/>
  <c r="R40" i="1"/>
  <c r="M40" i="1" s="1"/>
  <c r="H40" i="1"/>
  <c r="G40" i="1"/>
  <c r="F40" i="1"/>
  <c r="E40" i="1"/>
  <c r="R39" i="1"/>
  <c r="M39" i="1" s="1"/>
  <c r="H39" i="1"/>
  <c r="G39" i="1"/>
  <c r="F39" i="1"/>
  <c r="E39" i="1"/>
  <c r="R38" i="1"/>
  <c r="M38" i="1" s="1"/>
  <c r="H38" i="1"/>
  <c r="G38" i="1"/>
  <c r="F38" i="1"/>
  <c r="E38" i="1"/>
  <c r="R37" i="1"/>
  <c r="M37" i="1" s="1"/>
  <c r="D37" i="1"/>
  <c r="H37" i="1" s="1"/>
  <c r="R36" i="1"/>
  <c r="M36" i="1" s="1"/>
  <c r="H36" i="1"/>
  <c r="G36" i="1"/>
  <c r="F36" i="1"/>
  <c r="E36" i="1"/>
  <c r="R35" i="1"/>
  <c r="M35" i="1" s="1"/>
  <c r="H35" i="1"/>
  <c r="G35" i="1"/>
  <c r="F35" i="1"/>
  <c r="E35" i="1"/>
  <c r="R34" i="1"/>
  <c r="M34" i="1" s="1"/>
  <c r="H34" i="1"/>
  <c r="G34" i="1"/>
  <c r="F34" i="1"/>
  <c r="E34" i="1"/>
  <c r="R33" i="1"/>
  <c r="M33" i="1" s="1"/>
  <c r="H33" i="1"/>
  <c r="G33" i="1"/>
  <c r="F33" i="1"/>
  <c r="E33" i="1"/>
  <c r="R32" i="1"/>
  <c r="M32" i="1"/>
  <c r="H32" i="1"/>
  <c r="G32" i="1"/>
  <c r="F32" i="1"/>
  <c r="E32" i="1"/>
  <c r="R31" i="1"/>
  <c r="M31" i="1"/>
  <c r="H31" i="1"/>
  <c r="G31" i="1"/>
  <c r="F31" i="1"/>
  <c r="E31" i="1"/>
  <c r="R30" i="1"/>
  <c r="M30" i="1" s="1"/>
  <c r="H30" i="1"/>
  <c r="G30" i="1"/>
  <c r="F30" i="1"/>
  <c r="E30" i="1"/>
  <c r="G37" i="1" l="1"/>
  <c r="E37" i="1"/>
  <c r="F37" i="1"/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6" i="1"/>
  <c r="H10" i="1"/>
  <c r="G10" i="1"/>
  <c r="F10" i="1"/>
  <c r="E10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H5" i="1"/>
  <c r="G5" i="1"/>
  <c r="F5" i="1"/>
  <c r="E5" i="1"/>
</calcChain>
</file>

<file path=xl/sharedStrings.xml><?xml version="1.0" encoding="utf-8"?>
<sst xmlns="http://schemas.openxmlformats.org/spreadsheetml/2006/main" count="495" uniqueCount="128">
  <si>
    <t>Data Sheet: D11 HBP sorting experiment for non-peak biomass clip harvest</t>
  </si>
  <si>
    <r>
      <t xml:space="preserve">subsampleFreshMass </t>
    </r>
    <r>
      <rPr>
        <sz val="10"/>
        <color theme="1"/>
        <rFont val="Calibri"/>
        <family val="2"/>
        <scheme val="minor"/>
      </rPr>
      <t>(</t>
    </r>
    <r>
      <rPr>
        <sz val="10"/>
        <color rgb="FFFF0000"/>
        <rFont val="Calibri (Body)"/>
      </rPr>
      <t>current-year + OSD</t>
    </r>
    <r>
      <rPr>
        <sz val="10"/>
        <color theme="1"/>
        <rFont val="Calibri"/>
        <family val="2"/>
        <scheme val="minor"/>
      </rPr>
      <t>)</t>
    </r>
  </si>
  <si>
    <r>
      <t xml:space="preserve">subsampleDryMass </t>
    </r>
    <r>
      <rPr>
        <sz val="10"/>
        <color theme="1"/>
        <rFont val="Calibri"/>
        <family val="2"/>
        <scheme val="minor"/>
      </rPr>
      <t>(</t>
    </r>
    <r>
      <rPr>
        <sz val="10"/>
        <color rgb="FFFF0000"/>
        <rFont val="Calibri (Body)"/>
      </rPr>
      <t>current-year only</t>
    </r>
    <r>
      <rPr>
        <sz val="10"/>
        <color theme="1"/>
        <rFont val="Calibri"/>
        <family val="2"/>
        <scheme val="minor"/>
      </rPr>
      <t>)</t>
    </r>
  </si>
  <si>
    <t>clipID</t>
  </si>
  <si>
    <t>collectDate</t>
  </si>
  <si>
    <r>
      <t xml:space="preserve">exclosure
 </t>
    </r>
    <r>
      <rPr>
        <sz val="10"/>
        <color theme="1"/>
        <rFont val="Calibri"/>
        <family val="2"/>
        <scheme val="minor"/>
      </rPr>
      <t>Y/N</t>
    </r>
  </si>
  <si>
    <t>freshMass</t>
  </si>
  <si>
    <t>subsample
Test = 10%</t>
  </si>
  <si>
    <t>subsample
Test = 15%</t>
  </si>
  <si>
    <t>subsample
Test = 25%</t>
  </si>
  <si>
    <t>subsample
Test = 50%</t>
  </si>
  <si>
    <t>Subsample Target Mass</t>
  </si>
  <si>
    <t>Y</t>
  </si>
  <si>
    <t>N/A</t>
  </si>
  <si>
    <t>dryMass</t>
  </si>
  <si>
    <t>CLBJ-023-166</t>
  </si>
  <si>
    <t>CLBJ-024-205</t>
  </si>
  <si>
    <t>CLBJ-023-053</t>
  </si>
  <si>
    <t>N</t>
  </si>
  <si>
    <t>CLBJ-025-200</t>
  </si>
  <si>
    <t>CLBJ-004-160</t>
  </si>
  <si>
    <t>CLBJ-004-021</t>
  </si>
  <si>
    <t>CLBJ-020-136</t>
  </si>
  <si>
    <t>CLBJ-024-164</t>
  </si>
  <si>
    <t>CLBJ-030-158</t>
  </si>
  <si>
    <t>CLBJ-013-148</t>
  </si>
  <si>
    <t>CLBJ-010-063</t>
  </si>
  <si>
    <t>CLBJ-025-165</t>
  </si>
  <si>
    <t>CLBJ-019-148</t>
  </si>
  <si>
    <t>CLBJ-010-093</t>
  </si>
  <si>
    <t>CLBJ-013-070</t>
  </si>
  <si>
    <t>CLBJ-020-174</t>
  </si>
  <si>
    <t>CLBJ-019-060</t>
  </si>
  <si>
    <t>CLBJ-030-192</t>
  </si>
  <si>
    <t>Total dry mass</t>
  </si>
  <si>
    <t>EventID: CLBJ week 18</t>
  </si>
  <si>
    <t>eventID</t>
  </si>
  <si>
    <t>exclosure</t>
  </si>
  <si>
    <t>ssFM10</t>
  </si>
  <si>
    <t>ssFM25</t>
  </si>
  <si>
    <t>ssFM50</t>
  </si>
  <si>
    <t>ssDM10</t>
  </si>
  <si>
    <t>ssDM25</t>
  </si>
  <si>
    <t>ssDM50</t>
  </si>
  <si>
    <t>ssFM15</t>
  </si>
  <si>
    <t>ssDM15</t>
  </si>
  <si>
    <t>HBP.2023.CLBJ.18</t>
  </si>
  <si>
    <t>HBP.2023.CLBJ.34</t>
  </si>
  <si>
    <t>EventID: CLBJ week 34</t>
  </si>
  <si>
    <t>CLBJ_004_079</t>
  </si>
  <si>
    <t>n</t>
  </si>
  <si>
    <t>CLBJ_004_147</t>
  </si>
  <si>
    <t>y</t>
  </si>
  <si>
    <t>CLBJ_010_148</t>
  </si>
  <si>
    <t>CLBJ_010_165</t>
  </si>
  <si>
    <t>CLBJ_013_072</t>
  </si>
  <si>
    <t>CLBJ_013_101</t>
  </si>
  <si>
    <t>CLBJ_019_099</t>
  </si>
  <si>
    <t>CLBJ_019_123</t>
  </si>
  <si>
    <t>CLBJ_020_013</t>
  </si>
  <si>
    <t>CLBJ_020_097</t>
  </si>
  <si>
    <t>CLBJ_023_031</t>
  </si>
  <si>
    <t>CLBJ_023_043</t>
  </si>
  <si>
    <t>CLBJ_024_017</t>
  </si>
  <si>
    <t>CLBJ_024_200</t>
  </si>
  <si>
    <t>CLBJ_025_179</t>
  </si>
  <si>
    <t>CLBJ_025_194</t>
  </si>
  <si>
    <t>CLBJ_030_196</t>
  </si>
  <si>
    <t>CLBJ-004-079</t>
  </si>
  <si>
    <t>CLBJ-004-147</t>
  </si>
  <si>
    <t>CLBJ-010-148</t>
  </si>
  <si>
    <t>CLBJ-010-165</t>
  </si>
  <si>
    <t>CLBJ-013-072</t>
  </si>
  <si>
    <t>CLBJ-013-101</t>
  </si>
  <si>
    <t>CLBJ-019-099</t>
  </si>
  <si>
    <t>CLBJ-019-123</t>
  </si>
  <si>
    <t>CLBJ-020-013</t>
  </si>
  <si>
    <t>CLBJ-020-097</t>
  </si>
  <si>
    <t>CLBJ-023-031</t>
  </si>
  <si>
    <t>CLBJ-023-043</t>
  </si>
  <si>
    <t>CLBJ-024-017</t>
  </si>
  <si>
    <t>CLBJ-024-200</t>
  </si>
  <si>
    <t>CLBJ-025-179</t>
  </si>
  <si>
    <t>CLBJ-025-194</t>
  </si>
  <si>
    <t>CLBJ-030-196</t>
  </si>
  <si>
    <t>EventID: OAES WEEK 24 (grazing and peak 1)</t>
  </si>
  <si>
    <t>OAES_046_172</t>
  </si>
  <si>
    <t>OAES_046_198</t>
  </si>
  <si>
    <t>OAES_047_007</t>
  </si>
  <si>
    <t>OAES_047_064</t>
  </si>
  <si>
    <t>OAES_048_159</t>
  </si>
  <si>
    <t>OAES_048_188</t>
  </si>
  <si>
    <t>OAES_049_065</t>
  </si>
  <si>
    <t>OAES_049_178</t>
  </si>
  <si>
    <t>OAES_050_083</t>
  </si>
  <si>
    <t>OAES_050_158</t>
  </si>
  <si>
    <t>OAES_051_029</t>
  </si>
  <si>
    <t>OAES_051_074</t>
  </si>
  <si>
    <t>OAES_052_103</t>
  </si>
  <si>
    <t>OAES_052_157</t>
  </si>
  <si>
    <t>OAES_053_066</t>
  </si>
  <si>
    <t>OAES_053_203</t>
  </si>
  <si>
    <t>OAES_054_057</t>
  </si>
  <si>
    <t>OAES_054_174</t>
  </si>
  <si>
    <t>OAES_056_054</t>
  </si>
  <si>
    <t>OAES_056_136</t>
  </si>
  <si>
    <t>OAES_046_024</t>
  </si>
  <si>
    <t>OAES_047_012</t>
  </si>
  <si>
    <t>OAES_047_014</t>
  </si>
  <si>
    <t>OAES_048_135</t>
  </si>
  <si>
    <t>OAES_048_202</t>
  </si>
  <si>
    <t>OAES_049_013</t>
  </si>
  <si>
    <t>OAES_049_048</t>
  </si>
  <si>
    <t>OAES_050_064</t>
  </si>
  <si>
    <t>OAES_050_142</t>
  </si>
  <si>
    <t>OAES_051_053</t>
  </si>
  <si>
    <t>OAES_051_192</t>
  </si>
  <si>
    <t>OAES_052_116</t>
  </si>
  <si>
    <t>OAES_052_173</t>
  </si>
  <si>
    <t>OAES_053_062</t>
  </si>
  <si>
    <t>OAES_053_205</t>
  </si>
  <si>
    <t>OAES_054_047</t>
  </si>
  <si>
    <t>OAES_054_093</t>
  </si>
  <si>
    <t>OAES_056_100</t>
  </si>
  <si>
    <t>OAES_056_190</t>
  </si>
  <si>
    <t>EventID: OAES Week 36</t>
  </si>
  <si>
    <t>HBP.2023.OAES.24</t>
  </si>
  <si>
    <t>HBP.2023.OAES.36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</si>
</sst>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 (Body)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6"/>
      </right>
      <top/>
      <bottom style="thin">
        <color theme="6"/>
      </bottom>
      <diagonal/>
    </border>
    <border>
      <left style="medium">
        <color auto="1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medium">
        <color auto="1"/>
      </left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medium">
        <color auto="1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auto="1"/>
      </right>
      <top/>
      <bottom style="thin">
        <color theme="6"/>
      </bottom>
      <diagonal/>
    </border>
    <border>
      <left style="thin">
        <color theme="6"/>
      </left>
      <right style="medium">
        <color auto="1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4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2">
    <xf numFmtId="0" fontId="0" fillId="0" borderId="0" xfId="0"/>
    <xf numFmtId="0" fontId="6" fillId="0" borderId="0" xfId="0" applyFont="1"/>
    <xf numFmtId="0" fontId="7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4" fillId="0" borderId="3" xfId="0" applyFont="1" applyBorder="1"/>
    <xf numFmtId="0" fontId="4" fillId="0" borderId="2" xfId="0" applyFont="1" applyBorder="1"/>
    <xf numFmtId="0" fontId="9" fillId="0" borderId="1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13" xfId="0" applyFont="1" applyBorder="1"/>
    <xf numFmtId="0" fontId="4" fillId="0" borderId="7" xfId="0" applyFont="1" applyBorder="1"/>
    <xf numFmtId="0" fontId="4" fillId="0" borderId="18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20" xfId="0" applyFont="1" applyBorder="1"/>
    <xf numFmtId="0" fontId="9" fillId="0" borderId="0" xfId="0" applyFont="1" applyAlignment="1">
      <alignment horizontal="center"/>
    </xf>
    <xf numFmtId="0" fontId="3" fillId="0" borderId="3" xfId="0" applyFont="1" applyBorder="1"/>
    <xf numFmtId="2" fontId="4" fillId="0" borderId="13" xfId="0" applyNumberFormat="1" applyFont="1" applyBorder="1"/>
    <xf numFmtId="2" fontId="4" fillId="0" borderId="7" xfId="0" applyNumberFormat="1" applyFont="1" applyBorder="1"/>
    <xf numFmtId="2" fontId="4" fillId="0" borderId="2" xfId="0" applyNumberFormat="1" applyFont="1" applyBorder="1"/>
    <xf numFmtId="2" fontId="4" fillId="0" borderId="18" xfId="0" applyNumberFormat="1" applyFont="1" applyBorder="1"/>
    <xf numFmtId="0" fontId="3" fillId="0" borderId="12" xfId="0" applyFont="1" applyBorder="1"/>
    <xf numFmtId="0" fontId="3" fillId="0" borderId="6" xfId="0" applyFont="1" applyBorder="1"/>
    <xf numFmtId="0" fontId="3" fillId="0" borderId="19" xfId="0" applyFont="1" applyBorder="1"/>
    <xf numFmtId="0" fontId="3" fillId="0" borderId="21" xfId="0" applyFont="1" applyBorder="1"/>
    <xf numFmtId="0" fontId="9" fillId="2" borderId="1" xfId="0" applyFont="1" applyFill="1" applyBorder="1" applyAlignment="1">
      <alignment wrapText="1"/>
    </xf>
    <xf numFmtId="0" fontId="3" fillId="0" borderId="22" xfId="0" applyFont="1" applyBorder="1"/>
    <xf numFmtId="0" fontId="3" fillId="0" borderId="2" xfId="0" applyFont="1" applyBorder="1"/>
    <xf numFmtId="2" fontId="4" fillId="0" borderId="5" xfId="0" applyNumberFormat="1" applyFont="1" applyBorder="1"/>
    <xf numFmtId="2" fontId="4" fillId="0" borderId="14" xfId="0" applyNumberFormat="1" applyFont="1" applyBorder="1"/>
    <xf numFmtId="0" fontId="3" fillId="0" borderId="18" xfId="0" applyFont="1" applyBorder="1"/>
    <xf numFmtId="0" fontId="2" fillId="0" borderId="2" xfId="0" applyFont="1" applyBorder="1"/>
    <xf numFmtId="0" fontId="2" fillId="0" borderId="15" xfId="0" applyFont="1" applyBorder="1"/>
    <xf numFmtId="0" fontId="1" fillId="0" borderId="0" xfId="0" applyFont="1"/>
    <xf numFmtId="2" fontId="0" fillId="0" borderId="0" xfId="0" applyNumberFormat="1"/>
    <xf numFmtId="0" fontId="14" fillId="0" borderId="0" xfId="0" applyFont="1"/>
    <xf numFmtId="0" fontId="1" fillId="2" borderId="0" xfId="0" applyFont="1" applyFill="1"/>
    <xf numFmtId="0" fontId="1" fillId="3" borderId="3" xfId="0" applyFont="1" applyFill="1" applyBorder="1"/>
    <xf numFmtId="2" fontId="1" fillId="3" borderId="4" xfId="0" applyNumberFormat="1" applyFont="1" applyFill="1" applyBorder="1"/>
    <xf numFmtId="2" fontId="1" fillId="3" borderId="13" xfId="0" applyNumberFormat="1" applyFont="1" applyFill="1" applyBorder="1"/>
    <xf numFmtId="2" fontId="1" fillId="3" borderId="7" xfId="0" applyNumberFormat="1" applyFont="1" applyFill="1" applyBorder="1"/>
    <xf numFmtId="2" fontId="1" fillId="3" borderId="2" xfId="0" applyNumberFormat="1" applyFont="1" applyFill="1" applyBorder="1"/>
    <xf numFmtId="2" fontId="1" fillId="3" borderId="18" xfId="0" applyNumberFormat="1" applyFont="1" applyFill="1" applyBorder="1"/>
    <xf numFmtId="2" fontId="1" fillId="3" borderId="12" xfId="0" applyNumberFormat="1" applyFont="1" applyFill="1" applyBorder="1"/>
    <xf numFmtId="2" fontId="1" fillId="3" borderId="6" xfId="0" applyNumberFormat="1" applyFont="1" applyFill="1" applyBorder="1"/>
    <xf numFmtId="2" fontId="1" fillId="3" borderId="3" xfId="0" applyNumberFormat="1" applyFont="1" applyFill="1" applyBorder="1"/>
    <xf numFmtId="2" fontId="1" fillId="3" borderId="19" xfId="0" applyNumberFormat="1" applyFont="1" applyFill="1" applyBorder="1"/>
    <xf numFmtId="0" fontId="1" fillId="3" borderId="0" xfId="0" applyFont="1" applyFill="1"/>
    <xf numFmtId="0" fontId="1" fillId="0" borderId="2" xfId="0" applyFont="1" applyBorder="1"/>
    <xf numFmtId="2" fontId="1" fillId="0" borderId="5" xfId="0" applyNumberFormat="1" applyFont="1" applyBorder="1"/>
    <xf numFmtId="2" fontId="1" fillId="0" borderId="13" xfId="0" applyNumberFormat="1" applyFont="1" applyBorder="1"/>
    <xf numFmtId="2" fontId="1" fillId="0" borderId="7" xfId="0" applyNumberFormat="1" applyFont="1" applyBorder="1"/>
    <xf numFmtId="2" fontId="1" fillId="0" borderId="2" xfId="0" applyNumberFormat="1" applyFont="1" applyBorder="1"/>
    <xf numFmtId="2" fontId="1" fillId="0" borderId="18" xfId="0" applyNumberFormat="1" applyFont="1" applyBorder="1"/>
    <xf numFmtId="0" fontId="1" fillId="3" borderId="2" xfId="0" applyFont="1" applyFill="1" applyBorder="1"/>
    <xf numFmtId="2" fontId="1" fillId="3" borderId="5" xfId="0" applyNumberFormat="1" applyFont="1" applyFill="1" applyBorder="1"/>
    <xf numFmtId="0" fontId="1" fillId="0" borderId="3" xfId="0" applyFont="1" applyBorder="1"/>
    <xf numFmtId="0" fontId="6" fillId="4" borderId="0" xfId="0" applyFont="1" applyFill="1"/>
    <xf numFmtId="0" fontId="14" fillId="4" borderId="0" xfId="0" applyFont="1" applyFill="1"/>
    <xf numFmtId="0" fontId="9" fillId="4" borderId="1" xfId="0" applyFont="1" applyFill="1" applyBorder="1"/>
    <xf numFmtId="0" fontId="1" fillId="4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2" fontId="1" fillId="0" borderId="4" xfId="0" applyNumberFormat="1" applyFont="1" applyBorder="1" applyAlignment="1">
      <alignment vertical="top"/>
    </xf>
    <xf numFmtId="2" fontId="1" fillId="0" borderId="13" xfId="0" applyNumberFormat="1" applyFont="1" applyBorder="1" applyAlignment="1">
      <alignment vertical="top"/>
    </xf>
    <xf numFmtId="2" fontId="1" fillId="0" borderId="7" xfId="0" applyNumberFormat="1" applyFont="1" applyBorder="1" applyAlignment="1">
      <alignment vertical="top"/>
    </xf>
    <xf numFmtId="2" fontId="1" fillId="0" borderId="2" xfId="0" applyNumberFormat="1" applyFont="1" applyBorder="1" applyAlignment="1">
      <alignment vertical="top"/>
    </xf>
    <xf numFmtId="2" fontId="1" fillId="0" borderId="18" xfId="0" applyNumberFormat="1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2" fontId="1" fillId="0" borderId="21" xfId="0" applyNumberFormat="1" applyFont="1" applyBorder="1" applyAlignment="1">
      <alignment vertical="top"/>
    </xf>
    <xf numFmtId="2" fontId="1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2" fontId="1" fillId="0" borderId="5" xfId="0" applyNumberFormat="1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2" fontId="1" fillId="0" borderId="14" xfId="0" applyNumberFormat="1" applyFont="1" applyBorder="1" applyAlignment="1">
      <alignment vertical="top"/>
    </xf>
    <xf numFmtId="2" fontId="1" fillId="0" borderId="16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1" fillId="4" borderId="15" xfId="0" applyFont="1" applyFill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7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8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6" xfId="0" applyFont="1" applyBorder="1"/>
    <xf numFmtId="0" fontId="1" fillId="0" borderId="19" xfId="0" applyFont="1" applyBorder="1"/>
    <xf numFmtId="2" fontId="15" fillId="4" borderId="4" xfId="0" applyNumberFormat="1" applyFont="1" applyFill="1" applyBorder="1"/>
    <xf numFmtId="0" fontId="9" fillId="2" borderId="8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2" borderId="8" xfId="0" applyFont="1" applyFill="1" applyBorder="1" applyAlignment="1">
      <alignment horizontal="center"/>
    </xf>
  </cellXfs>
  <cellStyles count="47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41" builtinId="8" hidden="1"/>
    <cellStyle name="Hyperlink" xfId="45" builtinId="8" hidden="1"/>
    <cellStyle name="Hyperlink" xfId="43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7" builtinId="8" hidden="1"/>
    <cellStyle name="Hyperlink" xfId="39" builtinId="8" hidden="1"/>
    <cellStyle name="Hyperlink" xfId="35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zoomScale="115" zoomScaleNormal="115" zoomScalePageLayoutView="125" workbookViewId="0">
      <pane ySplit="4" topLeftCell="A48" activePane="bottomLeft" state="frozen"/>
      <selection pane="bottomLeft" activeCell="N81" sqref="N81:Q99"/>
    </sheetView>
  </sheetViews>
  <sheetFormatPr baseColWidth="10" defaultColWidth="10.83203125" defaultRowHeight="15" x14ac:dyDescent="0.2"/>
  <cols>
    <col min="1" max="1" width="13.5" style="2" customWidth="1"/>
    <col min="2" max="2" width="9.5" style="2" customWidth="1"/>
    <col min="3" max="3" width="8.1640625" style="2" customWidth="1"/>
    <col min="4" max="8" width="8.83203125" style="2" customWidth="1"/>
    <col min="9" max="17" width="9.5" style="2" customWidth="1"/>
    <col min="18" max="16384" width="10.83203125" style="2"/>
  </cols>
  <sheetData>
    <row r="1" spans="1:18" x14ac:dyDescent="0.2">
      <c r="A1" s="1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8" x14ac:dyDescent="0.2">
      <c r="A2" s="40" t="s">
        <v>35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8" x14ac:dyDescent="0.2">
      <c r="A3" s="1"/>
      <c r="B3" s="10"/>
      <c r="C3" s="10"/>
      <c r="D3" s="10"/>
      <c r="E3" s="111" t="s">
        <v>11</v>
      </c>
      <c r="F3" s="104"/>
      <c r="G3" s="104"/>
      <c r="H3" s="105"/>
      <c r="I3" s="109" t="s">
        <v>1</v>
      </c>
      <c r="J3" s="107"/>
      <c r="K3" s="107"/>
      <c r="L3" s="108"/>
      <c r="M3" s="20"/>
      <c r="N3" s="110" t="s">
        <v>2</v>
      </c>
      <c r="O3" s="107"/>
      <c r="P3" s="107"/>
      <c r="Q3" s="107"/>
    </row>
    <row r="4" spans="1:18" ht="32" customHeight="1" thickBot="1" x14ac:dyDescent="0.25">
      <c r="A4" s="3" t="s">
        <v>3</v>
      </c>
      <c r="B4" s="3" t="s">
        <v>4</v>
      </c>
      <c r="C4" s="4" t="s">
        <v>5</v>
      </c>
      <c r="D4" s="3" t="s">
        <v>6</v>
      </c>
      <c r="E4" s="5" t="s">
        <v>7</v>
      </c>
      <c r="F4" s="4" t="s">
        <v>8</v>
      </c>
      <c r="G4" s="4" t="s">
        <v>9</v>
      </c>
      <c r="H4" s="8" t="s">
        <v>10</v>
      </c>
      <c r="I4" s="5" t="s">
        <v>7</v>
      </c>
      <c r="J4" s="4" t="s">
        <v>8</v>
      </c>
      <c r="K4" s="4" t="s">
        <v>9</v>
      </c>
      <c r="L4" s="8" t="s">
        <v>10</v>
      </c>
      <c r="M4" s="30" t="s">
        <v>14</v>
      </c>
      <c r="N4" s="4" t="s">
        <v>7</v>
      </c>
      <c r="O4" s="9" t="s">
        <v>8</v>
      </c>
      <c r="P4" s="4" t="s">
        <v>9</v>
      </c>
      <c r="Q4" s="4" t="s">
        <v>10</v>
      </c>
      <c r="R4" s="38" t="s">
        <v>34</v>
      </c>
    </row>
    <row r="5" spans="1:18" x14ac:dyDescent="0.2">
      <c r="A5" s="21" t="s">
        <v>15</v>
      </c>
      <c r="B5" s="6">
        <v>20230502</v>
      </c>
      <c r="C5" s="21" t="s">
        <v>12</v>
      </c>
      <c r="D5" s="11">
        <v>53.92</v>
      </c>
      <c r="E5" s="22">
        <f>IF(ISNUMBER(D5),D5*0.1,"N/A")</f>
        <v>5.3920000000000003</v>
      </c>
      <c r="F5" s="23">
        <f>IF(ISNUMBER(D5),D5*0.15,"N/A")</f>
        <v>8.0879999999999992</v>
      </c>
      <c r="G5" s="24">
        <f>IF(ISNUMBER(D5),D5*0.25,"N/A")</f>
        <v>13.48</v>
      </c>
      <c r="H5" s="25">
        <f>IF(ISNUMBER(D5),D5*0.5,"N/A")</f>
        <v>26.96</v>
      </c>
      <c r="I5" s="26" t="s">
        <v>13</v>
      </c>
      <c r="J5" s="27" t="s">
        <v>13</v>
      </c>
      <c r="K5" s="21" t="s">
        <v>13</v>
      </c>
      <c r="L5" s="28" t="s">
        <v>13</v>
      </c>
      <c r="M5" s="29"/>
      <c r="N5" s="27" t="s">
        <v>13</v>
      </c>
      <c r="O5" s="21" t="s">
        <v>13</v>
      </c>
      <c r="P5" s="21" t="s">
        <v>13</v>
      </c>
      <c r="Q5" s="21" t="s">
        <v>13</v>
      </c>
    </row>
    <row r="6" spans="1:18" x14ac:dyDescent="0.2">
      <c r="A6" s="32" t="s">
        <v>17</v>
      </c>
      <c r="B6" s="7">
        <v>20230502</v>
      </c>
      <c r="C6" s="32" t="s">
        <v>18</v>
      </c>
      <c r="D6" s="12">
        <v>11.06</v>
      </c>
      <c r="E6" s="22">
        <f t="shared" ref="E6:E22" si="0">IF(ISNUMBER(D6),D6*0.1,"N/A")</f>
        <v>1.1060000000000001</v>
      </c>
      <c r="F6" s="23">
        <f t="shared" ref="F6:F22" si="1">IF(ISNUMBER(D6),D6*0.15,"N/A")</f>
        <v>1.659</v>
      </c>
      <c r="G6" s="24">
        <f t="shared" ref="G6:G22" si="2">IF(ISNUMBER(D6),D6*0.25,"N/A")</f>
        <v>2.7650000000000001</v>
      </c>
      <c r="H6" s="25">
        <f t="shared" ref="H6:H22" si="3">IF(ISNUMBER(D6),D6*0.5,"N/A")</f>
        <v>5.53</v>
      </c>
      <c r="I6" s="13">
        <v>1.45</v>
      </c>
      <c r="J6" s="14">
        <v>1.66</v>
      </c>
      <c r="K6" s="7">
        <v>2.77</v>
      </c>
      <c r="L6" s="15">
        <v>5.53</v>
      </c>
      <c r="M6" s="31" t="s">
        <v>13</v>
      </c>
      <c r="N6" s="14">
        <v>0.25</v>
      </c>
      <c r="O6" s="7">
        <v>0.49</v>
      </c>
      <c r="P6" s="7">
        <v>0.75</v>
      </c>
      <c r="Q6" s="7">
        <v>1.34</v>
      </c>
      <c r="R6" s="2">
        <f>SUM(N6:Q6)</f>
        <v>2.83</v>
      </c>
    </row>
    <row r="7" spans="1:18" x14ac:dyDescent="0.2">
      <c r="A7" s="32" t="s">
        <v>19</v>
      </c>
      <c r="B7" s="6">
        <v>20230502</v>
      </c>
      <c r="C7" s="32" t="s">
        <v>18</v>
      </c>
      <c r="D7" s="12">
        <v>14.45</v>
      </c>
      <c r="E7" s="22">
        <f t="shared" si="0"/>
        <v>1.4450000000000001</v>
      </c>
      <c r="F7" s="23">
        <f t="shared" si="1"/>
        <v>2.1675</v>
      </c>
      <c r="G7" s="24">
        <f t="shared" si="2"/>
        <v>3.6124999999999998</v>
      </c>
      <c r="H7" s="25">
        <f t="shared" si="3"/>
        <v>7.2249999999999996</v>
      </c>
      <c r="I7" s="13">
        <v>1.45</v>
      </c>
      <c r="J7" s="14">
        <v>2.17</v>
      </c>
      <c r="K7" s="7">
        <v>3.51</v>
      </c>
      <c r="L7" s="15">
        <v>7.14</v>
      </c>
      <c r="M7" s="31" t="s">
        <v>13</v>
      </c>
      <c r="N7" s="14">
        <v>0.43</v>
      </c>
      <c r="O7" s="7">
        <v>0.68</v>
      </c>
      <c r="P7" s="7">
        <v>1.0900000000000001</v>
      </c>
      <c r="Q7" s="7">
        <v>2.0699999999999998</v>
      </c>
      <c r="R7" s="2">
        <f t="shared" ref="R7:R22" si="4">SUM(N7:Q7)</f>
        <v>4.2699999999999996</v>
      </c>
    </row>
    <row r="8" spans="1:18" x14ac:dyDescent="0.2">
      <c r="A8" s="32" t="s">
        <v>20</v>
      </c>
      <c r="B8" s="7">
        <v>20230502</v>
      </c>
      <c r="C8" s="32" t="s">
        <v>12</v>
      </c>
      <c r="D8" s="33">
        <v>25.8</v>
      </c>
      <c r="E8" s="22">
        <f t="shared" si="0"/>
        <v>2.58</v>
      </c>
      <c r="F8" s="23">
        <f t="shared" si="1"/>
        <v>3.87</v>
      </c>
      <c r="G8" s="24">
        <f t="shared" si="2"/>
        <v>6.45</v>
      </c>
      <c r="H8" s="25">
        <f t="shared" si="3"/>
        <v>12.9</v>
      </c>
      <c r="I8" s="22">
        <v>2.58</v>
      </c>
      <c r="J8" s="14">
        <v>3.87</v>
      </c>
      <c r="K8" s="24">
        <v>6.37</v>
      </c>
      <c r="L8" s="25">
        <v>12.8</v>
      </c>
      <c r="M8" s="31" t="s">
        <v>13</v>
      </c>
      <c r="N8" s="14">
        <v>0.63</v>
      </c>
      <c r="O8" s="7">
        <v>1.05</v>
      </c>
      <c r="P8" s="7">
        <v>2.11</v>
      </c>
      <c r="Q8" s="7">
        <v>2.39</v>
      </c>
      <c r="R8" s="2">
        <f t="shared" si="4"/>
        <v>6.18</v>
      </c>
    </row>
    <row r="9" spans="1:18" x14ac:dyDescent="0.2">
      <c r="A9" s="32" t="s">
        <v>21</v>
      </c>
      <c r="B9" s="6">
        <v>20230502</v>
      </c>
      <c r="C9" s="32" t="s">
        <v>18</v>
      </c>
      <c r="D9" s="12">
        <v>16.55</v>
      </c>
      <c r="E9" s="22">
        <f t="shared" si="0"/>
        <v>1.6550000000000002</v>
      </c>
      <c r="F9" s="23">
        <f t="shared" si="1"/>
        <v>2.4824999999999999</v>
      </c>
      <c r="G9" s="24">
        <f t="shared" si="2"/>
        <v>4.1375000000000002</v>
      </c>
      <c r="H9" s="25">
        <f t="shared" si="3"/>
        <v>8.2750000000000004</v>
      </c>
      <c r="I9" s="22">
        <v>1.66</v>
      </c>
      <c r="J9" s="14">
        <v>2.4700000000000002</v>
      </c>
      <c r="K9" s="7">
        <v>4.07</v>
      </c>
      <c r="L9" s="15">
        <v>8.1300000000000008</v>
      </c>
      <c r="M9" s="31" t="s">
        <v>13</v>
      </c>
      <c r="N9" s="14">
        <v>0.48</v>
      </c>
      <c r="O9" s="7">
        <v>0.77</v>
      </c>
      <c r="P9" s="7">
        <v>1.23</v>
      </c>
      <c r="Q9" s="7">
        <v>2.58</v>
      </c>
      <c r="R9" s="2">
        <f t="shared" si="4"/>
        <v>5.0600000000000005</v>
      </c>
    </row>
    <row r="10" spans="1:18" x14ac:dyDescent="0.2">
      <c r="A10" s="32" t="s">
        <v>16</v>
      </c>
      <c r="B10" s="7">
        <v>20230502</v>
      </c>
      <c r="C10" s="32" t="s">
        <v>12</v>
      </c>
      <c r="D10" s="12">
        <v>33.75</v>
      </c>
      <c r="E10" s="22">
        <f t="shared" si="0"/>
        <v>3.375</v>
      </c>
      <c r="F10" s="23">
        <f t="shared" ref="F10" si="5">IF(ISNUMBER(D10),D10*0.15,"N/A")</f>
        <v>5.0625</v>
      </c>
      <c r="G10" s="24">
        <f t="shared" ref="G10" si="6">IF(ISNUMBER(D10),D10*0.25,"N/A")</f>
        <v>8.4375</v>
      </c>
      <c r="H10" s="25">
        <f t="shared" ref="H10" si="7">IF(ISNUMBER(D10),D10*0.5,"N/A")</f>
        <v>16.875</v>
      </c>
      <c r="I10" s="13">
        <v>3.38</v>
      </c>
      <c r="J10" s="14">
        <v>5.0599999999999996</v>
      </c>
      <c r="K10" s="7">
        <v>8.42</v>
      </c>
      <c r="L10" s="15">
        <v>16.8</v>
      </c>
      <c r="M10" s="31" t="s">
        <v>13</v>
      </c>
      <c r="N10" s="14">
        <v>1.21</v>
      </c>
      <c r="O10" s="7">
        <v>1.56</v>
      </c>
      <c r="P10" s="7">
        <v>2.61</v>
      </c>
      <c r="Q10" s="7">
        <v>5.39</v>
      </c>
      <c r="R10" s="2">
        <f t="shared" si="4"/>
        <v>10.77</v>
      </c>
    </row>
    <row r="11" spans="1:18" x14ac:dyDescent="0.2">
      <c r="A11" s="32" t="s">
        <v>22</v>
      </c>
      <c r="B11" s="6">
        <v>20230502</v>
      </c>
      <c r="C11" s="32" t="s">
        <v>12</v>
      </c>
      <c r="D11" s="12">
        <v>11.83</v>
      </c>
      <c r="E11" s="22">
        <f t="shared" si="0"/>
        <v>1.1830000000000001</v>
      </c>
      <c r="F11" s="23">
        <f t="shared" si="1"/>
        <v>1.7745</v>
      </c>
      <c r="G11" s="24">
        <f t="shared" si="2"/>
        <v>2.9575</v>
      </c>
      <c r="H11" s="25">
        <f t="shared" si="3"/>
        <v>5.915</v>
      </c>
      <c r="I11" s="13">
        <v>1.18</v>
      </c>
      <c r="J11" s="14">
        <v>1.77</v>
      </c>
      <c r="K11" s="7">
        <v>2.96</v>
      </c>
      <c r="L11" s="15">
        <v>5.9</v>
      </c>
      <c r="M11" s="31" t="s">
        <v>13</v>
      </c>
      <c r="N11" s="14">
        <v>0.46</v>
      </c>
      <c r="O11" s="7">
        <v>0.74</v>
      </c>
      <c r="P11" s="7">
        <v>1.1399999999999999</v>
      </c>
      <c r="Q11" s="7">
        <v>2.27</v>
      </c>
      <c r="R11" s="2">
        <f t="shared" si="4"/>
        <v>4.6099999999999994</v>
      </c>
    </row>
    <row r="12" spans="1:18" x14ac:dyDescent="0.2">
      <c r="A12" s="32" t="s">
        <v>23</v>
      </c>
      <c r="B12" s="7">
        <v>20230502</v>
      </c>
      <c r="C12" s="32" t="s">
        <v>18</v>
      </c>
      <c r="D12" s="12">
        <v>19.079999999999998</v>
      </c>
      <c r="E12" s="22">
        <f t="shared" si="0"/>
        <v>1.9079999999999999</v>
      </c>
      <c r="F12" s="23">
        <f t="shared" si="1"/>
        <v>2.8619999999999997</v>
      </c>
      <c r="G12" s="24">
        <f t="shared" si="2"/>
        <v>4.7699999999999996</v>
      </c>
      <c r="H12" s="25">
        <f t="shared" si="3"/>
        <v>9.5399999999999991</v>
      </c>
      <c r="I12" s="13">
        <v>1.91</v>
      </c>
      <c r="J12" s="14">
        <v>2.86</v>
      </c>
      <c r="K12" s="7">
        <v>4.7699999999999996</v>
      </c>
      <c r="L12" s="15">
        <v>9.51</v>
      </c>
      <c r="M12" s="31" t="s">
        <v>13</v>
      </c>
      <c r="N12" s="14">
        <v>0.62</v>
      </c>
      <c r="O12" s="7">
        <v>0.81</v>
      </c>
      <c r="P12" s="7">
        <v>1.3</v>
      </c>
      <c r="Q12" s="7">
        <v>2.9</v>
      </c>
      <c r="R12" s="2">
        <f t="shared" si="4"/>
        <v>5.6300000000000008</v>
      </c>
    </row>
    <row r="13" spans="1:18" x14ac:dyDescent="0.2">
      <c r="A13" s="32" t="s">
        <v>24</v>
      </c>
      <c r="B13" s="6">
        <v>20230502</v>
      </c>
      <c r="C13" s="32" t="s">
        <v>18</v>
      </c>
      <c r="D13" s="33">
        <v>54</v>
      </c>
      <c r="E13" s="22">
        <f t="shared" si="0"/>
        <v>5.4</v>
      </c>
      <c r="F13" s="23">
        <f t="shared" si="1"/>
        <v>8.1</v>
      </c>
      <c r="G13" s="24">
        <f t="shared" si="2"/>
        <v>13.5</v>
      </c>
      <c r="H13" s="25">
        <f t="shared" si="3"/>
        <v>27</v>
      </c>
      <c r="I13" s="22">
        <v>5.4</v>
      </c>
      <c r="J13" s="23">
        <v>8.1</v>
      </c>
      <c r="K13" s="24">
        <v>13.5</v>
      </c>
      <c r="L13" s="25">
        <v>26</v>
      </c>
      <c r="M13" s="31" t="s">
        <v>13</v>
      </c>
      <c r="N13" s="14">
        <v>1.07</v>
      </c>
      <c r="O13" s="7">
        <v>2.7</v>
      </c>
      <c r="P13" s="7">
        <v>4.16</v>
      </c>
      <c r="Q13" s="7">
        <v>8.11</v>
      </c>
      <c r="R13" s="2">
        <f t="shared" si="4"/>
        <v>16.04</v>
      </c>
    </row>
    <row r="14" spans="1:18" x14ac:dyDescent="0.2">
      <c r="A14" s="32" t="s">
        <v>25</v>
      </c>
      <c r="B14" s="7">
        <v>20230502</v>
      </c>
      <c r="C14" s="32" t="s">
        <v>12</v>
      </c>
      <c r="D14" s="33">
        <v>31.41</v>
      </c>
      <c r="E14" s="22">
        <f t="shared" si="0"/>
        <v>3.141</v>
      </c>
      <c r="F14" s="23">
        <f t="shared" si="1"/>
        <v>4.7115</v>
      </c>
      <c r="G14" s="24">
        <f t="shared" si="2"/>
        <v>7.8525</v>
      </c>
      <c r="H14" s="25">
        <f t="shared" si="3"/>
        <v>15.705</v>
      </c>
      <c r="I14" s="13">
        <v>3.14</v>
      </c>
      <c r="J14" s="14">
        <v>4.7</v>
      </c>
      <c r="K14" s="7">
        <v>7.79</v>
      </c>
      <c r="L14" s="15">
        <v>15.59</v>
      </c>
      <c r="M14" s="31" t="s">
        <v>13</v>
      </c>
      <c r="N14" s="14">
        <v>1.08</v>
      </c>
      <c r="O14" s="7">
        <v>1.48</v>
      </c>
      <c r="P14" s="7">
        <v>2.5299999999999998</v>
      </c>
      <c r="Q14" s="7">
        <v>4.8600000000000003</v>
      </c>
      <c r="R14" s="2">
        <f t="shared" si="4"/>
        <v>9.9499999999999993</v>
      </c>
    </row>
    <row r="15" spans="1:18" x14ac:dyDescent="0.2">
      <c r="A15" s="32" t="s">
        <v>26</v>
      </c>
      <c r="B15" s="6">
        <v>20230502</v>
      </c>
      <c r="C15" s="32" t="s">
        <v>12</v>
      </c>
      <c r="D15" s="33">
        <v>44.22</v>
      </c>
      <c r="E15" s="22">
        <f t="shared" si="0"/>
        <v>4.4219999999999997</v>
      </c>
      <c r="F15" s="23">
        <f t="shared" si="1"/>
        <v>6.633</v>
      </c>
      <c r="G15" s="24">
        <f t="shared" si="2"/>
        <v>11.055</v>
      </c>
      <c r="H15" s="25">
        <f t="shared" si="3"/>
        <v>22.11</v>
      </c>
      <c r="I15" s="13">
        <v>4.42</v>
      </c>
      <c r="J15" s="14">
        <v>6.6</v>
      </c>
      <c r="K15" s="7">
        <v>10.88</v>
      </c>
      <c r="L15" s="15">
        <v>21.36</v>
      </c>
      <c r="M15" s="31" t="s">
        <v>13</v>
      </c>
      <c r="N15" s="14">
        <v>0.99</v>
      </c>
      <c r="O15" s="7">
        <v>1.62</v>
      </c>
      <c r="P15" s="7">
        <v>2.75</v>
      </c>
      <c r="Q15" s="7">
        <v>5.86</v>
      </c>
      <c r="R15" s="2">
        <f t="shared" si="4"/>
        <v>11.22</v>
      </c>
    </row>
    <row r="16" spans="1:18" x14ac:dyDescent="0.2">
      <c r="A16" s="32" t="s">
        <v>27</v>
      </c>
      <c r="B16" s="7">
        <v>20230502</v>
      </c>
      <c r="C16" s="32" t="s">
        <v>12</v>
      </c>
      <c r="D16" s="33">
        <v>51.48</v>
      </c>
      <c r="E16" s="22">
        <f t="shared" si="0"/>
        <v>5.1479999999999997</v>
      </c>
      <c r="F16" s="23">
        <f t="shared" si="1"/>
        <v>7.7219999999999995</v>
      </c>
      <c r="G16" s="24">
        <f t="shared" si="2"/>
        <v>12.87</v>
      </c>
      <c r="H16" s="25">
        <f t="shared" si="3"/>
        <v>25.74</v>
      </c>
      <c r="I16" s="13">
        <v>4.83</v>
      </c>
      <c r="J16" s="14">
        <v>7.72</v>
      </c>
      <c r="K16" s="7">
        <v>12.87</v>
      </c>
      <c r="L16" s="35">
        <v>25.74</v>
      </c>
      <c r="M16" s="31" t="s">
        <v>13</v>
      </c>
      <c r="N16" s="14">
        <v>1.43</v>
      </c>
      <c r="O16" s="7">
        <v>2.25</v>
      </c>
      <c r="P16" s="7">
        <v>3.89</v>
      </c>
      <c r="Q16" s="7">
        <v>7.93</v>
      </c>
      <c r="R16" s="2">
        <f t="shared" si="4"/>
        <v>15.5</v>
      </c>
    </row>
    <row r="17" spans="1:18" x14ac:dyDescent="0.2">
      <c r="A17" s="36" t="s">
        <v>28</v>
      </c>
      <c r="B17" s="6">
        <v>20230502</v>
      </c>
      <c r="C17" s="36" t="s">
        <v>18</v>
      </c>
      <c r="D17" s="33">
        <v>12.23</v>
      </c>
      <c r="E17" s="22">
        <f t="shared" si="0"/>
        <v>1.2230000000000001</v>
      </c>
      <c r="F17" s="23">
        <f t="shared" si="1"/>
        <v>1.8345</v>
      </c>
      <c r="G17" s="24">
        <f t="shared" si="2"/>
        <v>3.0575000000000001</v>
      </c>
      <c r="H17" s="25">
        <f t="shared" si="3"/>
        <v>6.1150000000000002</v>
      </c>
      <c r="I17" s="13">
        <v>1.22</v>
      </c>
      <c r="J17" s="14">
        <v>1.83</v>
      </c>
      <c r="K17" s="7">
        <v>3.06</v>
      </c>
      <c r="L17" s="15">
        <v>6</v>
      </c>
      <c r="M17" s="31" t="s">
        <v>13</v>
      </c>
      <c r="N17" s="14">
        <v>0.54</v>
      </c>
      <c r="O17" s="7">
        <v>0.79</v>
      </c>
      <c r="P17" s="7">
        <v>1.28</v>
      </c>
      <c r="Q17" s="7">
        <v>2.8</v>
      </c>
      <c r="R17" s="2">
        <f t="shared" si="4"/>
        <v>5.41</v>
      </c>
    </row>
    <row r="18" spans="1:18" x14ac:dyDescent="0.2">
      <c r="A18" s="36" t="s">
        <v>29</v>
      </c>
      <c r="B18" s="7">
        <v>20230502</v>
      </c>
      <c r="C18" s="36" t="s">
        <v>18</v>
      </c>
      <c r="D18" s="33">
        <v>67.87</v>
      </c>
      <c r="E18" s="22">
        <f t="shared" si="0"/>
        <v>6.7870000000000008</v>
      </c>
      <c r="F18" s="23">
        <f t="shared" si="1"/>
        <v>10.1805</v>
      </c>
      <c r="G18" s="24">
        <f t="shared" si="2"/>
        <v>16.967500000000001</v>
      </c>
      <c r="H18" s="25">
        <f t="shared" si="3"/>
        <v>33.935000000000002</v>
      </c>
      <c r="I18" s="13">
        <v>6.79</v>
      </c>
      <c r="J18" s="14">
        <v>10.18</v>
      </c>
      <c r="K18" s="7">
        <v>16.97</v>
      </c>
      <c r="L18" s="15">
        <v>33.1</v>
      </c>
      <c r="M18" s="31" t="s">
        <v>13</v>
      </c>
      <c r="N18" s="14">
        <v>1.34</v>
      </c>
      <c r="O18" s="7">
        <v>2.16</v>
      </c>
      <c r="P18" s="7">
        <v>4.9800000000000004</v>
      </c>
      <c r="Q18" s="7">
        <v>9.17</v>
      </c>
      <c r="R18" s="2">
        <f t="shared" si="4"/>
        <v>17.649999999999999</v>
      </c>
    </row>
    <row r="19" spans="1:18" x14ac:dyDescent="0.2">
      <c r="A19" s="36" t="s">
        <v>30</v>
      </c>
      <c r="B19" s="6">
        <v>20230502</v>
      </c>
      <c r="C19" s="36" t="s">
        <v>18</v>
      </c>
      <c r="D19" s="33">
        <v>11.39</v>
      </c>
      <c r="E19" s="22">
        <f t="shared" si="0"/>
        <v>1.139</v>
      </c>
      <c r="F19" s="23">
        <f t="shared" si="1"/>
        <v>1.7085000000000001</v>
      </c>
      <c r="G19" s="24">
        <f t="shared" si="2"/>
        <v>2.8475000000000001</v>
      </c>
      <c r="H19" s="25">
        <f t="shared" si="3"/>
        <v>5.6950000000000003</v>
      </c>
      <c r="I19" s="13">
        <v>1.1399999999999999</v>
      </c>
      <c r="J19" s="14">
        <v>1.71</v>
      </c>
      <c r="K19" s="7">
        <v>2.85</v>
      </c>
      <c r="L19" s="15">
        <v>5.69</v>
      </c>
      <c r="M19" s="31" t="s">
        <v>13</v>
      </c>
      <c r="N19" s="14">
        <v>0.66</v>
      </c>
      <c r="O19" s="7">
        <v>0.38</v>
      </c>
      <c r="P19" s="7">
        <v>1.1000000000000001</v>
      </c>
      <c r="Q19" s="7">
        <v>2.5499999999999998</v>
      </c>
      <c r="R19" s="2">
        <f t="shared" si="4"/>
        <v>4.6899999999999995</v>
      </c>
    </row>
    <row r="20" spans="1:18" x14ac:dyDescent="0.2">
      <c r="A20" s="36" t="s">
        <v>31</v>
      </c>
      <c r="B20" s="7">
        <v>20230502</v>
      </c>
      <c r="C20" s="36" t="s">
        <v>18</v>
      </c>
      <c r="D20" s="33">
        <v>5.5</v>
      </c>
      <c r="E20" s="22">
        <f t="shared" si="0"/>
        <v>0.55000000000000004</v>
      </c>
      <c r="F20" s="23">
        <f t="shared" si="1"/>
        <v>0.82499999999999996</v>
      </c>
      <c r="G20" s="24">
        <f t="shared" si="2"/>
        <v>1.375</v>
      </c>
      <c r="H20" s="25">
        <f t="shared" si="3"/>
        <v>2.75</v>
      </c>
      <c r="I20" s="13">
        <v>0.55000000000000004</v>
      </c>
      <c r="J20" s="14">
        <v>0.83</v>
      </c>
      <c r="K20" s="7">
        <v>1.38</v>
      </c>
      <c r="L20" s="15">
        <v>2.74</v>
      </c>
      <c r="M20" s="31" t="s">
        <v>13</v>
      </c>
      <c r="N20" s="14">
        <v>0.21</v>
      </c>
      <c r="O20" s="7">
        <v>0.35</v>
      </c>
      <c r="P20" s="7">
        <v>0.51</v>
      </c>
      <c r="Q20" s="7">
        <v>0.99</v>
      </c>
      <c r="R20" s="2">
        <f t="shared" si="4"/>
        <v>2.0599999999999996</v>
      </c>
    </row>
    <row r="21" spans="1:18" x14ac:dyDescent="0.2">
      <c r="A21" s="36" t="s">
        <v>32</v>
      </c>
      <c r="B21" s="6">
        <v>20230502</v>
      </c>
      <c r="C21" s="36" t="s">
        <v>12</v>
      </c>
      <c r="D21" s="33">
        <v>54.02</v>
      </c>
      <c r="E21" s="22">
        <f t="shared" si="0"/>
        <v>5.402000000000001</v>
      </c>
      <c r="F21" s="23">
        <f t="shared" si="1"/>
        <v>8.1029999999999998</v>
      </c>
      <c r="G21" s="24">
        <f t="shared" si="2"/>
        <v>13.505000000000001</v>
      </c>
      <c r="H21" s="25">
        <f t="shared" si="3"/>
        <v>27.01</v>
      </c>
      <c r="I21" s="13">
        <v>5.4</v>
      </c>
      <c r="J21" s="14">
        <v>8.1</v>
      </c>
      <c r="K21" s="7">
        <v>13.51</v>
      </c>
      <c r="L21" s="15">
        <v>26.56</v>
      </c>
      <c r="M21" s="31" t="s">
        <v>13</v>
      </c>
      <c r="N21" s="14">
        <v>1.55</v>
      </c>
      <c r="O21" s="7">
        <v>2.06</v>
      </c>
      <c r="P21" s="7">
        <v>3.46</v>
      </c>
      <c r="Q21" s="7">
        <v>6.7</v>
      </c>
      <c r="R21" s="2">
        <f t="shared" si="4"/>
        <v>13.77</v>
      </c>
    </row>
    <row r="22" spans="1:18" x14ac:dyDescent="0.2">
      <c r="A22" s="37" t="s">
        <v>33</v>
      </c>
      <c r="B22" s="7">
        <v>20230502</v>
      </c>
      <c r="C22" s="37" t="s">
        <v>12</v>
      </c>
      <c r="D22" s="34">
        <v>76.31</v>
      </c>
      <c r="E22" s="22">
        <f t="shared" si="0"/>
        <v>7.6310000000000002</v>
      </c>
      <c r="F22" s="23">
        <f t="shared" si="1"/>
        <v>11.4465</v>
      </c>
      <c r="G22" s="24">
        <f t="shared" si="2"/>
        <v>19.077500000000001</v>
      </c>
      <c r="H22" s="25">
        <f t="shared" si="3"/>
        <v>38.155000000000001</v>
      </c>
      <c r="I22" s="17">
        <v>7.63</v>
      </c>
      <c r="J22" s="18">
        <v>11.45</v>
      </c>
      <c r="K22" s="16">
        <v>19.079999999999998</v>
      </c>
      <c r="L22" s="19">
        <v>37.18</v>
      </c>
      <c r="M22" s="31" t="s">
        <v>13</v>
      </c>
      <c r="N22" s="18">
        <v>1.89</v>
      </c>
      <c r="O22" s="16">
        <v>3.72</v>
      </c>
      <c r="P22" s="16">
        <v>5.62</v>
      </c>
      <c r="Q22" s="16">
        <v>11.64</v>
      </c>
      <c r="R22" s="2">
        <f t="shared" si="4"/>
        <v>22.87</v>
      </c>
    </row>
    <row r="23" spans="1:18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6" spans="1:18" x14ac:dyDescent="0.2">
      <c r="A26" s="1" t="s">
        <v>0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 spans="1:18" x14ac:dyDescent="0.2">
      <c r="A27" s="40" t="s">
        <v>48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 spans="1:18" x14ac:dyDescent="0.2">
      <c r="A28" s="1"/>
      <c r="B28" s="38"/>
      <c r="C28" s="38"/>
      <c r="D28" s="38"/>
      <c r="E28" s="103" t="s">
        <v>11</v>
      </c>
      <c r="F28" s="104"/>
      <c r="G28" s="104"/>
      <c r="H28" s="105"/>
      <c r="I28" s="106" t="s">
        <v>1</v>
      </c>
      <c r="J28" s="107"/>
      <c r="K28" s="107"/>
      <c r="L28" s="108"/>
      <c r="M28" s="20"/>
      <c r="N28" s="107" t="s">
        <v>2</v>
      </c>
      <c r="O28" s="107"/>
      <c r="P28" s="107"/>
      <c r="Q28" s="107"/>
      <c r="R28" s="38"/>
    </row>
    <row r="29" spans="1:18" ht="31" thickBot="1" x14ac:dyDescent="0.25">
      <c r="A29" s="3" t="s">
        <v>3</v>
      </c>
      <c r="B29" s="3" t="s">
        <v>4</v>
      </c>
      <c r="C29" s="4" t="s">
        <v>5</v>
      </c>
      <c r="D29" s="3" t="s">
        <v>6</v>
      </c>
      <c r="E29" s="5" t="s">
        <v>7</v>
      </c>
      <c r="F29" s="4" t="s">
        <v>8</v>
      </c>
      <c r="G29" s="4" t="s">
        <v>9</v>
      </c>
      <c r="H29" s="8" t="s">
        <v>10</v>
      </c>
      <c r="I29" s="5" t="s">
        <v>7</v>
      </c>
      <c r="J29" s="4" t="s">
        <v>8</v>
      </c>
      <c r="K29" s="4" t="s">
        <v>9</v>
      </c>
      <c r="L29" s="8" t="s">
        <v>10</v>
      </c>
      <c r="M29" s="30" t="s">
        <v>14</v>
      </c>
      <c r="N29" s="4" t="s">
        <v>7</v>
      </c>
      <c r="O29" s="4" t="s">
        <v>8</v>
      </c>
      <c r="P29" s="4" t="s">
        <v>9</v>
      </c>
      <c r="Q29" s="4" t="s">
        <v>10</v>
      </c>
      <c r="R29" s="41" t="s">
        <v>34</v>
      </c>
    </row>
    <row r="30" spans="1:18" x14ac:dyDescent="0.2">
      <c r="A30" s="42" t="s">
        <v>49</v>
      </c>
      <c r="B30" s="42">
        <v>20230822</v>
      </c>
      <c r="C30" s="42" t="s">
        <v>50</v>
      </c>
      <c r="D30" s="43">
        <v>24.21</v>
      </c>
      <c r="E30" s="44">
        <f t="shared" ref="E30:E46" si="8">IF(ISNUMBER(D30),D30*0.1,"N/A")</f>
        <v>2.4210000000000003</v>
      </c>
      <c r="F30" s="45">
        <f t="shared" ref="F30:F46" si="9">IF(ISNUMBER(D30),D30*0.15,"N/A")</f>
        <v>3.6315</v>
      </c>
      <c r="G30" s="46">
        <f t="shared" ref="G30:G46" si="10">IF(ISNUMBER(D30),D30*0.25,"N/A")</f>
        <v>6.0525000000000002</v>
      </c>
      <c r="H30" s="47">
        <f t="shared" ref="H30:H46" si="11">IF(ISNUMBER(D30),D30*0.5,"N/A")</f>
        <v>12.105</v>
      </c>
      <c r="I30" s="48">
        <v>2.42</v>
      </c>
      <c r="J30" s="49">
        <v>3.63</v>
      </c>
      <c r="K30" s="50">
        <v>6.05</v>
      </c>
      <c r="L30" s="51">
        <v>11.75</v>
      </c>
      <c r="M30" s="49">
        <f>IF((OR(ISBLANK(N30),ISBLANK(O30),ISBLANK(P30),ISBLANK(Q30))),"N/A", R30)</f>
        <v>17.82</v>
      </c>
      <c r="N30" s="49">
        <v>1.86</v>
      </c>
      <c r="O30" s="50">
        <v>2.82</v>
      </c>
      <c r="P30" s="50">
        <v>4.4400000000000004</v>
      </c>
      <c r="Q30" s="50">
        <v>8.6999999999999993</v>
      </c>
      <c r="R30" s="52">
        <f t="shared" ref="R30:R46" si="12">SUM(N30:Q30)</f>
        <v>17.82</v>
      </c>
    </row>
    <row r="31" spans="1:18" x14ac:dyDescent="0.2">
      <c r="A31" s="53" t="s">
        <v>51</v>
      </c>
      <c r="B31" s="53">
        <v>20230822</v>
      </c>
      <c r="C31" s="53" t="s">
        <v>52</v>
      </c>
      <c r="D31" s="54">
        <v>5.6</v>
      </c>
      <c r="E31" s="55">
        <f t="shared" si="8"/>
        <v>0.55999999999999994</v>
      </c>
      <c r="F31" s="56">
        <f t="shared" si="9"/>
        <v>0.84</v>
      </c>
      <c r="G31" s="57">
        <f t="shared" si="10"/>
        <v>1.4</v>
      </c>
      <c r="H31" s="58">
        <f t="shared" si="11"/>
        <v>2.8</v>
      </c>
      <c r="I31" s="55">
        <v>0.56000000000000005</v>
      </c>
      <c r="J31" s="56">
        <v>0.84</v>
      </c>
      <c r="K31" s="57">
        <v>1.4</v>
      </c>
      <c r="L31" s="58">
        <v>2.69</v>
      </c>
      <c r="M31" s="56">
        <f t="shared" ref="M31:M41" si="13">IF((R31=0),"N/A", R31)</f>
        <v>4.12</v>
      </c>
      <c r="N31" s="56">
        <v>0.37</v>
      </c>
      <c r="O31" s="57">
        <v>0.6</v>
      </c>
      <c r="P31" s="57">
        <v>1.03</v>
      </c>
      <c r="Q31" s="57">
        <v>2.12</v>
      </c>
      <c r="R31" s="38">
        <f t="shared" si="12"/>
        <v>4.12</v>
      </c>
    </row>
    <row r="32" spans="1:18" x14ac:dyDescent="0.2">
      <c r="A32" s="59" t="s">
        <v>53</v>
      </c>
      <c r="B32" s="42">
        <v>20230821</v>
      </c>
      <c r="C32" s="59" t="s">
        <v>52</v>
      </c>
      <c r="D32" s="60">
        <v>13</v>
      </c>
      <c r="E32" s="44">
        <f t="shared" si="8"/>
        <v>1.3</v>
      </c>
      <c r="F32" s="45">
        <f t="shared" si="9"/>
        <v>1.95</v>
      </c>
      <c r="G32" s="46">
        <f t="shared" si="10"/>
        <v>3.25</v>
      </c>
      <c r="H32" s="47">
        <f t="shared" si="11"/>
        <v>6.5</v>
      </c>
      <c r="I32" s="44">
        <v>1.3</v>
      </c>
      <c r="J32" s="45">
        <v>1.95</v>
      </c>
      <c r="K32" s="46">
        <v>3.25</v>
      </c>
      <c r="L32" s="47">
        <v>6.28</v>
      </c>
      <c r="M32" s="45">
        <f t="shared" si="13"/>
        <v>8.41</v>
      </c>
      <c r="N32" s="45">
        <v>0.67</v>
      </c>
      <c r="O32" s="46">
        <v>1.2</v>
      </c>
      <c r="P32" s="46">
        <v>2.35</v>
      </c>
      <c r="Q32" s="46">
        <v>4.1900000000000004</v>
      </c>
      <c r="R32" s="52">
        <f t="shared" si="12"/>
        <v>8.41</v>
      </c>
    </row>
    <row r="33" spans="1:18" x14ac:dyDescent="0.2">
      <c r="A33" s="53" t="s">
        <v>54</v>
      </c>
      <c r="B33" s="61">
        <v>20230821</v>
      </c>
      <c r="C33" s="53" t="s">
        <v>50</v>
      </c>
      <c r="D33" s="54">
        <v>16.010000000000002</v>
      </c>
      <c r="E33" s="55">
        <f t="shared" si="8"/>
        <v>1.6010000000000002</v>
      </c>
      <c r="F33" s="56">
        <f t="shared" si="9"/>
        <v>2.4015</v>
      </c>
      <c r="G33" s="57">
        <f t="shared" si="10"/>
        <v>4.0025000000000004</v>
      </c>
      <c r="H33" s="58">
        <f t="shared" si="11"/>
        <v>8.0050000000000008</v>
      </c>
      <c r="I33" s="55">
        <v>1.6</v>
      </c>
      <c r="J33" s="56">
        <v>2.4</v>
      </c>
      <c r="K33" s="57">
        <v>4</v>
      </c>
      <c r="L33" s="58">
        <v>7.76</v>
      </c>
      <c r="M33" s="56">
        <f t="shared" si="13"/>
        <v>11.65</v>
      </c>
      <c r="N33" s="56">
        <v>1.28</v>
      </c>
      <c r="O33" s="57">
        <v>1.74</v>
      </c>
      <c r="P33" s="57">
        <v>2.93</v>
      </c>
      <c r="Q33" s="57">
        <v>5.7</v>
      </c>
      <c r="R33" s="38">
        <f t="shared" si="12"/>
        <v>11.65</v>
      </c>
    </row>
    <row r="34" spans="1:18" x14ac:dyDescent="0.2">
      <c r="A34" s="59" t="s">
        <v>55</v>
      </c>
      <c r="B34" s="42">
        <v>20230821</v>
      </c>
      <c r="C34" s="59" t="s">
        <v>50</v>
      </c>
      <c r="D34" s="60">
        <v>24.63</v>
      </c>
      <c r="E34" s="44">
        <f t="shared" si="8"/>
        <v>2.4630000000000001</v>
      </c>
      <c r="F34" s="45">
        <f t="shared" si="9"/>
        <v>3.6944999999999997</v>
      </c>
      <c r="G34" s="46">
        <f t="shared" si="10"/>
        <v>6.1574999999999998</v>
      </c>
      <c r="H34" s="47">
        <f t="shared" si="11"/>
        <v>12.315</v>
      </c>
      <c r="I34" s="44">
        <v>2.46</v>
      </c>
      <c r="J34" s="45">
        <v>3.69</v>
      </c>
      <c r="K34" s="46">
        <v>6.16</v>
      </c>
      <c r="L34" s="47">
        <v>11.95</v>
      </c>
      <c r="M34" s="45">
        <f t="shared" si="13"/>
        <v>16.509999999999998</v>
      </c>
      <c r="N34" s="45">
        <v>1.88</v>
      </c>
      <c r="O34" s="46">
        <v>2.6</v>
      </c>
      <c r="P34" s="46">
        <v>4.3499999999999996</v>
      </c>
      <c r="Q34" s="46">
        <v>7.68</v>
      </c>
      <c r="R34" s="52">
        <f t="shared" si="12"/>
        <v>16.509999999999998</v>
      </c>
    </row>
    <row r="35" spans="1:18" x14ac:dyDescent="0.2">
      <c r="A35" s="53" t="s">
        <v>56</v>
      </c>
      <c r="B35" s="53">
        <v>20230821</v>
      </c>
      <c r="C35" s="53" t="s">
        <v>52</v>
      </c>
      <c r="D35" s="54">
        <v>10.29</v>
      </c>
      <c r="E35" s="55">
        <f t="shared" si="8"/>
        <v>1.0289999999999999</v>
      </c>
      <c r="F35" s="56">
        <f t="shared" si="9"/>
        <v>1.5434999999999999</v>
      </c>
      <c r="G35" s="57">
        <f t="shared" si="10"/>
        <v>2.5724999999999998</v>
      </c>
      <c r="H35" s="58">
        <f t="shared" si="11"/>
        <v>5.1449999999999996</v>
      </c>
      <c r="I35" s="55">
        <v>1.03</v>
      </c>
      <c r="J35" s="56">
        <v>1.54</v>
      </c>
      <c r="K35" s="57">
        <v>2.57</v>
      </c>
      <c r="L35" s="58">
        <v>4.95</v>
      </c>
      <c r="M35" s="56">
        <f t="shared" si="13"/>
        <v>7.74</v>
      </c>
      <c r="N35" s="56">
        <v>0.84</v>
      </c>
      <c r="O35" s="57">
        <v>1.22</v>
      </c>
      <c r="P35" s="57">
        <v>2.08</v>
      </c>
      <c r="Q35" s="57">
        <v>3.6</v>
      </c>
      <c r="R35" s="38">
        <f t="shared" si="12"/>
        <v>7.74</v>
      </c>
    </row>
    <row r="36" spans="1:18" x14ac:dyDescent="0.2">
      <c r="A36" s="59" t="s">
        <v>57</v>
      </c>
      <c r="B36" s="59">
        <v>20230823</v>
      </c>
      <c r="C36" s="59" t="s">
        <v>52</v>
      </c>
      <c r="D36" s="60">
        <v>21.95</v>
      </c>
      <c r="E36" s="44">
        <f t="shared" si="8"/>
        <v>2.1949999999999998</v>
      </c>
      <c r="F36" s="45">
        <f t="shared" si="9"/>
        <v>3.2925</v>
      </c>
      <c r="G36" s="46">
        <f t="shared" si="10"/>
        <v>5.4874999999999998</v>
      </c>
      <c r="H36" s="47">
        <f t="shared" si="11"/>
        <v>10.975</v>
      </c>
      <c r="I36" s="44">
        <v>2.2000000000000002</v>
      </c>
      <c r="J36" s="45">
        <v>3.29</v>
      </c>
      <c r="K36" s="46">
        <v>5.49</v>
      </c>
      <c r="L36" s="47">
        <v>10.66</v>
      </c>
      <c r="M36" s="45">
        <f t="shared" si="13"/>
        <v>15.89</v>
      </c>
      <c r="N36" s="45">
        <v>1.75</v>
      </c>
      <c r="O36" s="46">
        <v>2.38</v>
      </c>
      <c r="P36" s="46">
        <v>4.04</v>
      </c>
      <c r="Q36" s="46">
        <v>7.72</v>
      </c>
      <c r="R36" s="52">
        <f t="shared" si="12"/>
        <v>15.89</v>
      </c>
    </row>
    <row r="37" spans="1:18" x14ac:dyDescent="0.2">
      <c r="A37" s="53" t="s">
        <v>58</v>
      </c>
      <c r="B37" s="53">
        <v>20230823</v>
      </c>
      <c r="C37" s="53" t="s">
        <v>50</v>
      </c>
      <c r="D37" s="54">
        <f>218.07-206.94</f>
        <v>11.129999999999995</v>
      </c>
      <c r="E37" s="55">
        <f t="shared" si="8"/>
        <v>1.1129999999999995</v>
      </c>
      <c r="F37" s="56">
        <f t="shared" si="9"/>
        <v>1.6694999999999993</v>
      </c>
      <c r="G37" s="57">
        <f t="shared" si="10"/>
        <v>2.7824999999999989</v>
      </c>
      <c r="H37" s="58">
        <f t="shared" si="11"/>
        <v>5.5649999999999977</v>
      </c>
      <c r="I37" s="55">
        <v>1.1100000000000001</v>
      </c>
      <c r="J37" s="56">
        <v>1.67</v>
      </c>
      <c r="K37" s="57">
        <v>2.78</v>
      </c>
      <c r="L37" s="58">
        <v>5.51</v>
      </c>
      <c r="M37" s="56">
        <f t="shared" si="13"/>
        <v>9.8099999999999987</v>
      </c>
      <c r="N37" s="56">
        <v>0.97</v>
      </c>
      <c r="O37" s="57">
        <v>1.46</v>
      </c>
      <c r="P37" s="57">
        <v>2.54</v>
      </c>
      <c r="Q37" s="57">
        <v>4.84</v>
      </c>
      <c r="R37" s="38">
        <f t="shared" si="12"/>
        <v>9.8099999999999987</v>
      </c>
    </row>
    <row r="38" spans="1:18" x14ac:dyDescent="0.2">
      <c r="A38" s="59" t="s">
        <v>59</v>
      </c>
      <c r="B38" s="42">
        <v>20230821</v>
      </c>
      <c r="C38" s="59" t="s">
        <v>52</v>
      </c>
      <c r="D38" s="60">
        <v>15.76</v>
      </c>
      <c r="E38" s="44">
        <f t="shared" si="8"/>
        <v>1.5760000000000001</v>
      </c>
      <c r="F38" s="45">
        <f t="shared" si="9"/>
        <v>2.3639999999999999</v>
      </c>
      <c r="G38" s="46">
        <f t="shared" si="10"/>
        <v>3.94</v>
      </c>
      <c r="H38" s="47">
        <f t="shared" si="11"/>
        <v>7.88</v>
      </c>
      <c r="I38" s="44">
        <v>1.58</v>
      </c>
      <c r="J38" s="45">
        <v>2.36</v>
      </c>
      <c r="K38" s="46">
        <v>3.94</v>
      </c>
      <c r="L38" s="47">
        <v>7.69</v>
      </c>
      <c r="M38" s="45">
        <f t="shared" si="13"/>
        <v>12.69</v>
      </c>
      <c r="N38" s="45">
        <v>1.39</v>
      </c>
      <c r="O38" s="46">
        <v>2.12</v>
      </c>
      <c r="P38" s="46">
        <v>3.12</v>
      </c>
      <c r="Q38" s="46">
        <v>6.06</v>
      </c>
      <c r="R38" s="52">
        <f t="shared" si="12"/>
        <v>12.69</v>
      </c>
    </row>
    <row r="39" spans="1:18" x14ac:dyDescent="0.2">
      <c r="A39" s="53" t="s">
        <v>60</v>
      </c>
      <c r="B39" s="61">
        <v>20230821</v>
      </c>
      <c r="C39" s="53" t="s">
        <v>50</v>
      </c>
      <c r="D39" s="54">
        <v>13.75</v>
      </c>
      <c r="E39" s="55">
        <f t="shared" si="8"/>
        <v>1.375</v>
      </c>
      <c r="F39" s="56">
        <f t="shared" si="9"/>
        <v>2.0625</v>
      </c>
      <c r="G39" s="57">
        <f t="shared" si="10"/>
        <v>3.4375</v>
      </c>
      <c r="H39" s="58">
        <f t="shared" si="11"/>
        <v>6.875</v>
      </c>
      <c r="I39" s="55">
        <v>1.38</v>
      </c>
      <c r="J39" s="56">
        <v>2.06</v>
      </c>
      <c r="K39" s="57">
        <v>3.44</v>
      </c>
      <c r="L39" s="58">
        <v>6.82</v>
      </c>
      <c r="M39" s="56">
        <f t="shared" si="13"/>
        <v>10.53</v>
      </c>
      <c r="N39" s="56">
        <v>1.08</v>
      </c>
      <c r="O39" s="57">
        <v>1.43</v>
      </c>
      <c r="P39" s="57">
        <v>2.5</v>
      </c>
      <c r="Q39" s="57">
        <v>5.52</v>
      </c>
      <c r="R39" s="38">
        <f t="shared" si="12"/>
        <v>10.53</v>
      </c>
    </row>
    <row r="40" spans="1:18" x14ac:dyDescent="0.2">
      <c r="A40" s="59" t="s">
        <v>61</v>
      </c>
      <c r="B40" s="59">
        <v>20230823</v>
      </c>
      <c r="C40" s="59" t="s">
        <v>52</v>
      </c>
      <c r="D40" s="60">
        <v>18.79</v>
      </c>
      <c r="E40" s="44">
        <f t="shared" si="8"/>
        <v>1.879</v>
      </c>
      <c r="F40" s="45">
        <f t="shared" si="9"/>
        <v>2.8184999999999998</v>
      </c>
      <c r="G40" s="46">
        <f t="shared" si="10"/>
        <v>4.6974999999999998</v>
      </c>
      <c r="H40" s="47">
        <f t="shared" si="11"/>
        <v>9.3949999999999996</v>
      </c>
      <c r="I40" s="44">
        <v>1.88</v>
      </c>
      <c r="J40" s="45">
        <v>2.82</v>
      </c>
      <c r="K40" s="46">
        <v>4.7</v>
      </c>
      <c r="L40" s="47">
        <v>8.98</v>
      </c>
      <c r="M40" s="45">
        <f t="shared" si="13"/>
        <v>14.3</v>
      </c>
      <c r="N40" s="45">
        <v>1.52</v>
      </c>
      <c r="O40" s="46">
        <v>2.13</v>
      </c>
      <c r="P40" s="46">
        <v>3.44</v>
      </c>
      <c r="Q40" s="46">
        <v>7.21</v>
      </c>
      <c r="R40" s="52">
        <f t="shared" si="12"/>
        <v>14.3</v>
      </c>
    </row>
    <row r="41" spans="1:18" x14ac:dyDescent="0.2">
      <c r="A41" s="53" t="s">
        <v>62</v>
      </c>
      <c r="B41" s="53">
        <v>20230823</v>
      </c>
      <c r="C41" s="53" t="s">
        <v>50</v>
      </c>
      <c r="D41" s="54">
        <v>12.68</v>
      </c>
      <c r="E41" s="55">
        <f t="shared" si="8"/>
        <v>1.268</v>
      </c>
      <c r="F41" s="56">
        <f t="shared" si="9"/>
        <v>1.9019999999999999</v>
      </c>
      <c r="G41" s="57">
        <f t="shared" si="10"/>
        <v>3.17</v>
      </c>
      <c r="H41" s="58">
        <f t="shared" si="11"/>
        <v>6.34</v>
      </c>
      <c r="I41" s="55">
        <v>1.27</v>
      </c>
      <c r="J41" s="56">
        <v>1.9</v>
      </c>
      <c r="K41" s="57">
        <v>3.17</v>
      </c>
      <c r="L41" s="58">
        <v>6.1</v>
      </c>
      <c r="M41" s="56">
        <f t="shared" si="13"/>
        <v>8.620000000000001</v>
      </c>
      <c r="N41" s="56">
        <v>0.87</v>
      </c>
      <c r="O41" s="57">
        <v>1.41</v>
      </c>
      <c r="P41" s="57">
        <v>1.97</v>
      </c>
      <c r="Q41" s="57">
        <v>4.37</v>
      </c>
      <c r="R41" s="38">
        <f t="shared" si="12"/>
        <v>8.620000000000001</v>
      </c>
    </row>
    <row r="42" spans="1:18" x14ac:dyDescent="0.2">
      <c r="A42" s="59" t="s">
        <v>63</v>
      </c>
      <c r="B42" s="59">
        <v>20230822</v>
      </c>
      <c r="C42" s="59" t="s">
        <v>50</v>
      </c>
      <c r="D42" s="60">
        <v>12.72</v>
      </c>
      <c r="E42" s="44">
        <f t="shared" si="8"/>
        <v>1.2720000000000002</v>
      </c>
      <c r="F42" s="45">
        <f t="shared" si="9"/>
        <v>1.9079999999999999</v>
      </c>
      <c r="G42" s="46">
        <f t="shared" si="10"/>
        <v>3.18</v>
      </c>
      <c r="H42" s="47">
        <f t="shared" si="11"/>
        <v>6.36</v>
      </c>
      <c r="I42" s="44">
        <v>1.27</v>
      </c>
      <c r="J42" s="45">
        <v>1.91</v>
      </c>
      <c r="K42" s="46">
        <v>3.18</v>
      </c>
      <c r="L42" s="47">
        <v>6.18</v>
      </c>
      <c r="M42" s="49">
        <f>IF((OR(ISBLANK(N42),ISBLANK(O42),ISBLANK(P42),ISBLANK(Q42))),"N/A", R42)</f>
        <v>10.190000000000001</v>
      </c>
      <c r="N42" s="45">
        <v>1.05</v>
      </c>
      <c r="O42" s="46">
        <v>1.43</v>
      </c>
      <c r="P42" s="46">
        <v>2.72</v>
      </c>
      <c r="Q42" s="46">
        <v>4.99</v>
      </c>
      <c r="R42" s="52">
        <f t="shared" si="12"/>
        <v>10.190000000000001</v>
      </c>
    </row>
    <row r="43" spans="1:18" x14ac:dyDescent="0.2">
      <c r="A43" s="53" t="s">
        <v>64</v>
      </c>
      <c r="B43" s="53">
        <v>20230821</v>
      </c>
      <c r="C43" s="53" t="s">
        <v>52</v>
      </c>
      <c r="D43" s="54">
        <v>9.49</v>
      </c>
      <c r="E43" s="55">
        <f t="shared" si="8"/>
        <v>0.94900000000000007</v>
      </c>
      <c r="F43" s="56">
        <f t="shared" si="9"/>
        <v>1.4235</v>
      </c>
      <c r="G43" s="57">
        <f t="shared" si="10"/>
        <v>2.3725000000000001</v>
      </c>
      <c r="H43" s="58">
        <f t="shared" si="11"/>
        <v>4.7450000000000001</v>
      </c>
      <c r="I43" s="55">
        <v>0.95</v>
      </c>
      <c r="J43" s="56">
        <v>1.42</v>
      </c>
      <c r="K43" s="57">
        <v>2.37</v>
      </c>
      <c r="L43" s="58">
        <v>4.57</v>
      </c>
      <c r="M43" s="56">
        <f>IF((R43=0),"N/A", R43)</f>
        <v>7.71</v>
      </c>
      <c r="N43" s="56">
        <v>0.77</v>
      </c>
      <c r="O43" s="57">
        <v>1.21</v>
      </c>
      <c r="P43" s="57">
        <v>1.96</v>
      </c>
      <c r="Q43" s="57">
        <v>3.77</v>
      </c>
      <c r="R43" s="38">
        <f t="shared" si="12"/>
        <v>7.71</v>
      </c>
    </row>
    <row r="44" spans="1:18" x14ac:dyDescent="0.2">
      <c r="A44" s="59" t="s">
        <v>65</v>
      </c>
      <c r="B44" s="59">
        <v>20230823</v>
      </c>
      <c r="C44" s="59" t="s">
        <v>52</v>
      </c>
      <c r="D44" s="60">
        <v>16.86</v>
      </c>
      <c r="E44" s="44">
        <f t="shared" si="8"/>
        <v>1.6859999999999999</v>
      </c>
      <c r="F44" s="45">
        <f t="shared" si="9"/>
        <v>2.5289999999999999</v>
      </c>
      <c r="G44" s="46">
        <f t="shared" si="10"/>
        <v>4.2149999999999999</v>
      </c>
      <c r="H44" s="47">
        <f t="shared" si="11"/>
        <v>8.43</v>
      </c>
      <c r="I44" s="44">
        <v>1.69</v>
      </c>
      <c r="J44" s="45">
        <v>2.5299999999999998</v>
      </c>
      <c r="K44" s="46">
        <v>4.22</v>
      </c>
      <c r="L44" s="47">
        <v>8.2899999999999991</v>
      </c>
      <c r="M44" s="45">
        <f>IF((R44=0),"N/A", R44)</f>
        <v>13.959999999999999</v>
      </c>
      <c r="N44" s="45">
        <v>1.43</v>
      </c>
      <c r="O44" s="46">
        <v>2.17</v>
      </c>
      <c r="P44" s="46">
        <v>3.51</v>
      </c>
      <c r="Q44" s="46">
        <v>6.85</v>
      </c>
      <c r="R44" s="52">
        <f t="shared" si="12"/>
        <v>13.959999999999999</v>
      </c>
    </row>
    <row r="45" spans="1:18" x14ac:dyDescent="0.2">
      <c r="A45" s="53" t="s">
        <v>66</v>
      </c>
      <c r="B45" s="53">
        <v>20230823</v>
      </c>
      <c r="C45" s="53" t="s">
        <v>50</v>
      </c>
      <c r="D45" s="54">
        <v>6.72</v>
      </c>
      <c r="E45" s="55">
        <f t="shared" si="8"/>
        <v>0.67200000000000004</v>
      </c>
      <c r="F45" s="56">
        <f t="shared" si="9"/>
        <v>1.008</v>
      </c>
      <c r="G45" s="57">
        <f t="shared" si="10"/>
        <v>1.68</v>
      </c>
      <c r="H45" s="58">
        <f t="shared" si="11"/>
        <v>3.36</v>
      </c>
      <c r="I45" s="55">
        <v>0.67</v>
      </c>
      <c r="J45" s="56">
        <v>1.01</v>
      </c>
      <c r="K45" s="57">
        <v>1.68</v>
      </c>
      <c r="L45" s="58">
        <v>3.21</v>
      </c>
      <c r="M45" s="56">
        <f>IF((R45=0),"N/A", R45)</f>
        <v>4.9700000000000006</v>
      </c>
      <c r="N45" s="56">
        <v>0.5</v>
      </c>
      <c r="O45" s="57">
        <v>0.76</v>
      </c>
      <c r="P45" s="57">
        <v>1.23</v>
      </c>
      <c r="Q45" s="57">
        <v>2.48</v>
      </c>
      <c r="R45" s="38">
        <f t="shared" si="12"/>
        <v>4.9700000000000006</v>
      </c>
    </row>
    <row r="46" spans="1:18" x14ac:dyDescent="0.2">
      <c r="A46" s="59" t="s">
        <v>67</v>
      </c>
      <c r="B46" s="59">
        <v>20230822</v>
      </c>
      <c r="C46" s="59" t="s">
        <v>50</v>
      </c>
      <c r="D46" s="60">
        <v>28.74</v>
      </c>
      <c r="E46" s="44">
        <f t="shared" si="8"/>
        <v>2.8740000000000001</v>
      </c>
      <c r="F46" s="45">
        <f t="shared" si="9"/>
        <v>4.3109999999999999</v>
      </c>
      <c r="G46" s="46">
        <f t="shared" si="10"/>
        <v>7.1849999999999996</v>
      </c>
      <c r="H46" s="47">
        <f t="shared" si="11"/>
        <v>14.37</v>
      </c>
      <c r="I46" s="44">
        <v>2.87</v>
      </c>
      <c r="J46" s="45">
        <v>4.3099999999999996</v>
      </c>
      <c r="K46" s="46">
        <v>7.19</v>
      </c>
      <c r="L46" s="47">
        <v>13.65</v>
      </c>
      <c r="M46" s="45">
        <f>IF((R46=0),"N/A", R46)</f>
        <v>17.89</v>
      </c>
      <c r="N46" s="45">
        <v>1.76</v>
      </c>
      <c r="O46" s="46">
        <v>2.89</v>
      </c>
      <c r="P46" s="46">
        <v>4.8899999999999997</v>
      </c>
      <c r="Q46" s="46">
        <v>8.35</v>
      </c>
      <c r="R46" s="52">
        <f t="shared" si="12"/>
        <v>17.89</v>
      </c>
    </row>
    <row r="50" spans="1:17" x14ac:dyDescent="0.2">
      <c r="A50" s="62" t="s">
        <v>0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</row>
    <row r="51" spans="1:17" x14ac:dyDescent="0.2">
      <c r="A51" s="63" t="s">
        <v>85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</row>
    <row r="52" spans="1:17" x14ac:dyDescent="0.2">
      <c r="A52" s="62"/>
      <c r="B52" s="38"/>
      <c r="C52" s="38"/>
      <c r="D52" s="38"/>
      <c r="E52" s="103" t="s">
        <v>11</v>
      </c>
      <c r="F52" s="104"/>
      <c r="G52" s="104"/>
      <c r="H52" s="105"/>
      <c r="I52" s="106" t="s">
        <v>1</v>
      </c>
      <c r="J52" s="107"/>
      <c r="K52" s="107"/>
      <c r="L52" s="108"/>
      <c r="M52" s="20"/>
      <c r="N52" s="107" t="s">
        <v>2</v>
      </c>
      <c r="O52" s="107"/>
      <c r="P52" s="107"/>
      <c r="Q52" s="107"/>
    </row>
    <row r="53" spans="1:17" ht="31" thickBot="1" x14ac:dyDescent="0.25">
      <c r="A53" s="64" t="s">
        <v>3</v>
      </c>
      <c r="B53" s="3" t="s">
        <v>4</v>
      </c>
      <c r="C53" s="4" t="s">
        <v>5</v>
      </c>
      <c r="D53" s="3" t="s">
        <v>6</v>
      </c>
      <c r="E53" s="5" t="s">
        <v>7</v>
      </c>
      <c r="F53" s="4" t="s">
        <v>8</v>
      </c>
      <c r="G53" s="4" t="s">
        <v>9</v>
      </c>
      <c r="H53" s="8" t="s">
        <v>10</v>
      </c>
      <c r="I53" s="5" t="s">
        <v>7</v>
      </c>
      <c r="J53" s="4" t="s">
        <v>8</v>
      </c>
      <c r="K53" s="4" t="s">
        <v>9</v>
      </c>
      <c r="L53" s="8" t="s">
        <v>10</v>
      </c>
      <c r="M53" s="30" t="s">
        <v>14</v>
      </c>
      <c r="N53" s="4" t="s">
        <v>7</v>
      </c>
      <c r="O53" s="4" t="s">
        <v>8</v>
      </c>
      <c r="P53" s="4" t="s">
        <v>9</v>
      </c>
      <c r="Q53" s="4" t="s">
        <v>10</v>
      </c>
    </row>
    <row r="54" spans="1:17" x14ac:dyDescent="0.2">
      <c r="A54" s="65" t="s">
        <v>86</v>
      </c>
      <c r="B54" s="66">
        <v>20230613</v>
      </c>
      <c r="C54" s="66" t="s">
        <v>12</v>
      </c>
      <c r="D54" s="67">
        <v>202.56</v>
      </c>
      <c r="E54" s="68">
        <f t="shared" ref="E54:E73" si="14">IF(ISNUMBER(D54),D54*0.1,"N/A")</f>
        <v>20.256</v>
      </c>
      <c r="F54" s="69">
        <f t="shared" ref="F54:F73" si="15">IF(ISNUMBER(D54),D54*0.15,"N/A")</f>
        <v>30.384</v>
      </c>
      <c r="G54" s="70">
        <f t="shared" ref="G54:G73" si="16">IF(ISNUMBER(D54),D54*0.25,"N/A")</f>
        <v>50.64</v>
      </c>
      <c r="H54" s="71">
        <f t="shared" ref="H54:H73" si="17">IF(ISNUMBER(D54),D54*0.5,"N/A")</f>
        <v>101.28</v>
      </c>
      <c r="I54" s="72">
        <v>17.53</v>
      </c>
      <c r="J54" s="73">
        <v>30.36</v>
      </c>
      <c r="K54" s="66">
        <v>50.46</v>
      </c>
      <c r="L54" s="74">
        <v>101.29</v>
      </c>
      <c r="M54" s="75">
        <f>SUM(N54:Q54)</f>
        <v>61.08</v>
      </c>
      <c r="N54" s="73">
        <v>3.05</v>
      </c>
      <c r="O54" s="76">
        <v>8.3000000000000007</v>
      </c>
      <c r="P54" s="76">
        <v>18.7</v>
      </c>
      <c r="Q54" s="66">
        <v>31.03</v>
      </c>
    </row>
    <row r="55" spans="1:17" x14ac:dyDescent="0.2">
      <c r="A55" s="77" t="s">
        <v>87</v>
      </c>
      <c r="B55" s="66">
        <v>20230613</v>
      </c>
      <c r="C55" s="78" t="s">
        <v>18</v>
      </c>
      <c r="D55" s="79">
        <v>45.6</v>
      </c>
      <c r="E55" s="68">
        <f t="shared" si="14"/>
        <v>4.5600000000000005</v>
      </c>
      <c r="F55" s="69">
        <f t="shared" si="15"/>
        <v>6.84</v>
      </c>
      <c r="G55" s="70">
        <f t="shared" si="16"/>
        <v>11.4</v>
      </c>
      <c r="H55" s="71">
        <f t="shared" si="17"/>
        <v>22.8</v>
      </c>
      <c r="I55" s="80">
        <v>4.53</v>
      </c>
      <c r="J55" s="81">
        <v>6.07</v>
      </c>
      <c r="K55" s="78">
        <v>11.3</v>
      </c>
      <c r="L55" s="82">
        <v>22.72</v>
      </c>
      <c r="M55" s="83">
        <f t="shared" ref="M55:M73" si="18">SUM(N55:Q55)</f>
        <v>22.45</v>
      </c>
      <c r="N55" s="81">
        <v>2.59</v>
      </c>
      <c r="O55" s="78">
        <v>3.6</v>
      </c>
      <c r="P55" s="78">
        <v>4.72</v>
      </c>
      <c r="Q55" s="78">
        <v>11.54</v>
      </c>
    </row>
    <row r="56" spans="1:17" x14ac:dyDescent="0.2">
      <c r="A56" s="77" t="s">
        <v>88</v>
      </c>
      <c r="B56" s="66">
        <v>20230613</v>
      </c>
      <c r="C56" s="78" t="s">
        <v>18</v>
      </c>
      <c r="D56" s="79">
        <v>95.46</v>
      </c>
      <c r="E56" s="68">
        <f t="shared" si="14"/>
        <v>9.5459999999999994</v>
      </c>
      <c r="F56" s="69">
        <f t="shared" si="15"/>
        <v>14.318999999999999</v>
      </c>
      <c r="G56" s="70">
        <f t="shared" si="16"/>
        <v>23.864999999999998</v>
      </c>
      <c r="H56" s="71">
        <f t="shared" si="17"/>
        <v>47.73</v>
      </c>
      <c r="I56" s="80">
        <v>9.52</v>
      </c>
      <c r="J56" s="81">
        <v>14.28</v>
      </c>
      <c r="K56" s="78">
        <v>23.41</v>
      </c>
      <c r="L56" s="82">
        <v>46.34</v>
      </c>
      <c r="M56" s="83">
        <f t="shared" si="18"/>
        <v>17.82</v>
      </c>
      <c r="N56" s="81">
        <v>2.0099999999999998</v>
      </c>
      <c r="O56" s="78">
        <v>2.11</v>
      </c>
      <c r="P56" s="78">
        <v>3.59</v>
      </c>
      <c r="Q56" s="78">
        <v>10.11</v>
      </c>
    </row>
    <row r="57" spans="1:17" x14ac:dyDescent="0.2">
      <c r="A57" s="77" t="s">
        <v>89</v>
      </c>
      <c r="B57" s="78">
        <v>20230613</v>
      </c>
      <c r="C57" s="78" t="s">
        <v>12</v>
      </c>
      <c r="D57" s="79">
        <v>59.63</v>
      </c>
      <c r="E57" s="68">
        <f t="shared" si="14"/>
        <v>5.963000000000001</v>
      </c>
      <c r="F57" s="69">
        <f t="shared" si="15"/>
        <v>8.9444999999999997</v>
      </c>
      <c r="G57" s="70">
        <f t="shared" si="16"/>
        <v>14.907500000000001</v>
      </c>
      <c r="H57" s="71">
        <f t="shared" si="17"/>
        <v>29.815000000000001</v>
      </c>
      <c r="I57" s="80">
        <v>5.95</v>
      </c>
      <c r="J57" s="81">
        <v>8.92</v>
      </c>
      <c r="K57" s="78">
        <v>14.95</v>
      </c>
      <c r="L57" s="82">
        <v>28.72</v>
      </c>
      <c r="M57" s="83">
        <f t="shared" si="18"/>
        <v>18.759999999999998</v>
      </c>
      <c r="N57" s="81">
        <v>2.0499999999999998</v>
      </c>
      <c r="O57" s="78">
        <v>2.34</v>
      </c>
      <c r="P57" s="78">
        <v>4.6100000000000003</v>
      </c>
      <c r="Q57" s="78">
        <v>9.76</v>
      </c>
    </row>
    <row r="58" spans="1:17" x14ac:dyDescent="0.2">
      <c r="A58" s="77" t="s">
        <v>90</v>
      </c>
      <c r="B58" s="66">
        <v>20230613</v>
      </c>
      <c r="C58" s="78" t="s">
        <v>12</v>
      </c>
      <c r="D58" s="79">
        <v>93.46</v>
      </c>
      <c r="E58" s="68">
        <f t="shared" si="14"/>
        <v>9.3460000000000001</v>
      </c>
      <c r="F58" s="69">
        <f t="shared" si="15"/>
        <v>14.018999999999998</v>
      </c>
      <c r="G58" s="70">
        <f t="shared" si="16"/>
        <v>23.364999999999998</v>
      </c>
      <c r="H58" s="71">
        <f t="shared" si="17"/>
        <v>46.73</v>
      </c>
      <c r="I58" s="68">
        <v>8.02</v>
      </c>
      <c r="J58" s="81">
        <v>14</v>
      </c>
      <c r="K58" s="70">
        <v>23.364999999999998</v>
      </c>
      <c r="L58" s="71">
        <v>46.73</v>
      </c>
      <c r="M58" s="83">
        <f t="shared" si="18"/>
        <v>36.19</v>
      </c>
      <c r="N58" s="81">
        <v>3.72</v>
      </c>
      <c r="O58" s="78">
        <v>5.62</v>
      </c>
      <c r="P58" s="78">
        <v>8.56</v>
      </c>
      <c r="Q58" s="78">
        <v>18.29</v>
      </c>
    </row>
    <row r="59" spans="1:17" x14ac:dyDescent="0.2">
      <c r="A59" s="77" t="s">
        <v>91</v>
      </c>
      <c r="B59" s="78">
        <v>20230613</v>
      </c>
      <c r="C59" s="78" t="s">
        <v>18</v>
      </c>
      <c r="D59" s="79">
        <v>109.24</v>
      </c>
      <c r="E59" s="68">
        <f t="shared" si="14"/>
        <v>10.923999999999999</v>
      </c>
      <c r="F59" s="69">
        <f t="shared" si="15"/>
        <v>16.385999999999999</v>
      </c>
      <c r="G59" s="70">
        <f t="shared" si="16"/>
        <v>27.31</v>
      </c>
      <c r="H59" s="71">
        <f t="shared" si="17"/>
        <v>54.62</v>
      </c>
      <c r="I59" s="80">
        <v>10.81</v>
      </c>
      <c r="J59" s="81">
        <v>16.14</v>
      </c>
      <c r="K59" s="78">
        <v>27.13</v>
      </c>
      <c r="L59" s="82">
        <v>54.24</v>
      </c>
      <c r="M59" s="83">
        <f t="shared" si="18"/>
        <v>37.44</v>
      </c>
      <c r="N59" s="81">
        <v>3.37</v>
      </c>
      <c r="O59" s="78">
        <v>5.78</v>
      </c>
      <c r="P59" s="78">
        <v>9.3800000000000008</v>
      </c>
      <c r="Q59" s="78">
        <v>18.91</v>
      </c>
    </row>
    <row r="60" spans="1:17" x14ac:dyDescent="0.2">
      <c r="A60" s="77" t="s">
        <v>92</v>
      </c>
      <c r="B60" s="66">
        <v>20230613</v>
      </c>
      <c r="C60" s="78" t="s">
        <v>12</v>
      </c>
      <c r="D60" s="79">
        <v>117.88</v>
      </c>
      <c r="E60" s="68">
        <f t="shared" si="14"/>
        <v>11.788</v>
      </c>
      <c r="F60" s="69">
        <f t="shared" si="15"/>
        <v>17.681999999999999</v>
      </c>
      <c r="G60" s="70">
        <f t="shared" si="16"/>
        <v>29.47</v>
      </c>
      <c r="H60" s="71">
        <f t="shared" si="17"/>
        <v>58.94</v>
      </c>
      <c r="I60" s="80">
        <v>11.26</v>
      </c>
      <c r="J60" s="81">
        <v>17.52</v>
      </c>
      <c r="K60" s="78">
        <v>29.14</v>
      </c>
      <c r="L60" s="82">
        <v>58.28</v>
      </c>
      <c r="M60" s="83">
        <f t="shared" si="18"/>
        <v>55.82</v>
      </c>
      <c r="N60" s="81">
        <v>5.77</v>
      </c>
      <c r="O60" s="78">
        <v>9.2200000000000006</v>
      </c>
      <c r="P60" s="78">
        <v>13.22</v>
      </c>
      <c r="Q60" s="78">
        <v>27.61</v>
      </c>
    </row>
    <row r="61" spans="1:17" x14ac:dyDescent="0.2">
      <c r="A61" s="77" t="s">
        <v>93</v>
      </c>
      <c r="B61" s="78">
        <v>20230613</v>
      </c>
      <c r="C61" s="78" t="s">
        <v>18</v>
      </c>
      <c r="D61" s="84">
        <v>52.36</v>
      </c>
      <c r="E61" s="68">
        <f t="shared" si="14"/>
        <v>5.2360000000000007</v>
      </c>
      <c r="F61" s="69">
        <f t="shared" si="15"/>
        <v>7.8539999999999992</v>
      </c>
      <c r="G61" s="70">
        <f t="shared" si="16"/>
        <v>13.09</v>
      </c>
      <c r="H61" s="71">
        <f t="shared" si="17"/>
        <v>26.18</v>
      </c>
      <c r="I61" s="80">
        <v>4.9000000000000004</v>
      </c>
      <c r="J61" s="81">
        <v>7.77</v>
      </c>
      <c r="K61" s="78">
        <v>13</v>
      </c>
      <c r="L61" s="82">
        <v>26.2</v>
      </c>
      <c r="M61" s="75">
        <f t="shared" si="18"/>
        <v>24.1</v>
      </c>
      <c r="N61" s="81">
        <v>2.4900000000000002</v>
      </c>
      <c r="O61" s="78">
        <v>4.01</v>
      </c>
      <c r="P61" s="78">
        <v>6.14</v>
      </c>
      <c r="Q61" s="78">
        <v>11.46</v>
      </c>
    </row>
    <row r="62" spans="1:17" x14ac:dyDescent="0.2">
      <c r="A62" s="77" t="s">
        <v>94</v>
      </c>
      <c r="B62" s="66">
        <v>20230613</v>
      </c>
      <c r="C62" s="78" t="s">
        <v>18</v>
      </c>
      <c r="D62" s="79">
        <v>37.92</v>
      </c>
      <c r="E62" s="68">
        <f t="shared" si="14"/>
        <v>3.7920000000000003</v>
      </c>
      <c r="F62" s="69">
        <f t="shared" si="15"/>
        <v>5.6879999999999997</v>
      </c>
      <c r="G62" s="70">
        <f t="shared" si="16"/>
        <v>9.48</v>
      </c>
      <c r="H62" s="71">
        <f t="shared" si="17"/>
        <v>18.96</v>
      </c>
      <c r="I62" s="80">
        <v>3.71</v>
      </c>
      <c r="J62" s="81">
        <v>5.69</v>
      </c>
      <c r="K62" s="78">
        <v>9.48</v>
      </c>
      <c r="L62" s="82">
        <v>17.23</v>
      </c>
      <c r="M62" s="83">
        <f t="shared" si="18"/>
        <v>10.84</v>
      </c>
      <c r="N62" s="81">
        <v>1.32</v>
      </c>
      <c r="O62" s="78">
        <v>1.88</v>
      </c>
      <c r="P62" s="78">
        <v>2.8</v>
      </c>
      <c r="Q62" s="78">
        <v>4.84</v>
      </c>
    </row>
    <row r="63" spans="1:17" x14ac:dyDescent="0.2">
      <c r="A63" s="77" t="s">
        <v>95</v>
      </c>
      <c r="B63" s="78">
        <v>20230613</v>
      </c>
      <c r="C63" s="78" t="s">
        <v>12</v>
      </c>
      <c r="D63" s="79">
        <v>54.82</v>
      </c>
      <c r="E63" s="68">
        <f t="shared" si="14"/>
        <v>5.4820000000000002</v>
      </c>
      <c r="F63" s="69">
        <f t="shared" si="15"/>
        <v>8.222999999999999</v>
      </c>
      <c r="G63" s="70">
        <f t="shared" si="16"/>
        <v>13.705</v>
      </c>
      <c r="H63" s="71">
        <f t="shared" si="17"/>
        <v>27.41</v>
      </c>
      <c r="I63" s="80">
        <v>5.49</v>
      </c>
      <c r="J63" s="81">
        <v>8.18</v>
      </c>
      <c r="K63" s="78">
        <v>13.6</v>
      </c>
      <c r="L63" s="82">
        <v>25.99</v>
      </c>
      <c r="M63" s="75">
        <f t="shared" si="18"/>
        <v>23.199999999999996</v>
      </c>
      <c r="N63" s="81">
        <v>2.75</v>
      </c>
      <c r="O63" s="78">
        <v>3.03</v>
      </c>
      <c r="P63" s="78">
        <v>6.8</v>
      </c>
      <c r="Q63" s="78">
        <v>10.62</v>
      </c>
    </row>
    <row r="64" spans="1:17" x14ac:dyDescent="0.2">
      <c r="A64" s="77" t="s">
        <v>96</v>
      </c>
      <c r="B64" s="66">
        <v>20230612</v>
      </c>
      <c r="C64" s="78" t="s">
        <v>18</v>
      </c>
      <c r="D64" s="84">
        <v>104.68</v>
      </c>
      <c r="E64" s="68">
        <f t="shared" si="14"/>
        <v>10.468000000000002</v>
      </c>
      <c r="F64" s="69">
        <f t="shared" si="15"/>
        <v>15.702</v>
      </c>
      <c r="G64" s="70">
        <f t="shared" si="16"/>
        <v>26.17</v>
      </c>
      <c r="H64" s="71">
        <f t="shared" si="17"/>
        <v>52.34</v>
      </c>
      <c r="I64" s="80">
        <v>10.52</v>
      </c>
      <c r="J64" s="81">
        <v>15.71</v>
      </c>
      <c r="K64" s="78">
        <v>26.07</v>
      </c>
      <c r="L64" s="82">
        <v>50.94</v>
      </c>
      <c r="M64" s="83">
        <f t="shared" si="18"/>
        <v>35.459999999999994</v>
      </c>
      <c r="N64" s="81">
        <v>3.43</v>
      </c>
      <c r="O64" s="78">
        <v>4.3</v>
      </c>
      <c r="P64" s="78">
        <v>10.24</v>
      </c>
      <c r="Q64" s="78">
        <v>17.489999999999998</v>
      </c>
    </row>
    <row r="65" spans="1:17" x14ac:dyDescent="0.2">
      <c r="A65" s="77" t="s">
        <v>97</v>
      </c>
      <c r="B65" s="78">
        <v>20230612</v>
      </c>
      <c r="C65" s="78" t="s">
        <v>12</v>
      </c>
      <c r="D65" s="84">
        <v>162.54</v>
      </c>
      <c r="E65" s="68">
        <f t="shared" si="14"/>
        <v>16.254000000000001</v>
      </c>
      <c r="F65" s="69">
        <f t="shared" si="15"/>
        <v>24.380999999999997</v>
      </c>
      <c r="G65" s="70">
        <f t="shared" si="16"/>
        <v>40.634999999999998</v>
      </c>
      <c r="H65" s="71">
        <f t="shared" si="17"/>
        <v>81.27</v>
      </c>
      <c r="I65" s="80">
        <v>13.05</v>
      </c>
      <c r="J65" s="81">
        <v>24.38</v>
      </c>
      <c r="K65" s="78">
        <v>40.64</v>
      </c>
      <c r="L65" s="82">
        <v>81.25</v>
      </c>
      <c r="M65" s="83">
        <f t="shared" si="18"/>
        <v>52.33</v>
      </c>
      <c r="N65" s="81">
        <v>4.6900000000000004</v>
      </c>
      <c r="O65" s="78">
        <v>7.78</v>
      </c>
      <c r="P65" s="78">
        <v>13.82</v>
      </c>
      <c r="Q65" s="78">
        <v>26.04</v>
      </c>
    </row>
    <row r="66" spans="1:17" x14ac:dyDescent="0.2">
      <c r="A66" s="77" t="s">
        <v>98</v>
      </c>
      <c r="B66" s="66">
        <v>20230613</v>
      </c>
      <c r="C66" s="78" t="s">
        <v>18</v>
      </c>
      <c r="D66" s="79">
        <v>26.81</v>
      </c>
      <c r="E66" s="68">
        <f t="shared" si="14"/>
        <v>2.681</v>
      </c>
      <c r="F66" s="69">
        <f t="shared" si="15"/>
        <v>4.0214999999999996</v>
      </c>
      <c r="G66" s="70">
        <f t="shared" si="16"/>
        <v>6.7024999999999997</v>
      </c>
      <c r="H66" s="71">
        <f t="shared" si="17"/>
        <v>13.404999999999999</v>
      </c>
      <c r="I66" s="80">
        <v>2.67</v>
      </c>
      <c r="J66" s="81">
        <v>3.97</v>
      </c>
      <c r="K66" s="78">
        <v>6.66</v>
      </c>
      <c r="L66" s="82">
        <v>12.68</v>
      </c>
      <c r="M66" s="83">
        <f t="shared" si="18"/>
        <v>12.81</v>
      </c>
      <c r="N66" s="81">
        <v>1.24</v>
      </c>
      <c r="O66" s="78">
        <v>1.84</v>
      </c>
      <c r="P66" s="78">
        <v>3.39</v>
      </c>
      <c r="Q66" s="78">
        <v>6.34</v>
      </c>
    </row>
    <row r="67" spans="1:17" x14ac:dyDescent="0.2">
      <c r="A67" s="77" t="s">
        <v>99</v>
      </c>
      <c r="B67" s="78">
        <v>20230613</v>
      </c>
      <c r="C67" s="78" t="s">
        <v>12</v>
      </c>
      <c r="D67" s="79">
        <v>39.840000000000003</v>
      </c>
      <c r="E67" s="68">
        <f t="shared" si="14"/>
        <v>3.9840000000000004</v>
      </c>
      <c r="F67" s="69">
        <f t="shared" si="15"/>
        <v>5.976</v>
      </c>
      <c r="G67" s="70">
        <f t="shared" si="16"/>
        <v>9.9600000000000009</v>
      </c>
      <c r="H67" s="71">
        <f t="shared" si="17"/>
        <v>19.920000000000002</v>
      </c>
      <c r="I67" s="80">
        <v>3.9</v>
      </c>
      <c r="J67" s="81">
        <v>5.96</v>
      </c>
      <c r="K67" s="78">
        <v>9.98</v>
      </c>
      <c r="L67" s="82">
        <v>19.14</v>
      </c>
      <c r="M67" s="83">
        <f t="shared" si="18"/>
        <v>17.229999999999997</v>
      </c>
      <c r="N67" s="81">
        <v>1.75</v>
      </c>
      <c r="O67" s="78">
        <v>2.62</v>
      </c>
      <c r="P67" s="78">
        <v>4.67</v>
      </c>
      <c r="Q67" s="78">
        <v>8.19</v>
      </c>
    </row>
    <row r="68" spans="1:17" x14ac:dyDescent="0.2">
      <c r="A68" s="77" t="s">
        <v>100</v>
      </c>
      <c r="B68" s="78">
        <v>20230612</v>
      </c>
      <c r="C68" s="78" t="s">
        <v>18</v>
      </c>
      <c r="D68" s="84">
        <v>63.13</v>
      </c>
      <c r="E68" s="68">
        <f t="shared" si="14"/>
        <v>6.3130000000000006</v>
      </c>
      <c r="F68" s="69">
        <f t="shared" si="15"/>
        <v>9.4695</v>
      </c>
      <c r="G68" s="70">
        <f t="shared" si="16"/>
        <v>15.782500000000001</v>
      </c>
      <c r="H68" s="71">
        <f t="shared" si="17"/>
        <v>31.565000000000001</v>
      </c>
      <c r="I68" s="80">
        <v>4.8</v>
      </c>
      <c r="J68" s="81">
        <v>9.4700000000000006</v>
      </c>
      <c r="K68" s="78">
        <v>15.77</v>
      </c>
      <c r="L68" s="82">
        <v>31.58</v>
      </c>
      <c r="M68" s="83">
        <f t="shared" si="18"/>
        <v>25.009999999999998</v>
      </c>
      <c r="N68" s="81">
        <v>2.08</v>
      </c>
      <c r="O68" s="78">
        <v>4.1100000000000003</v>
      </c>
      <c r="P68" s="78">
        <v>6.49</v>
      </c>
      <c r="Q68" s="78">
        <v>12.33</v>
      </c>
    </row>
    <row r="69" spans="1:17" x14ac:dyDescent="0.2">
      <c r="A69" s="77" t="s">
        <v>101</v>
      </c>
      <c r="B69" s="78">
        <v>20230612</v>
      </c>
      <c r="C69" s="78" t="s">
        <v>12</v>
      </c>
      <c r="D69" s="84">
        <v>99.71</v>
      </c>
      <c r="E69" s="68">
        <f t="shared" si="14"/>
        <v>9.9710000000000001</v>
      </c>
      <c r="F69" s="69">
        <f t="shared" si="15"/>
        <v>14.956499999999998</v>
      </c>
      <c r="G69" s="70">
        <f t="shared" si="16"/>
        <v>24.927499999999998</v>
      </c>
      <c r="H69" s="71">
        <f t="shared" si="17"/>
        <v>49.854999999999997</v>
      </c>
      <c r="I69" s="80">
        <v>8.81</v>
      </c>
      <c r="J69" s="81">
        <v>14.4</v>
      </c>
      <c r="K69" s="78">
        <v>24.95</v>
      </c>
      <c r="L69" s="82">
        <v>49.85</v>
      </c>
      <c r="M69" s="83">
        <f t="shared" si="18"/>
        <v>41.209999999999994</v>
      </c>
      <c r="N69" s="81">
        <v>3.4</v>
      </c>
      <c r="O69" s="78">
        <v>5.48</v>
      </c>
      <c r="P69" s="78">
        <v>10.52</v>
      </c>
      <c r="Q69" s="78">
        <v>21.81</v>
      </c>
    </row>
    <row r="70" spans="1:17" x14ac:dyDescent="0.2">
      <c r="A70" s="77" t="s">
        <v>102</v>
      </c>
      <c r="B70" s="78">
        <v>20230613</v>
      </c>
      <c r="C70" s="78" t="s">
        <v>18</v>
      </c>
      <c r="D70" s="79">
        <v>70.19</v>
      </c>
      <c r="E70" s="68">
        <f t="shared" si="14"/>
        <v>7.0190000000000001</v>
      </c>
      <c r="F70" s="69">
        <f t="shared" si="15"/>
        <v>10.528499999999999</v>
      </c>
      <c r="G70" s="70">
        <f t="shared" si="16"/>
        <v>17.547499999999999</v>
      </c>
      <c r="H70" s="71">
        <f t="shared" si="17"/>
        <v>35.094999999999999</v>
      </c>
      <c r="I70" s="68">
        <v>6.95</v>
      </c>
      <c r="J70" s="69">
        <v>10.6</v>
      </c>
      <c r="K70" s="70">
        <v>17.41</v>
      </c>
      <c r="L70" s="71">
        <v>34.53</v>
      </c>
      <c r="M70" s="83">
        <f t="shared" si="18"/>
        <v>28.51</v>
      </c>
      <c r="N70" s="85">
        <v>3.42</v>
      </c>
      <c r="O70" s="78">
        <v>4.7</v>
      </c>
      <c r="P70" s="78">
        <v>7.37</v>
      </c>
      <c r="Q70" s="86">
        <v>13.02</v>
      </c>
    </row>
    <row r="71" spans="1:17" x14ac:dyDescent="0.2">
      <c r="A71" s="90" t="s">
        <v>103</v>
      </c>
      <c r="B71" s="78">
        <v>20230613</v>
      </c>
      <c r="C71" s="86" t="s">
        <v>12</v>
      </c>
      <c r="D71" s="91">
        <v>90.02</v>
      </c>
      <c r="E71" s="68">
        <f t="shared" si="14"/>
        <v>9.0020000000000007</v>
      </c>
      <c r="F71" s="69">
        <f t="shared" si="15"/>
        <v>13.502999999999998</v>
      </c>
      <c r="G71" s="70">
        <f t="shared" si="16"/>
        <v>22.504999999999999</v>
      </c>
      <c r="H71" s="71">
        <f t="shared" si="17"/>
        <v>45.01</v>
      </c>
      <c r="I71" s="92">
        <v>8.9499999999999993</v>
      </c>
      <c r="J71" s="85">
        <v>13.44</v>
      </c>
      <c r="K71" s="86">
        <v>21.51</v>
      </c>
      <c r="L71" s="93">
        <v>44.96</v>
      </c>
      <c r="M71" s="83">
        <f t="shared" si="18"/>
        <v>43.15</v>
      </c>
      <c r="N71" s="85">
        <v>3.3</v>
      </c>
      <c r="O71" s="86">
        <v>6.14</v>
      </c>
      <c r="P71" s="86">
        <v>10.6</v>
      </c>
      <c r="Q71" s="86">
        <v>23.11</v>
      </c>
    </row>
    <row r="72" spans="1:17" x14ac:dyDescent="0.2">
      <c r="A72" s="90" t="s">
        <v>104</v>
      </c>
      <c r="B72" s="78">
        <v>20230613</v>
      </c>
      <c r="C72" s="86" t="s">
        <v>18</v>
      </c>
      <c r="D72" s="87">
        <v>156.69</v>
      </c>
      <c r="E72" s="68">
        <f t="shared" si="14"/>
        <v>15.669</v>
      </c>
      <c r="F72" s="69">
        <f t="shared" si="15"/>
        <v>23.503499999999999</v>
      </c>
      <c r="G72" s="70">
        <f t="shared" si="16"/>
        <v>39.172499999999999</v>
      </c>
      <c r="H72" s="71">
        <f t="shared" si="17"/>
        <v>78.344999999999999</v>
      </c>
      <c r="I72" s="92">
        <v>15.56</v>
      </c>
      <c r="J72" s="85">
        <v>23.38</v>
      </c>
      <c r="K72" s="86">
        <v>36.340000000000003</v>
      </c>
      <c r="L72" s="93">
        <v>78.02</v>
      </c>
      <c r="M72" s="83">
        <f t="shared" si="18"/>
        <v>51.94</v>
      </c>
      <c r="N72" s="89">
        <v>4.62</v>
      </c>
      <c r="O72" s="89">
        <v>9.0299999999999994</v>
      </c>
      <c r="P72" s="89">
        <v>13.79</v>
      </c>
      <c r="Q72" s="89">
        <v>24.5</v>
      </c>
    </row>
    <row r="73" spans="1:17" x14ac:dyDescent="0.2">
      <c r="A73" s="77" t="s">
        <v>105</v>
      </c>
      <c r="B73" s="78">
        <v>20230613</v>
      </c>
      <c r="C73" s="86" t="s">
        <v>12</v>
      </c>
      <c r="D73" s="91">
        <v>82.64</v>
      </c>
      <c r="E73" s="68">
        <f t="shared" si="14"/>
        <v>8.2640000000000011</v>
      </c>
      <c r="F73" s="69">
        <f t="shared" si="15"/>
        <v>12.395999999999999</v>
      </c>
      <c r="G73" s="70">
        <f t="shared" si="16"/>
        <v>20.66</v>
      </c>
      <c r="H73" s="71">
        <f t="shared" si="17"/>
        <v>41.32</v>
      </c>
      <c r="I73" s="88">
        <v>5.65</v>
      </c>
      <c r="J73" s="85">
        <v>12.23</v>
      </c>
      <c r="K73" s="86">
        <v>20.56</v>
      </c>
      <c r="L73" s="93">
        <v>41.16</v>
      </c>
      <c r="M73" s="83">
        <f t="shared" si="18"/>
        <v>31.42</v>
      </c>
      <c r="N73" s="89">
        <v>2.4700000000000002</v>
      </c>
      <c r="O73" s="89">
        <v>4.66</v>
      </c>
      <c r="P73" s="89">
        <v>7.52</v>
      </c>
      <c r="Q73" s="89">
        <v>16.77</v>
      </c>
    </row>
    <row r="77" spans="1:17" x14ac:dyDescent="0.2">
      <c r="A77" s="1" t="s">
        <v>0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</row>
    <row r="78" spans="1:17" x14ac:dyDescent="0.2">
      <c r="A78" s="40" t="s">
        <v>125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</row>
    <row r="79" spans="1:17" x14ac:dyDescent="0.2">
      <c r="A79" s="1"/>
      <c r="B79" s="38"/>
      <c r="C79" s="38"/>
      <c r="D79" s="38"/>
      <c r="E79" s="103" t="s">
        <v>11</v>
      </c>
      <c r="F79" s="104"/>
      <c r="G79" s="104"/>
      <c r="H79" s="105"/>
      <c r="I79" s="106" t="s">
        <v>1</v>
      </c>
      <c r="J79" s="107"/>
      <c r="K79" s="107"/>
      <c r="L79" s="108"/>
      <c r="M79" s="20"/>
      <c r="N79" s="107" t="s">
        <v>2</v>
      </c>
      <c r="O79" s="107"/>
      <c r="P79" s="107"/>
      <c r="Q79" s="107"/>
    </row>
    <row r="80" spans="1:17" ht="31" thickBot="1" x14ac:dyDescent="0.25">
      <c r="A80" s="3" t="s">
        <v>3</v>
      </c>
      <c r="B80" s="3" t="s">
        <v>4</v>
      </c>
      <c r="C80" s="4" t="s">
        <v>5</v>
      </c>
      <c r="D80" s="3" t="s">
        <v>6</v>
      </c>
      <c r="E80" s="5" t="s">
        <v>7</v>
      </c>
      <c r="F80" s="4" t="s">
        <v>8</v>
      </c>
      <c r="G80" s="4" t="s">
        <v>9</v>
      </c>
      <c r="H80" s="8" t="s">
        <v>10</v>
      </c>
      <c r="I80" s="5" t="s">
        <v>7</v>
      </c>
      <c r="J80" s="4" t="s">
        <v>8</v>
      </c>
      <c r="K80" s="4" t="s">
        <v>9</v>
      </c>
      <c r="L80" s="8" t="s">
        <v>10</v>
      </c>
      <c r="M80" s="30" t="s">
        <v>14</v>
      </c>
      <c r="N80" s="4" t="s">
        <v>7</v>
      </c>
      <c r="O80" s="4" t="s">
        <v>8</v>
      </c>
      <c r="P80" s="4" t="s">
        <v>9</v>
      </c>
      <c r="Q80" s="4" t="s">
        <v>10</v>
      </c>
    </row>
    <row r="81" spans="1:17" x14ac:dyDescent="0.2">
      <c r="A81" s="61" t="s">
        <v>106</v>
      </c>
      <c r="B81" s="61">
        <v>20230907</v>
      </c>
      <c r="C81" s="53" t="s">
        <v>12</v>
      </c>
      <c r="D81" s="54">
        <v>67.349999999999994</v>
      </c>
      <c r="E81" s="55">
        <f t="shared" ref="E81:E99" si="19">IF(ISNUMBER(D81),D81*0.1,"N/A")</f>
        <v>6.7349999999999994</v>
      </c>
      <c r="F81" s="56">
        <f t="shared" ref="F81:F99" si="20">IF(ISNUMBER(D81),D81*0.15,"N/A")</f>
        <v>10.102499999999999</v>
      </c>
      <c r="G81" s="57">
        <f t="shared" ref="G81:G99" si="21">IF(ISNUMBER(D81),D81*0.25,"N/A")</f>
        <v>16.837499999999999</v>
      </c>
      <c r="H81" s="58">
        <f t="shared" ref="H81:H99" si="22">IF(ISNUMBER(D81),D81*0.5,"N/A")</f>
        <v>33.674999999999997</v>
      </c>
      <c r="I81" s="55">
        <v>6.91</v>
      </c>
      <c r="J81" s="56">
        <v>10.31</v>
      </c>
      <c r="K81" s="57">
        <v>17.09</v>
      </c>
      <c r="L81" s="58">
        <v>33.04</v>
      </c>
      <c r="M81" s="55">
        <f t="shared" ref="M81:M99" si="23">IF((OR(ISBLANK(N81),ISBLANK(O81),ISBLANK(P81),ISBLANK(Q81))),"N/A", SUM(N81:Q81))</f>
        <v>56.14</v>
      </c>
      <c r="N81" s="56">
        <v>5.64</v>
      </c>
      <c r="O81" s="57">
        <v>8.6999999999999993</v>
      </c>
      <c r="P81" s="57">
        <v>14.32</v>
      </c>
      <c r="Q81" s="58">
        <v>27.48</v>
      </c>
    </row>
    <row r="82" spans="1:17" x14ac:dyDescent="0.2">
      <c r="A82" s="53" t="s">
        <v>107</v>
      </c>
      <c r="B82" s="61">
        <v>20230904</v>
      </c>
      <c r="C82" s="53" t="s">
        <v>12</v>
      </c>
      <c r="D82" s="54">
        <v>90.52</v>
      </c>
      <c r="E82" s="55">
        <f t="shared" si="19"/>
        <v>9.0519999999999996</v>
      </c>
      <c r="F82" s="56">
        <f t="shared" si="20"/>
        <v>13.577999999999999</v>
      </c>
      <c r="G82" s="57">
        <f t="shared" si="21"/>
        <v>22.63</v>
      </c>
      <c r="H82" s="58">
        <f t="shared" si="22"/>
        <v>45.26</v>
      </c>
      <c r="I82" s="55">
        <v>9.06</v>
      </c>
      <c r="J82" s="56">
        <v>13.61</v>
      </c>
      <c r="K82" s="57">
        <v>22.59</v>
      </c>
      <c r="L82" s="58">
        <v>44.42</v>
      </c>
      <c r="M82" s="55">
        <f t="shared" si="23"/>
        <v>60.980000000000004</v>
      </c>
      <c r="N82" s="56">
        <v>5.83</v>
      </c>
      <c r="O82" s="57">
        <v>9.43</v>
      </c>
      <c r="P82" s="57">
        <v>15.03</v>
      </c>
      <c r="Q82" s="58">
        <v>30.69</v>
      </c>
    </row>
    <row r="83" spans="1:17" x14ac:dyDescent="0.2">
      <c r="A83" s="53" t="s">
        <v>108</v>
      </c>
      <c r="B83" s="53">
        <v>20230904</v>
      </c>
      <c r="C83" s="53" t="s">
        <v>18</v>
      </c>
      <c r="D83" s="54">
        <v>36.56</v>
      </c>
      <c r="E83" s="55">
        <f t="shared" si="19"/>
        <v>3.6560000000000006</v>
      </c>
      <c r="F83" s="56">
        <f t="shared" si="20"/>
        <v>5.484</v>
      </c>
      <c r="G83" s="57">
        <f t="shared" si="21"/>
        <v>9.14</v>
      </c>
      <c r="H83" s="58">
        <f t="shared" si="22"/>
        <v>18.28</v>
      </c>
      <c r="I83" s="55">
        <v>3.66</v>
      </c>
      <c r="J83" s="56">
        <v>5.47</v>
      </c>
      <c r="K83" s="57">
        <v>9.14</v>
      </c>
      <c r="L83" s="58">
        <v>17.809999999999999</v>
      </c>
      <c r="M83" s="55">
        <f t="shared" si="23"/>
        <v>28.34</v>
      </c>
      <c r="N83" s="56">
        <v>2.63</v>
      </c>
      <c r="O83" s="57">
        <v>4.5199999999999996</v>
      </c>
      <c r="P83" s="57">
        <v>7.48</v>
      </c>
      <c r="Q83" s="58">
        <v>13.71</v>
      </c>
    </row>
    <row r="84" spans="1:17" x14ac:dyDescent="0.2">
      <c r="A84" s="53" t="s">
        <v>109</v>
      </c>
      <c r="B84" s="61">
        <v>20230907</v>
      </c>
      <c r="C84" s="53" t="s">
        <v>12</v>
      </c>
      <c r="D84" s="54">
        <v>67.03</v>
      </c>
      <c r="E84" s="55">
        <f t="shared" si="19"/>
        <v>6.7030000000000003</v>
      </c>
      <c r="F84" s="56">
        <f t="shared" si="20"/>
        <v>10.054499999999999</v>
      </c>
      <c r="G84" s="57">
        <f t="shared" si="21"/>
        <v>16.7575</v>
      </c>
      <c r="H84" s="58">
        <f t="shared" si="22"/>
        <v>33.515000000000001</v>
      </c>
      <c r="I84" s="55">
        <v>6.23</v>
      </c>
      <c r="J84" s="56">
        <v>10.06</v>
      </c>
      <c r="K84" s="57">
        <v>16.77</v>
      </c>
      <c r="L84" s="58">
        <v>33.51</v>
      </c>
      <c r="M84" s="55">
        <f t="shared" si="23"/>
        <v>57.070000000000007</v>
      </c>
      <c r="N84" s="56">
        <v>4.7</v>
      </c>
      <c r="O84" s="57">
        <v>8.83</v>
      </c>
      <c r="P84" s="57">
        <v>14.56</v>
      </c>
      <c r="Q84" s="58">
        <v>28.98</v>
      </c>
    </row>
    <row r="85" spans="1:17" x14ac:dyDescent="0.2">
      <c r="A85" s="53" t="s">
        <v>110</v>
      </c>
      <c r="B85" s="61">
        <v>20230907</v>
      </c>
      <c r="C85" s="53" t="s">
        <v>18</v>
      </c>
      <c r="D85" s="54">
        <v>88.17</v>
      </c>
      <c r="E85" s="55">
        <f t="shared" si="19"/>
        <v>8.8170000000000002</v>
      </c>
      <c r="F85" s="56">
        <f t="shared" si="20"/>
        <v>13.2255</v>
      </c>
      <c r="G85" s="57">
        <f t="shared" si="21"/>
        <v>22.0425</v>
      </c>
      <c r="H85" s="58">
        <f t="shared" si="22"/>
        <v>44.085000000000001</v>
      </c>
      <c r="I85" s="55">
        <v>8.85</v>
      </c>
      <c r="J85" s="56">
        <v>13.23</v>
      </c>
      <c r="K85" s="57">
        <v>22.04</v>
      </c>
      <c r="L85" s="58">
        <v>43</v>
      </c>
      <c r="M85" s="55">
        <f t="shared" si="23"/>
        <v>74.289999999999992</v>
      </c>
      <c r="N85" s="56">
        <v>7.55</v>
      </c>
      <c r="O85" s="57">
        <v>11.29</v>
      </c>
      <c r="P85" s="57">
        <v>19.23</v>
      </c>
      <c r="Q85" s="58">
        <v>36.22</v>
      </c>
    </row>
    <row r="86" spans="1:17" x14ac:dyDescent="0.2">
      <c r="A86" s="53" t="s">
        <v>111</v>
      </c>
      <c r="B86" s="61">
        <v>20230911</v>
      </c>
      <c r="C86" s="53" t="s">
        <v>18</v>
      </c>
      <c r="D86" s="54">
        <v>180.3</v>
      </c>
      <c r="E86" s="55">
        <f t="shared" si="19"/>
        <v>18.03</v>
      </c>
      <c r="F86" s="56">
        <f t="shared" si="20"/>
        <v>27.045000000000002</v>
      </c>
      <c r="G86" s="57">
        <f t="shared" si="21"/>
        <v>45.075000000000003</v>
      </c>
      <c r="H86" s="58">
        <f t="shared" si="22"/>
        <v>90.15</v>
      </c>
      <c r="I86" s="55">
        <v>18.059999999999999</v>
      </c>
      <c r="J86" s="94">
        <v>27</v>
      </c>
      <c r="K86" s="57">
        <v>45.08</v>
      </c>
      <c r="L86" s="58">
        <v>87.83</v>
      </c>
      <c r="M86" s="55">
        <f t="shared" si="23"/>
        <v>64.099999999999994</v>
      </c>
      <c r="N86" s="56">
        <v>5.93</v>
      </c>
      <c r="O86" s="57">
        <v>8.99</v>
      </c>
      <c r="P86" s="57">
        <v>16.440000000000001</v>
      </c>
      <c r="Q86" s="58">
        <v>32.74</v>
      </c>
    </row>
    <row r="87" spans="1:17" x14ac:dyDescent="0.2">
      <c r="A87" s="53" t="s">
        <v>112</v>
      </c>
      <c r="B87" s="53">
        <v>20230911</v>
      </c>
      <c r="C87" s="53" t="s">
        <v>12</v>
      </c>
      <c r="D87" s="95">
        <v>309.55</v>
      </c>
      <c r="E87" s="55">
        <f t="shared" si="19"/>
        <v>30.955000000000002</v>
      </c>
      <c r="F87" s="56">
        <f t="shared" si="20"/>
        <v>46.432499999999997</v>
      </c>
      <c r="G87" s="57">
        <f t="shared" si="21"/>
        <v>77.387500000000003</v>
      </c>
      <c r="H87" s="58">
        <f t="shared" si="22"/>
        <v>154.77500000000001</v>
      </c>
      <c r="I87" s="96">
        <v>31</v>
      </c>
      <c r="J87" s="94">
        <v>46.45</v>
      </c>
      <c r="K87" s="53">
        <v>77.48</v>
      </c>
      <c r="L87" s="97">
        <v>151.66999999999999</v>
      </c>
      <c r="M87" s="55">
        <f t="shared" si="23"/>
        <v>116.94999999999999</v>
      </c>
      <c r="N87" s="56">
        <v>11.16</v>
      </c>
      <c r="O87" s="57">
        <v>17.02</v>
      </c>
      <c r="P87" s="57">
        <v>29.12</v>
      </c>
      <c r="Q87" s="58">
        <v>59.65</v>
      </c>
    </row>
    <row r="88" spans="1:17" x14ac:dyDescent="0.2">
      <c r="A88" s="53" t="s">
        <v>113</v>
      </c>
      <c r="B88" s="61">
        <v>20230905</v>
      </c>
      <c r="C88" s="53" t="s">
        <v>18</v>
      </c>
      <c r="D88" s="54">
        <v>70.66</v>
      </c>
      <c r="E88" s="55">
        <f t="shared" si="19"/>
        <v>7.0659999999999998</v>
      </c>
      <c r="F88" s="56">
        <f t="shared" si="20"/>
        <v>10.598999999999998</v>
      </c>
      <c r="G88" s="57">
        <f t="shared" si="21"/>
        <v>17.664999999999999</v>
      </c>
      <c r="H88" s="58">
        <f t="shared" si="22"/>
        <v>35.33</v>
      </c>
      <c r="I88" s="55">
        <v>7.07</v>
      </c>
      <c r="J88" s="56">
        <v>10.63</v>
      </c>
      <c r="K88" s="57">
        <v>17.670000000000002</v>
      </c>
      <c r="L88" s="58">
        <v>34.5</v>
      </c>
      <c r="M88" s="55">
        <f t="shared" si="23"/>
        <v>54.22</v>
      </c>
      <c r="N88" s="56">
        <v>5.37</v>
      </c>
      <c r="O88" s="57">
        <v>8.4700000000000006</v>
      </c>
      <c r="P88" s="57">
        <v>14.12</v>
      </c>
      <c r="Q88" s="58">
        <v>26.26</v>
      </c>
    </row>
    <row r="89" spans="1:17" x14ac:dyDescent="0.2">
      <c r="A89" s="53" t="s">
        <v>114</v>
      </c>
      <c r="B89" s="53">
        <v>20230905</v>
      </c>
      <c r="C89" s="53" t="s">
        <v>12</v>
      </c>
      <c r="D89" s="54">
        <v>43.43</v>
      </c>
      <c r="E89" s="55">
        <f t="shared" si="19"/>
        <v>4.343</v>
      </c>
      <c r="F89" s="56">
        <f t="shared" si="20"/>
        <v>6.5145</v>
      </c>
      <c r="G89" s="57">
        <f t="shared" si="21"/>
        <v>10.8575</v>
      </c>
      <c r="H89" s="58">
        <f t="shared" si="22"/>
        <v>21.715</v>
      </c>
      <c r="I89" s="55">
        <v>4.3499999999999996</v>
      </c>
      <c r="J89" s="56">
        <v>6.52</v>
      </c>
      <c r="K89" s="57">
        <v>10.85</v>
      </c>
      <c r="L89" s="58">
        <v>21.2</v>
      </c>
      <c r="M89" s="55">
        <f t="shared" si="23"/>
        <v>33.340000000000003</v>
      </c>
      <c r="N89" s="56">
        <v>3.5</v>
      </c>
      <c r="O89" s="57">
        <v>5.37</v>
      </c>
      <c r="P89" s="57">
        <v>8.1</v>
      </c>
      <c r="Q89" s="58">
        <v>16.37</v>
      </c>
    </row>
    <row r="90" spans="1:17" x14ac:dyDescent="0.2">
      <c r="A90" s="53" t="s">
        <v>115</v>
      </c>
      <c r="B90" s="61">
        <v>20230906</v>
      </c>
      <c r="C90" s="53" t="s">
        <v>18</v>
      </c>
      <c r="D90" s="54">
        <v>383.01</v>
      </c>
      <c r="E90" s="55">
        <f t="shared" si="19"/>
        <v>38.301000000000002</v>
      </c>
      <c r="F90" s="56">
        <f t="shared" si="20"/>
        <v>57.451499999999996</v>
      </c>
      <c r="G90" s="57">
        <f t="shared" si="21"/>
        <v>95.752499999999998</v>
      </c>
      <c r="H90" s="58">
        <f t="shared" si="22"/>
        <v>191.505</v>
      </c>
      <c r="I90" s="55">
        <v>38.29</v>
      </c>
      <c r="J90" s="56">
        <v>57.49</v>
      </c>
      <c r="K90" s="57">
        <v>95.77</v>
      </c>
      <c r="L90" s="58">
        <v>187.79</v>
      </c>
      <c r="M90" s="55">
        <f t="shared" si="23"/>
        <v>225.02</v>
      </c>
      <c r="N90" s="56">
        <v>21.84</v>
      </c>
      <c r="O90" s="57">
        <v>34.67</v>
      </c>
      <c r="P90" s="57">
        <v>54.95</v>
      </c>
      <c r="Q90" s="58">
        <v>113.56</v>
      </c>
    </row>
    <row r="91" spans="1:17" x14ac:dyDescent="0.2">
      <c r="A91" s="53" t="s">
        <v>116</v>
      </c>
      <c r="B91" s="61">
        <v>20230906</v>
      </c>
      <c r="C91" s="53" t="s">
        <v>12</v>
      </c>
      <c r="D91" s="54">
        <v>469.95</v>
      </c>
      <c r="E91" s="55">
        <f t="shared" si="19"/>
        <v>46.995000000000005</v>
      </c>
      <c r="F91" s="56">
        <f t="shared" si="20"/>
        <v>70.492499999999993</v>
      </c>
      <c r="G91" s="57">
        <f t="shared" si="21"/>
        <v>117.4875</v>
      </c>
      <c r="H91" s="58">
        <f t="shared" si="22"/>
        <v>234.97499999999999</v>
      </c>
      <c r="I91" s="55">
        <v>47.01</v>
      </c>
      <c r="J91" s="56">
        <v>70.38</v>
      </c>
      <c r="K91" s="57">
        <v>117.47</v>
      </c>
      <c r="L91" s="58">
        <v>215.52</v>
      </c>
      <c r="M91" s="55">
        <f t="shared" si="23"/>
        <v>278.02</v>
      </c>
      <c r="N91" s="56">
        <v>37.869999999999997</v>
      </c>
      <c r="O91" s="57">
        <v>42.2</v>
      </c>
      <c r="P91" s="57">
        <v>65.7</v>
      </c>
      <c r="Q91" s="58">
        <v>132.25</v>
      </c>
    </row>
    <row r="92" spans="1:17" x14ac:dyDescent="0.2">
      <c r="A92" s="53" t="s">
        <v>117</v>
      </c>
      <c r="B92" s="61">
        <v>20230905</v>
      </c>
      <c r="C92" s="53" t="s">
        <v>18</v>
      </c>
      <c r="D92" s="54">
        <v>79</v>
      </c>
      <c r="E92" s="55">
        <f t="shared" si="19"/>
        <v>7.9</v>
      </c>
      <c r="F92" s="56">
        <f t="shared" si="20"/>
        <v>11.85</v>
      </c>
      <c r="G92" s="57">
        <f t="shared" si="21"/>
        <v>19.75</v>
      </c>
      <c r="H92" s="58">
        <f t="shared" si="22"/>
        <v>39.5</v>
      </c>
      <c r="I92" s="55">
        <v>7.9</v>
      </c>
      <c r="J92" s="56">
        <v>11.85</v>
      </c>
      <c r="K92" s="57">
        <v>19.75</v>
      </c>
      <c r="L92" s="58">
        <v>38.64</v>
      </c>
      <c r="M92" s="55">
        <f t="shared" si="23"/>
        <v>60.5</v>
      </c>
      <c r="N92" s="56">
        <v>6.06</v>
      </c>
      <c r="O92" s="57">
        <v>8.59</v>
      </c>
      <c r="P92" s="57">
        <v>15.51</v>
      </c>
      <c r="Q92" s="58">
        <v>30.34</v>
      </c>
    </row>
    <row r="93" spans="1:17" x14ac:dyDescent="0.2">
      <c r="A93" s="53" t="s">
        <v>118</v>
      </c>
      <c r="B93" s="61">
        <v>20230905</v>
      </c>
      <c r="C93" s="53" t="s">
        <v>12</v>
      </c>
      <c r="D93" s="54">
        <v>8.52</v>
      </c>
      <c r="E93" s="55">
        <f t="shared" si="19"/>
        <v>0.85199999999999998</v>
      </c>
      <c r="F93" s="56">
        <f t="shared" si="20"/>
        <v>1.2779999999999998</v>
      </c>
      <c r="G93" s="57">
        <f t="shared" si="21"/>
        <v>2.13</v>
      </c>
      <c r="H93" s="58">
        <f t="shared" si="22"/>
        <v>4.26</v>
      </c>
      <c r="I93" s="55">
        <v>0.85</v>
      </c>
      <c r="J93" s="56">
        <v>1.28</v>
      </c>
      <c r="K93" s="57">
        <v>2.15</v>
      </c>
      <c r="L93" s="58">
        <v>4.13</v>
      </c>
      <c r="M93" s="55">
        <f t="shared" si="23"/>
        <v>7.25</v>
      </c>
      <c r="N93" s="56">
        <v>0.72</v>
      </c>
      <c r="O93" s="57">
        <v>1.1399999999999999</v>
      </c>
      <c r="P93" s="57">
        <v>1.8</v>
      </c>
      <c r="Q93" s="58">
        <v>3.59</v>
      </c>
    </row>
    <row r="94" spans="1:17" x14ac:dyDescent="0.2">
      <c r="A94" s="53" t="s">
        <v>119</v>
      </c>
      <c r="B94" s="61">
        <v>20230906</v>
      </c>
      <c r="C94" s="53" t="s">
        <v>18</v>
      </c>
      <c r="D94" s="54">
        <v>53.06</v>
      </c>
      <c r="E94" s="55">
        <f t="shared" si="19"/>
        <v>5.3060000000000009</v>
      </c>
      <c r="F94" s="56">
        <f t="shared" si="20"/>
        <v>7.9589999999999996</v>
      </c>
      <c r="G94" s="57">
        <f t="shared" si="21"/>
        <v>13.265000000000001</v>
      </c>
      <c r="H94" s="58">
        <f t="shared" si="22"/>
        <v>26.53</v>
      </c>
      <c r="I94" s="55">
        <v>5.36</v>
      </c>
      <c r="J94" s="56">
        <v>7.81</v>
      </c>
      <c r="K94" s="57">
        <v>13.29</v>
      </c>
      <c r="L94" s="58">
        <v>26.18</v>
      </c>
      <c r="M94" s="55">
        <f t="shared" si="23"/>
        <v>41.21</v>
      </c>
      <c r="N94" s="56">
        <v>4.5599999999999996</v>
      </c>
      <c r="O94" s="57">
        <v>6.31</v>
      </c>
      <c r="P94" s="57">
        <v>10.38</v>
      </c>
      <c r="Q94" s="58">
        <v>19.96</v>
      </c>
    </row>
    <row r="95" spans="1:17" x14ac:dyDescent="0.2">
      <c r="A95" s="53" t="s">
        <v>120</v>
      </c>
      <c r="B95" s="53">
        <v>20230906</v>
      </c>
      <c r="C95" s="53" t="s">
        <v>12</v>
      </c>
      <c r="D95" s="54">
        <v>38.630000000000003</v>
      </c>
      <c r="E95" s="55">
        <f t="shared" si="19"/>
        <v>3.8630000000000004</v>
      </c>
      <c r="F95" s="56">
        <f t="shared" si="20"/>
        <v>5.7945000000000002</v>
      </c>
      <c r="G95" s="57">
        <f t="shared" si="21"/>
        <v>9.6575000000000006</v>
      </c>
      <c r="H95" s="58">
        <f t="shared" si="22"/>
        <v>19.315000000000001</v>
      </c>
      <c r="I95" s="55">
        <v>3.86</v>
      </c>
      <c r="J95" s="56">
        <v>7.75</v>
      </c>
      <c r="K95" s="57">
        <v>9.69</v>
      </c>
      <c r="L95" s="58">
        <v>18.93</v>
      </c>
      <c r="M95" s="55">
        <f t="shared" si="23"/>
        <v>27.240000000000002</v>
      </c>
      <c r="N95" s="56">
        <v>2.86</v>
      </c>
      <c r="O95" s="57">
        <v>3.62</v>
      </c>
      <c r="P95" s="57">
        <v>7.33</v>
      </c>
      <c r="Q95" s="58">
        <v>13.43</v>
      </c>
    </row>
    <row r="96" spans="1:17" x14ac:dyDescent="0.2">
      <c r="A96" s="38" t="s">
        <v>121</v>
      </c>
      <c r="B96" s="53">
        <v>20230907</v>
      </c>
      <c r="C96" s="53" t="s">
        <v>18</v>
      </c>
      <c r="D96" s="54">
        <v>106.75</v>
      </c>
      <c r="E96" s="55">
        <f t="shared" si="19"/>
        <v>10.675000000000001</v>
      </c>
      <c r="F96" s="56">
        <f t="shared" si="20"/>
        <v>16.012499999999999</v>
      </c>
      <c r="G96" s="57">
        <f t="shared" si="21"/>
        <v>26.6875</v>
      </c>
      <c r="H96" s="58">
        <f t="shared" si="22"/>
        <v>53.375</v>
      </c>
      <c r="I96" s="55">
        <v>10.7</v>
      </c>
      <c r="J96" s="56">
        <v>16.03</v>
      </c>
      <c r="K96" s="57">
        <v>26.7</v>
      </c>
      <c r="L96" s="58">
        <v>51.53</v>
      </c>
      <c r="M96" s="55">
        <f t="shared" si="23"/>
        <v>85.16</v>
      </c>
      <c r="N96" s="56">
        <v>9.51</v>
      </c>
      <c r="O96" s="57">
        <v>13.93</v>
      </c>
      <c r="P96" s="57">
        <v>19.920000000000002</v>
      </c>
      <c r="Q96" s="58">
        <v>41.8</v>
      </c>
    </row>
    <row r="97" spans="1:17" x14ac:dyDescent="0.2">
      <c r="A97" s="38" t="s">
        <v>122</v>
      </c>
      <c r="B97" s="61">
        <v>20230907</v>
      </c>
      <c r="C97" s="53" t="s">
        <v>12</v>
      </c>
      <c r="D97" s="102">
        <v>176.14</v>
      </c>
      <c r="E97" s="55">
        <f t="shared" si="19"/>
        <v>17.614000000000001</v>
      </c>
      <c r="F97" s="56">
        <f t="shared" si="20"/>
        <v>26.420999999999996</v>
      </c>
      <c r="G97" s="57">
        <f t="shared" si="21"/>
        <v>44.034999999999997</v>
      </c>
      <c r="H97" s="58">
        <f t="shared" si="22"/>
        <v>88.07</v>
      </c>
      <c r="I97" s="55">
        <v>17.55</v>
      </c>
      <c r="J97" s="56">
        <v>26.56</v>
      </c>
      <c r="K97" s="57">
        <v>43.6</v>
      </c>
      <c r="L97" s="58">
        <v>88.43</v>
      </c>
      <c r="M97" s="55">
        <f t="shared" si="23"/>
        <v>110.08</v>
      </c>
      <c r="N97" s="56">
        <v>10.44</v>
      </c>
      <c r="O97" s="57">
        <v>17</v>
      </c>
      <c r="P97" s="57">
        <v>28.32</v>
      </c>
      <c r="Q97" s="58">
        <v>54.32</v>
      </c>
    </row>
    <row r="98" spans="1:17" x14ac:dyDescent="0.2">
      <c r="A98" s="38" t="s">
        <v>123</v>
      </c>
      <c r="B98" s="61">
        <v>20230911</v>
      </c>
      <c r="C98" s="61" t="s">
        <v>18</v>
      </c>
      <c r="D98" s="98">
        <v>112.83</v>
      </c>
      <c r="E98" s="55">
        <f t="shared" si="19"/>
        <v>11.283000000000001</v>
      </c>
      <c r="F98" s="56">
        <f t="shared" si="20"/>
        <v>16.924499999999998</v>
      </c>
      <c r="G98" s="57">
        <f t="shared" si="21"/>
        <v>28.2075</v>
      </c>
      <c r="H98" s="58">
        <f t="shared" si="22"/>
        <v>56.414999999999999</v>
      </c>
      <c r="I98" s="99">
        <v>11.28</v>
      </c>
      <c r="J98" s="100">
        <v>16.91</v>
      </c>
      <c r="K98" s="61">
        <v>28.39</v>
      </c>
      <c r="L98" s="101">
        <v>54.5</v>
      </c>
      <c r="M98" s="55">
        <f t="shared" si="23"/>
        <v>40.49</v>
      </c>
      <c r="N98" s="56">
        <v>3.99</v>
      </c>
      <c r="O98" s="57">
        <v>7.04</v>
      </c>
      <c r="P98" s="57">
        <v>10.1</v>
      </c>
      <c r="Q98" s="58">
        <v>19.36</v>
      </c>
    </row>
    <row r="99" spans="1:17" x14ac:dyDescent="0.2">
      <c r="A99" s="38" t="s">
        <v>124</v>
      </c>
      <c r="B99" s="61">
        <v>20230911</v>
      </c>
      <c r="C99" s="53" t="s">
        <v>52</v>
      </c>
      <c r="D99" s="95">
        <v>201.22</v>
      </c>
      <c r="E99" s="55">
        <f t="shared" si="19"/>
        <v>20.122</v>
      </c>
      <c r="F99" s="56">
        <f t="shared" si="20"/>
        <v>30.183</v>
      </c>
      <c r="G99" s="57">
        <f t="shared" si="21"/>
        <v>50.305</v>
      </c>
      <c r="H99" s="58">
        <f t="shared" si="22"/>
        <v>100.61</v>
      </c>
      <c r="I99" s="96">
        <v>20.190000000000001</v>
      </c>
      <c r="J99" s="94">
        <v>30.25</v>
      </c>
      <c r="K99" s="53">
        <v>50.33</v>
      </c>
      <c r="L99" s="97">
        <v>94.25</v>
      </c>
      <c r="M99" s="55">
        <f t="shared" si="23"/>
        <v>53.97</v>
      </c>
      <c r="N99" s="56">
        <v>7.01</v>
      </c>
      <c r="O99" s="57">
        <v>10.89</v>
      </c>
      <c r="P99" s="57">
        <v>11.92</v>
      </c>
      <c r="Q99" s="58">
        <v>24.15</v>
      </c>
    </row>
  </sheetData>
  <mergeCells count="12">
    <mergeCell ref="I3:L3"/>
    <mergeCell ref="N3:Q3"/>
    <mergeCell ref="E3:H3"/>
    <mergeCell ref="E28:H28"/>
    <mergeCell ref="I28:L28"/>
    <mergeCell ref="N28:Q28"/>
    <mergeCell ref="E52:H52"/>
    <mergeCell ref="I52:L52"/>
    <mergeCell ref="N52:Q52"/>
    <mergeCell ref="E79:H79"/>
    <mergeCell ref="I79:L79"/>
    <mergeCell ref="N79:Q79"/>
  </mergeCells>
  <phoneticPr fontId="5" type="noConversion"/>
  <conditionalFormatting sqref="M50:M73">
    <cfRule type="cellIs" dxfId="0" priority="1" operator="greaterThan">
      <formula>0</formula>
    </cfRule>
  </conditionalFormatting>
  <pageMargins left="0.67" right="0.3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B36B-4C96-7D41-A51C-74AD1A1F601D}">
  <dimension ref="A1:M74"/>
  <sheetViews>
    <sheetView tabSelected="1" zoomScale="115" zoomScaleNormal="115" workbookViewId="0">
      <pane ySplit="1" topLeftCell="A23" activePane="bottomLeft" state="frozen"/>
      <selection pane="bottomLeft" activeCell="D75" sqref="D75"/>
    </sheetView>
  </sheetViews>
  <sheetFormatPr baseColWidth="10" defaultRowHeight="16" x14ac:dyDescent="0.2"/>
  <cols>
    <col min="1" max="1" width="17.1640625" customWidth="1"/>
    <col min="2" max="2" width="16.33203125" customWidth="1"/>
  </cols>
  <sheetData>
    <row r="1" spans="1:13" x14ac:dyDescent="0.2">
      <c r="A1" t="s">
        <v>36</v>
      </c>
      <c r="B1" t="s">
        <v>3</v>
      </c>
      <c r="C1" t="s">
        <v>4</v>
      </c>
      <c r="D1" t="s">
        <v>37</v>
      </c>
      <c r="E1" t="s">
        <v>6</v>
      </c>
      <c r="F1" t="s">
        <v>38</v>
      </c>
      <c r="G1" t="s">
        <v>44</v>
      </c>
      <c r="H1" t="s">
        <v>39</v>
      </c>
      <c r="I1" t="s">
        <v>40</v>
      </c>
      <c r="J1" t="s">
        <v>41</v>
      </c>
      <c r="K1" t="s">
        <v>45</v>
      </c>
      <c r="L1" t="s">
        <v>42</v>
      </c>
      <c r="M1" t="s">
        <v>43</v>
      </c>
    </row>
    <row r="2" spans="1:13" x14ac:dyDescent="0.2">
      <c r="A2" t="s">
        <v>46</v>
      </c>
      <c r="B2" t="s">
        <v>17</v>
      </c>
      <c r="C2">
        <v>20230502</v>
      </c>
      <c r="D2" t="s">
        <v>18</v>
      </c>
      <c r="E2" s="39">
        <v>11.06</v>
      </c>
      <c r="F2" s="39">
        <v>1.45</v>
      </c>
      <c r="G2" s="39">
        <v>1.66</v>
      </c>
      <c r="H2" s="39">
        <v>2.77</v>
      </c>
      <c r="I2" s="39">
        <v>5.53</v>
      </c>
      <c r="J2" s="39">
        <v>0.25</v>
      </c>
      <c r="K2" s="39">
        <v>0.49</v>
      </c>
      <c r="L2" s="39">
        <v>0.75</v>
      </c>
      <c r="M2" s="39">
        <v>1.34</v>
      </c>
    </row>
    <row r="3" spans="1:13" x14ac:dyDescent="0.2">
      <c r="A3" t="s">
        <v>46</v>
      </c>
      <c r="B3" t="s">
        <v>19</v>
      </c>
      <c r="C3">
        <v>20230502</v>
      </c>
      <c r="D3" t="s">
        <v>18</v>
      </c>
      <c r="E3" s="39">
        <v>14.45</v>
      </c>
      <c r="F3" s="39">
        <v>1.45</v>
      </c>
      <c r="G3" s="39">
        <v>2.17</v>
      </c>
      <c r="H3" s="39">
        <v>3.51</v>
      </c>
      <c r="I3" s="39">
        <v>7.14</v>
      </c>
      <c r="J3" s="39">
        <v>0.43</v>
      </c>
      <c r="K3" s="39">
        <v>0.68</v>
      </c>
      <c r="L3" s="39">
        <v>1.0900000000000001</v>
      </c>
      <c r="M3" s="39">
        <v>2.0699999999999998</v>
      </c>
    </row>
    <row r="4" spans="1:13" x14ac:dyDescent="0.2">
      <c r="A4" t="s">
        <v>46</v>
      </c>
      <c r="B4" t="s">
        <v>20</v>
      </c>
      <c r="C4">
        <v>20230502</v>
      </c>
      <c r="D4" t="s">
        <v>12</v>
      </c>
      <c r="E4" s="39">
        <v>25.8</v>
      </c>
      <c r="F4" s="39">
        <v>2.58</v>
      </c>
      <c r="G4" s="39">
        <v>3.87</v>
      </c>
      <c r="H4" s="39">
        <v>6.37</v>
      </c>
      <c r="I4" s="39">
        <v>12.8</v>
      </c>
      <c r="J4" s="39">
        <v>0.63</v>
      </c>
      <c r="K4" s="39">
        <v>1.05</v>
      </c>
      <c r="L4" s="39">
        <v>2.11</v>
      </c>
      <c r="M4" s="39">
        <v>2.39</v>
      </c>
    </row>
    <row r="5" spans="1:13" x14ac:dyDescent="0.2">
      <c r="A5" t="s">
        <v>46</v>
      </c>
      <c r="B5" t="s">
        <v>21</v>
      </c>
      <c r="C5">
        <v>20230502</v>
      </c>
      <c r="D5" t="s">
        <v>18</v>
      </c>
      <c r="E5" s="39">
        <v>16.55</v>
      </c>
      <c r="F5" s="39">
        <v>1.66</v>
      </c>
      <c r="G5" s="39">
        <v>2.4700000000000002</v>
      </c>
      <c r="H5" s="39">
        <v>4.07</v>
      </c>
      <c r="I5" s="39">
        <v>8.1300000000000008</v>
      </c>
      <c r="J5" s="39">
        <v>0.48</v>
      </c>
      <c r="K5" s="39">
        <v>0.77</v>
      </c>
      <c r="L5" s="39">
        <v>1.23</v>
      </c>
      <c r="M5" s="39">
        <v>2.58</v>
      </c>
    </row>
    <row r="6" spans="1:13" x14ac:dyDescent="0.2">
      <c r="A6" t="s">
        <v>46</v>
      </c>
      <c r="B6" t="s">
        <v>16</v>
      </c>
      <c r="C6">
        <v>20230502</v>
      </c>
      <c r="D6" t="s">
        <v>12</v>
      </c>
      <c r="E6" s="39">
        <v>33.75</v>
      </c>
      <c r="F6" s="39">
        <v>3.38</v>
      </c>
      <c r="G6" s="39">
        <v>5.0599999999999996</v>
      </c>
      <c r="H6" s="39">
        <v>8.42</v>
      </c>
      <c r="I6" s="39">
        <v>16.8</v>
      </c>
      <c r="J6" s="39">
        <v>1.21</v>
      </c>
      <c r="K6" s="39">
        <v>1.56</v>
      </c>
      <c r="L6" s="39">
        <v>2.61</v>
      </c>
      <c r="M6" s="39">
        <v>5.39</v>
      </c>
    </row>
    <row r="7" spans="1:13" x14ac:dyDescent="0.2">
      <c r="A7" t="s">
        <v>46</v>
      </c>
      <c r="B7" t="s">
        <v>22</v>
      </c>
      <c r="C7">
        <v>20230502</v>
      </c>
      <c r="D7" t="s">
        <v>12</v>
      </c>
      <c r="E7" s="39">
        <v>11.83</v>
      </c>
      <c r="F7" s="39">
        <v>1.18</v>
      </c>
      <c r="G7" s="39">
        <v>1.77</v>
      </c>
      <c r="H7" s="39">
        <v>2.96</v>
      </c>
      <c r="I7" s="39">
        <v>5.9</v>
      </c>
      <c r="J7" s="39">
        <v>0.46</v>
      </c>
      <c r="K7" s="39">
        <v>0.74</v>
      </c>
      <c r="L7" s="39">
        <v>1.1399999999999999</v>
      </c>
      <c r="M7" s="39">
        <v>2.27</v>
      </c>
    </row>
    <row r="8" spans="1:13" x14ac:dyDescent="0.2">
      <c r="A8" t="s">
        <v>46</v>
      </c>
      <c r="B8" t="s">
        <v>23</v>
      </c>
      <c r="C8">
        <v>20230502</v>
      </c>
      <c r="D8" t="s">
        <v>18</v>
      </c>
      <c r="E8" s="39">
        <v>19.079999999999998</v>
      </c>
      <c r="F8" s="39">
        <v>1.91</v>
      </c>
      <c r="G8" s="39">
        <v>2.86</v>
      </c>
      <c r="H8" s="39">
        <v>4.7699999999999996</v>
      </c>
      <c r="I8" s="39">
        <v>9.51</v>
      </c>
      <c r="J8" s="39">
        <v>0.62</v>
      </c>
      <c r="K8" s="39">
        <v>0.81</v>
      </c>
      <c r="L8" s="39">
        <v>1.3</v>
      </c>
      <c r="M8" s="39">
        <v>2.9</v>
      </c>
    </row>
    <row r="9" spans="1:13" x14ac:dyDescent="0.2">
      <c r="A9" t="s">
        <v>46</v>
      </c>
      <c r="B9" t="s">
        <v>24</v>
      </c>
      <c r="C9">
        <v>20230502</v>
      </c>
      <c r="D9" t="s">
        <v>18</v>
      </c>
      <c r="E9" s="39">
        <v>54</v>
      </c>
      <c r="F9" s="39">
        <v>5.4</v>
      </c>
      <c r="G9" s="39">
        <v>8.1</v>
      </c>
      <c r="H9" s="39">
        <v>13.5</v>
      </c>
      <c r="I9" s="39">
        <v>26</v>
      </c>
      <c r="J9" s="39">
        <v>1.07</v>
      </c>
      <c r="K9" s="39">
        <v>2.7</v>
      </c>
      <c r="L9" s="39">
        <v>4.16</v>
      </c>
      <c r="M9" s="39">
        <v>8.11</v>
      </c>
    </row>
    <row r="10" spans="1:13" x14ac:dyDescent="0.2">
      <c r="A10" t="s">
        <v>46</v>
      </c>
      <c r="B10" t="s">
        <v>25</v>
      </c>
      <c r="C10">
        <v>20230502</v>
      </c>
      <c r="D10" t="s">
        <v>12</v>
      </c>
      <c r="E10" s="39">
        <v>31.41</v>
      </c>
      <c r="F10" s="39">
        <v>3.14</v>
      </c>
      <c r="G10" s="39">
        <v>4.7</v>
      </c>
      <c r="H10" s="39">
        <v>7.79</v>
      </c>
      <c r="I10" s="39">
        <v>15.59</v>
      </c>
      <c r="J10" s="39">
        <v>1.08</v>
      </c>
      <c r="K10" s="39">
        <v>1.48</v>
      </c>
      <c r="L10" s="39">
        <v>2.5299999999999998</v>
      </c>
      <c r="M10" s="39">
        <v>4.8600000000000003</v>
      </c>
    </row>
    <row r="11" spans="1:13" x14ac:dyDescent="0.2">
      <c r="A11" t="s">
        <v>46</v>
      </c>
      <c r="B11" t="s">
        <v>26</v>
      </c>
      <c r="C11">
        <v>20230502</v>
      </c>
      <c r="D11" t="s">
        <v>12</v>
      </c>
      <c r="E11" s="39">
        <v>44.22</v>
      </c>
      <c r="F11" s="39">
        <v>4.42</v>
      </c>
      <c r="G11" s="39">
        <v>6.6</v>
      </c>
      <c r="H11" s="39">
        <v>10.88</v>
      </c>
      <c r="I11" s="39">
        <v>21.36</v>
      </c>
      <c r="J11" s="39">
        <v>0.99</v>
      </c>
      <c r="K11" s="39">
        <v>1.62</v>
      </c>
      <c r="L11" s="39">
        <v>2.75</v>
      </c>
      <c r="M11" s="39">
        <v>5.86</v>
      </c>
    </row>
    <row r="12" spans="1:13" x14ac:dyDescent="0.2">
      <c r="A12" t="s">
        <v>46</v>
      </c>
      <c r="B12" t="s">
        <v>27</v>
      </c>
      <c r="C12">
        <v>20230502</v>
      </c>
      <c r="D12" t="s">
        <v>12</v>
      </c>
      <c r="E12" s="39">
        <v>51.48</v>
      </c>
      <c r="F12" s="39">
        <v>4.83</v>
      </c>
      <c r="G12" s="39">
        <v>7.72</v>
      </c>
      <c r="H12" s="39">
        <v>12.87</v>
      </c>
      <c r="I12" s="39">
        <v>25.74</v>
      </c>
      <c r="J12" s="39">
        <v>1.43</v>
      </c>
      <c r="K12" s="39">
        <v>2.25</v>
      </c>
      <c r="L12" s="39">
        <v>3.89</v>
      </c>
      <c r="M12" s="39">
        <v>7.93</v>
      </c>
    </row>
    <row r="13" spans="1:13" x14ac:dyDescent="0.2">
      <c r="A13" t="s">
        <v>46</v>
      </c>
      <c r="B13" t="s">
        <v>28</v>
      </c>
      <c r="C13">
        <v>20230502</v>
      </c>
      <c r="D13" t="s">
        <v>18</v>
      </c>
      <c r="E13" s="39">
        <v>12.23</v>
      </c>
      <c r="F13" s="39">
        <v>1.22</v>
      </c>
      <c r="G13" s="39">
        <v>1.83</v>
      </c>
      <c r="H13" s="39">
        <v>3.06</v>
      </c>
      <c r="I13" s="39">
        <v>6</v>
      </c>
      <c r="J13" s="39">
        <v>0.54</v>
      </c>
      <c r="K13" s="39">
        <v>0.79</v>
      </c>
      <c r="L13" s="39">
        <v>1.28</v>
      </c>
      <c r="M13" s="39">
        <v>2.8</v>
      </c>
    </row>
    <row r="14" spans="1:13" x14ac:dyDescent="0.2">
      <c r="A14" t="s">
        <v>46</v>
      </c>
      <c r="B14" t="s">
        <v>29</v>
      </c>
      <c r="C14">
        <v>20230502</v>
      </c>
      <c r="D14" t="s">
        <v>18</v>
      </c>
      <c r="E14" s="39">
        <v>67.87</v>
      </c>
      <c r="F14" s="39">
        <v>6.79</v>
      </c>
      <c r="G14" s="39">
        <v>10.18</v>
      </c>
      <c r="H14" s="39">
        <v>16.97</v>
      </c>
      <c r="I14" s="39">
        <v>33.1</v>
      </c>
      <c r="J14" s="39">
        <v>1.34</v>
      </c>
      <c r="K14" s="39">
        <v>2.16</v>
      </c>
      <c r="L14" s="39">
        <v>4.9800000000000004</v>
      </c>
      <c r="M14" s="39">
        <v>9.17</v>
      </c>
    </row>
    <row r="15" spans="1:13" x14ac:dyDescent="0.2">
      <c r="A15" t="s">
        <v>46</v>
      </c>
      <c r="B15" t="s">
        <v>30</v>
      </c>
      <c r="C15">
        <v>20230502</v>
      </c>
      <c r="D15" t="s">
        <v>18</v>
      </c>
      <c r="E15" s="39">
        <v>11.39</v>
      </c>
      <c r="F15" s="39">
        <v>1.1399999999999999</v>
      </c>
      <c r="G15" s="39">
        <v>1.71</v>
      </c>
      <c r="H15" s="39">
        <v>2.85</v>
      </c>
      <c r="I15" s="39">
        <v>5.69</v>
      </c>
      <c r="J15" s="39">
        <v>0.66</v>
      </c>
      <c r="K15" s="39">
        <v>0.38</v>
      </c>
      <c r="L15" s="39">
        <v>1.1000000000000001</v>
      </c>
      <c r="M15" s="39">
        <v>2.5499999999999998</v>
      </c>
    </row>
    <row r="16" spans="1:13" x14ac:dyDescent="0.2">
      <c r="A16" t="s">
        <v>46</v>
      </c>
      <c r="B16" t="s">
        <v>31</v>
      </c>
      <c r="C16">
        <v>20230502</v>
      </c>
      <c r="D16" t="s">
        <v>18</v>
      </c>
      <c r="E16" s="39">
        <v>5.5</v>
      </c>
      <c r="F16" s="39">
        <v>0.55000000000000004</v>
      </c>
      <c r="G16" s="39">
        <v>0.83</v>
      </c>
      <c r="H16" s="39">
        <v>1.38</v>
      </c>
      <c r="I16" s="39">
        <v>2.74</v>
      </c>
      <c r="J16" s="39">
        <v>0.21</v>
      </c>
      <c r="K16" s="39">
        <v>0.35</v>
      </c>
      <c r="L16" s="39">
        <v>0.51</v>
      </c>
      <c r="M16" s="39">
        <v>0.99</v>
      </c>
    </row>
    <row r="17" spans="1:13" x14ac:dyDescent="0.2">
      <c r="A17" t="s">
        <v>46</v>
      </c>
      <c r="B17" t="s">
        <v>32</v>
      </c>
      <c r="C17">
        <v>20230502</v>
      </c>
      <c r="D17" t="s">
        <v>12</v>
      </c>
      <c r="E17" s="39">
        <v>54.02</v>
      </c>
      <c r="F17" s="39">
        <v>5.4</v>
      </c>
      <c r="G17" s="39">
        <v>8.1</v>
      </c>
      <c r="H17" s="39">
        <v>13.51</v>
      </c>
      <c r="I17" s="39">
        <v>26.56</v>
      </c>
      <c r="J17" s="39">
        <v>1.55</v>
      </c>
      <c r="K17" s="39">
        <v>2.06</v>
      </c>
      <c r="L17" s="39">
        <v>3.46</v>
      </c>
      <c r="M17" s="39">
        <v>6.7</v>
      </c>
    </row>
    <row r="18" spans="1:13" x14ac:dyDescent="0.2">
      <c r="A18" t="s">
        <v>46</v>
      </c>
      <c r="B18" t="s">
        <v>33</v>
      </c>
      <c r="C18">
        <v>20230502</v>
      </c>
      <c r="D18" t="s">
        <v>12</v>
      </c>
      <c r="E18">
        <v>76.31</v>
      </c>
      <c r="F18">
        <v>7.63</v>
      </c>
      <c r="G18">
        <v>11.45</v>
      </c>
      <c r="H18">
        <v>19.079999999999998</v>
      </c>
      <c r="I18">
        <v>37.18</v>
      </c>
      <c r="J18">
        <v>1.89</v>
      </c>
      <c r="K18">
        <v>3.72</v>
      </c>
      <c r="L18">
        <v>5.62</v>
      </c>
      <c r="M18">
        <v>11.64</v>
      </c>
    </row>
    <row r="19" spans="1:13" x14ac:dyDescent="0.2">
      <c r="A19" t="s">
        <v>47</v>
      </c>
      <c r="B19" t="s">
        <v>68</v>
      </c>
      <c r="C19">
        <v>20230822</v>
      </c>
      <c r="D19" t="s">
        <v>18</v>
      </c>
      <c r="E19">
        <v>24.21</v>
      </c>
      <c r="F19">
        <v>2.42</v>
      </c>
      <c r="G19">
        <v>3.63</v>
      </c>
      <c r="H19">
        <v>6.05</v>
      </c>
      <c r="I19">
        <v>11.75</v>
      </c>
      <c r="J19">
        <v>1.86</v>
      </c>
      <c r="K19">
        <v>2.82</v>
      </c>
      <c r="L19">
        <v>4.4400000000000004</v>
      </c>
      <c r="M19">
        <v>8.6999999999999993</v>
      </c>
    </row>
    <row r="20" spans="1:13" x14ac:dyDescent="0.2">
      <c r="A20" t="s">
        <v>47</v>
      </c>
      <c r="B20" t="s">
        <v>69</v>
      </c>
      <c r="C20">
        <v>20230822</v>
      </c>
      <c r="D20" t="s">
        <v>12</v>
      </c>
      <c r="E20">
        <v>5.6</v>
      </c>
      <c r="F20">
        <v>0.56000000000000005</v>
      </c>
      <c r="G20">
        <v>0.84</v>
      </c>
      <c r="H20">
        <v>1.4</v>
      </c>
      <c r="I20">
        <v>2.69</v>
      </c>
      <c r="J20">
        <v>0.37</v>
      </c>
      <c r="K20">
        <v>0.6</v>
      </c>
      <c r="L20">
        <v>1.03</v>
      </c>
      <c r="M20">
        <v>2.12</v>
      </c>
    </row>
    <row r="21" spans="1:13" x14ac:dyDescent="0.2">
      <c r="A21" t="s">
        <v>47</v>
      </c>
      <c r="B21" t="s">
        <v>70</v>
      </c>
      <c r="C21">
        <v>20230821</v>
      </c>
      <c r="D21" t="s">
        <v>12</v>
      </c>
      <c r="E21">
        <v>13</v>
      </c>
      <c r="F21">
        <v>1.3</v>
      </c>
      <c r="G21">
        <v>1.95</v>
      </c>
      <c r="H21">
        <v>3.25</v>
      </c>
      <c r="I21">
        <v>6.28</v>
      </c>
      <c r="J21">
        <v>0.67</v>
      </c>
      <c r="K21">
        <v>1.2</v>
      </c>
      <c r="L21">
        <v>2.35</v>
      </c>
      <c r="M21">
        <v>4.1900000000000004</v>
      </c>
    </row>
    <row r="22" spans="1:13" x14ac:dyDescent="0.2">
      <c r="A22" t="s">
        <v>47</v>
      </c>
      <c r="B22" t="s">
        <v>71</v>
      </c>
      <c r="C22">
        <v>20230821</v>
      </c>
      <c r="D22" t="s">
        <v>18</v>
      </c>
      <c r="E22">
        <v>16.010000000000002</v>
      </c>
      <c r="F22">
        <v>1.6</v>
      </c>
      <c r="G22">
        <v>2.4</v>
      </c>
      <c r="H22">
        <v>4</v>
      </c>
      <c r="I22">
        <v>7.76</v>
      </c>
      <c r="J22">
        <v>1.28</v>
      </c>
      <c r="K22">
        <v>1.74</v>
      </c>
      <c r="L22">
        <v>2.93</v>
      </c>
      <c r="M22">
        <v>5.7</v>
      </c>
    </row>
    <row r="23" spans="1:13" x14ac:dyDescent="0.2">
      <c r="A23" t="s">
        <v>47</v>
      </c>
      <c r="B23" t="s">
        <v>72</v>
      </c>
      <c r="C23">
        <v>20230821</v>
      </c>
      <c r="D23" t="s">
        <v>18</v>
      </c>
      <c r="E23">
        <v>24.63</v>
      </c>
      <c r="F23">
        <v>2.46</v>
      </c>
      <c r="G23">
        <v>3.69</v>
      </c>
      <c r="H23">
        <v>6.16</v>
      </c>
      <c r="I23">
        <v>11.95</v>
      </c>
      <c r="J23">
        <v>1.88</v>
      </c>
      <c r="K23">
        <v>2.6</v>
      </c>
      <c r="L23">
        <v>4.3499999999999996</v>
      </c>
      <c r="M23">
        <v>7.68</v>
      </c>
    </row>
    <row r="24" spans="1:13" x14ac:dyDescent="0.2">
      <c r="A24" t="s">
        <v>47</v>
      </c>
      <c r="B24" t="s">
        <v>73</v>
      </c>
      <c r="C24">
        <v>20230821</v>
      </c>
      <c r="D24" t="s">
        <v>12</v>
      </c>
      <c r="E24">
        <v>10.29</v>
      </c>
      <c r="F24">
        <v>1.03</v>
      </c>
      <c r="G24">
        <v>1.54</v>
      </c>
      <c r="H24">
        <v>2.57</v>
      </c>
      <c r="I24">
        <v>4.95</v>
      </c>
      <c r="J24">
        <v>0.84</v>
      </c>
      <c r="K24">
        <v>1.22</v>
      </c>
      <c r="L24">
        <v>2.08</v>
      </c>
      <c r="M24">
        <v>3.6</v>
      </c>
    </row>
    <row r="25" spans="1:13" x14ac:dyDescent="0.2">
      <c r="A25" t="s">
        <v>47</v>
      </c>
      <c r="B25" t="s">
        <v>74</v>
      </c>
      <c r="C25">
        <v>20230823</v>
      </c>
      <c r="D25" t="s">
        <v>12</v>
      </c>
      <c r="E25">
        <v>21.95</v>
      </c>
      <c r="F25">
        <v>2.2000000000000002</v>
      </c>
      <c r="G25">
        <v>3.29</v>
      </c>
      <c r="H25">
        <v>5.49</v>
      </c>
      <c r="I25">
        <v>10.66</v>
      </c>
      <c r="J25">
        <v>1.75</v>
      </c>
      <c r="K25">
        <v>2.38</v>
      </c>
      <c r="L25">
        <v>4.04</v>
      </c>
      <c r="M25">
        <v>7.72</v>
      </c>
    </row>
    <row r="26" spans="1:13" x14ac:dyDescent="0.2">
      <c r="A26" t="s">
        <v>47</v>
      </c>
      <c r="B26" t="s">
        <v>75</v>
      </c>
      <c r="C26">
        <v>20230823</v>
      </c>
      <c r="D26" t="s">
        <v>18</v>
      </c>
      <c r="E26">
        <f>218.07-206.94</f>
        <v>11.129999999999995</v>
      </c>
      <c r="F26">
        <v>1.1100000000000001</v>
      </c>
      <c r="G26">
        <v>1.67</v>
      </c>
      <c r="H26">
        <v>2.78</v>
      </c>
      <c r="I26">
        <v>5.51</v>
      </c>
      <c r="J26">
        <v>0.97</v>
      </c>
      <c r="K26">
        <v>1.46</v>
      </c>
      <c r="L26">
        <v>2.54</v>
      </c>
      <c r="M26">
        <v>4.84</v>
      </c>
    </row>
    <row r="27" spans="1:13" x14ac:dyDescent="0.2">
      <c r="A27" t="s">
        <v>47</v>
      </c>
      <c r="B27" t="s">
        <v>76</v>
      </c>
      <c r="C27">
        <v>20230821</v>
      </c>
      <c r="D27" t="s">
        <v>12</v>
      </c>
      <c r="E27">
        <v>15.76</v>
      </c>
      <c r="F27">
        <v>1.58</v>
      </c>
      <c r="G27">
        <v>2.36</v>
      </c>
      <c r="H27">
        <v>3.94</v>
      </c>
      <c r="I27">
        <v>7.69</v>
      </c>
      <c r="J27">
        <v>1.39</v>
      </c>
      <c r="K27">
        <v>2.12</v>
      </c>
      <c r="L27">
        <v>3.12</v>
      </c>
      <c r="M27">
        <v>6.06</v>
      </c>
    </row>
    <row r="28" spans="1:13" x14ac:dyDescent="0.2">
      <c r="A28" t="s">
        <v>47</v>
      </c>
      <c r="B28" t="s">
        <v>77</v>
      </c>
      <c r="C28">
        <v>20230821</v>
      </c>
      <c r="D28" t="s">
        <v>18</v>
      </c>
      <c r="E28">
        <v>13.75</v>
      </c>
      <c r="F28">
        <v>1.38</v>
      </c>
      <c r="G28">
        <v>2.06</v>
      </c>
      <c r="H28">
        <v>3.44</v>
      </c>
      <c r="I28">
        <v>6.82</v>
      </c>
      <c r="J28">
        <v>1.08</v>
      </c>
      <c r="K28">
        <v>1.43</v>
      </c>
      <c r="L28">
        <v>2.5</v>
      </c>
      <c r="M28">
        <v>5.52</v>
      </c>
    </row>
    <row r="29" spans="1:13" x14ac:dyDescent="0.2">
      <c r="A29" t="s">
        <v>47</v>
      </c>
      <c r="B29" t="s">
        <v>78</v>
      </c>
      <c r="C29">
        <v>20230823</v>
      </c>
      <c r="D29" t="s">
        <v>12</v>
      </c>
      <c r="E29">
        <v>18.79</v>
      </c>
      <c r="F29">
        <v>1.88</v>
      </c>
      <c r="G29">
        <v>2.82</v>
      </c>
      <c r="H29">
        <v>4.7</v>
      </c>
      <c r="I29">
        <v>8.98</v>
      </c>
      <c r="J29">
        <v>1.52</v>
      </c>
      <c r="K29">
        <v>2.13</v>
      </c>
      <c r="L29">
        <v>3.44</v>
      </c>
      <c r="M29">
        <v>7.21</v>
      </c>
    </row>
    <row r="30" spans="1:13" x14ac:dyDescent="0.2">
      <c r="A30" t="s">
        <v>47</v>
      </c>
      <c r="B30" t="s">
        <v>79</v>
      </c>
      <c r="C30">
        <v>20230823</v>
      </c>
      <c r="D30" t="s">
        <v>18</v>
      </c>
      <c r="E30">
        <v>12.68</v>
      </c>
      <c r="F30">
        <v>1.27</v>
      </c>
      <c r="G30">
        <v>1.9</v>
      </c>
      <c r="H30">
        <v>3.17</v>
      </c>
      <c r="I30">
        <v>6.1</v>
      </c>
      <c r="J30">
        <v>0.87</v>
      </c>
      <c r="K30">
        <v>1.41</v>
      </c>
      <c r="L30">
        <v>1.97</v>
      </c>
      <c r="M30">
        <v>4.37</v>
      </c>
    </row>
    <row r="31" spans="1:13" x14ac:dyDescent="0.2">
      <c r="A31" t="s">
        <v>47</v>
      </c>
      <c r="B31" t="s">
        <v>80</v>
      </c>
      <c r="C31">
        <v>20230822</v>
      </c>
      <c r="D31" t="s">
        <v>18</v>
      </c>
      <c r="E31">
        <v>12.72</v>
      </c>
      <c r="F31">
        <v>1.27</v>
      </c>
      <c r="G31">
        <v>1.91</v>
      </c>
      <c r="H31">
        <v>3.18</v>
      </c>
      <c r="I31">
        <v>6.18</v>
      </c>
      <c r="J31">
        <v>1.05</v>
      </c>
      <c r="K31">
        <v>1.43</v>
      </c>
      <c r="L31">
        <v>2.72</v>
      </c>
      <c r="M31">
        <v>4.99</v>
      </c>
    </row>
    <row r="32" spans="1:13" x14ac:dyDescent="0.2">
      <c r="A32" t="s">
        <v>47</v>
      </c>
      <c r="B32" t="s">
        <v>81</v>
      </c>
      <c r="C32">
        <v>20230821</v>
      </c>
      <c r="D32" t="s">
        <v>12</v>
      </c>
      <c r="E32">
        <v>9.49</v>
      </c>
      <c r="F32">
        <v>0.95</v>
      </c>
      <c r="G32">
        <v>1.42</v>
      </c>
      <c r="H32">
        <v>2.37</v>
      </c>
      <c r="I32">
        <v>4.57</v>
      </c>
      <c r="J32">
        <v>0.77</v>
      </c>
      <c r="K32">
        <v>1.21</v>
      </c>
      <c r="L32">
        <v>1.96</v>
      </c>
      <c r="M32">
        <v>3.77</v>
      </c>
    </row>
    <row r="33" spans="1:13" x14ac:dyDescent="0.2">
      <c r="A33" t="s">
        <v>47</v>
      </c>
      <c r="B33" t="s">
        <v>82</v>
      </c>
      <c r="C33">
        <v>20230823</v>
      </c>
      <c r="D33" t="s">
        <v>12</v>
      </c>
      <c r="E33">
        <v>16.86</v>
      </c>
      <c r="F33">
        <v>1.69</v>
      </c>
      <c r="G33">
        <v>2.5299999999999998</v>
      </c>
      <c r="H33">
        <v>4.22</v>
      </c>
      <c r="I33">
        <v>8.2899999999999991</v>
      </c>
      <c r="J33">
        <v>1.43</v>
      </c>
      <c r="K33">
        <v>2.17</v>
      </c>
      <c r="L33">
        <v>3.51</v>
      </c>
      <c r="M33">
        <v>6.85</v>
      </c>
    </row>
    <row r="34" spans="1:13" x14ac:dyDescent="0.2">
      <c r="A34" t="s">
        <v>47</v>
      </c>
      <c r="B34" t="s">
        <v>83</v>
      </c>
      <c r="C34">
        <v>20230823</v>
      </c>
      <c r="D34" t="s">
        <v>18</v>
      </c>
      <c r="E34">
        <v>6.72</v>
      </c>
      <c r="F34">
        <v>0.67</v>
      </c>
      <c r="G34">
        <v>1.01</v>
      </c>
      <c r="H34">
        <v>1.68</v>
      </c>
      <c r="I34">
        <v>3.21</v>
      </c>
      <c r="J34">
        <v>0.5</v>
      </c>
      <c r="K34">
        <v>0.76</v>
      </c>
      <c r="L34">
        <v>1.23</v>
      </c>
      <c r="M34">
        <v>2.48</v>
      </c>
    </row>
    <row r="35" spans="1:13" x14ac:dyDescent="0.2">
      <c r="A35" t="s">
        <v>47</v>
      </c>
      <c r="B35" t="s">
        <v>84</v>
      </c>
      <c r="C35">
        <v>20230822</v>
      </c>
      <c r="D35" t="s">
        <v>18</v>
      </c>
      <c r="E35">
        <v>28.74</v>
      </c>
      <c r="F35">
        <v>2.87</v>
      </c>
      <c r="G35">
        <v>4.3099999999999996</v>
      </c>
      <c r="H35">
        <v>7.19</v>
      </c>
      <c r="I35">
        <v>13.65</v>
      </c>
      <c r="J35">
        <v>1.76</v>
      </c>
      <c r="K35">
        <v>2.89</v>
      </c>
      <c r="L35">
        <v>4.8899999999999997</v>
      </c>
      <c r="M35">
        <v>8.35</v>
      </c>
    </row>
    <row r="36" spans="1:13" x14ac:dyDescent="0.2">
      <c r="A36" t="s">
        <v>126</v>
      </c>
      <c r="B36" t="s">
        <v>86</v>
      </c>
      <c r="C36">
        <v>20230613</v>
      </c>
      <c r="D36" t="s">
        <v>12</v>
      </c>
      <c r="E36" s="39">
        <v>202.56</v>
      </c>
      <c r="F36">
        <v>17.53</v>
      </c>
      <c r="G36">
        <v>30.36</v>
      </c>
      <c r="H36">
        <v>50.46</v>
      </c>
      <c r="I36">
        <v>101.29</v>
      </c>
      <c r="J36">
        <v>3.05</v>
      </c>
      <c r="K36">
        <v>8.3000000000000007</v>
      </c>
      <c r="L36">
        <v>18.7</v>
      </c>
      <c r="M36">
        <v>31.03</v>
      </c>
    </row>
    <row r="37" spans="1:13" x14ac:dyDescent="0.2">
      <c r="A37" t="s">
        <v>126</v>
      </c>
      <c r="B37" t="s">
        <v>87</v>
      </c>
      <c r="C37">
        <v>20230613</v>
      </c>
      <c r="D37" t="s">
        <v>18</v>
      </c>
      <c r="E37" s="39">
        <v>45.6</v>
      </c>
      <c r="F37">
        <v>4.53</v>
      </c>
      <c r="G37">
        <v>6.07</v>
      </c>
      <c r="H37">
        <v>11.3</v>
      </c>
      <c r="I37">
        <v>22.72</v>
      </c>
      <c r="J37">
        <v>2.59</v>
      </c>
      <c r="K37">
        <v>3.6</v>
      </c>
      <c r="L37">
        <v>4.72</v>
      </c>
      <c r="M37">
        <v>11.54</v>
      </c>
    </row>
    <row r="38" spans="1:13" x14ac:dyDescent="0.2">
      <c r="A38" t="s">
        <v>126</v>
      </c>
      <c r="B38" t="s">
        <v>88</v>
      </c>
      <c r="C38">
        <v>20230613</v>
      </c>
      <c r="D38" t="s">
        <v>18</v>
      </c>
      <c r="E38" s="39">
        <v>95.46</v>
      </c>
      <c r="F38">
        <v>9.52</v>
      </c>
      <c r="G38">
        <v>14.28</v>
      </c>
      <c r="H38">
        <v>23.41</v>
      </c>
      <c r="I38">
        <v>46.34</v>
      </c>
      <c r="J38">
        <v>2.0099999999999998</v>
      </c>
      <c r="K38">
        <v>2.11</v>
      </c>
      <c r="L38">
        <v>3.59</v>
      </c>
      <c r="M38">
        <v>10.11</v>
      </c>
    </row>
    <row r="39" spans="1:13" x14ac:dyDescent="0.2">
      <c r="A39" t="s">
        <v>126</v>
      </c>
      <c r="B39" t="s">
        <v>89</v>
      </c>
      <c r="C39">
        <v>20230613</v>
      </c>
      <c r="D39" t="s">
        <v>12</v>
      </c>
      <c r="E39" s="39">
        <v>59.63</v>
      </c>
      <c r="F39">
        <v>5.95</v>
      </c>
      <c r="G39">
        <v>8.92</v>
      </c>
      <c r="H39">
        <v>14.95</v>
      </c>
      <c r="I39">
        <v>28.72</v>
      </c>
      <c r="J39">
        <v>2.0499999999999998</v>
      </c>
      <c r="K39">
        <v>2.34</v>
      </c>
      <c r="L39">
        <v>4.6100000000000003</v>
      </c>
      <c r="M39">
        <v>9.76</v>
      </c>
    </row>
    <row r="40" spans="1:13" x14ac:dyDescent="0.2">
      <c r="A40" t="s">
        <v>126</v>
      </c>
      <c r="B40" t="s">
        <v>90</v>
      </c>
      <c r="C40">
        <v>20230613</v>
      </c>
      <c r="D40" t="s">
        <v>12</v>
      </c>
      <c r="E40" s="39">
        <v>93.46</v>
      </c>
      <c r="F40">
        <v>8.02</v>
      </c>
      <c r="G40">
        <v>14</v>
      </c>
      <c r="H40">
        <v>23.364999999999998</v>
      </c>
      <c r="I40">
        <v>46.73</v>
      </c>
      <c r="J40">
        <v>3.72</v>
      </c>
      <c r="K40">
        <v>5.62</v>
      </c>
      <c r="L40">
        <v>8.56</v>
      </c>
      <c r="M40">
        <v>18.29</v>
      </c>
    </row>
    <row r="41" spans="1:13" x14ac:dyDescent="0.2">
      <c r="A41" t="s">
        <v>126</v>
      </c>
      <c r="B41" t="s">
        <v>91</v>
      </c>
      <c r="C41">
        <v>20230613</v>
      </c>
      <c r="D41" t="s">
        <v>18</v>
      </c>
      <c r="E41" s="39">
        <v>109.24</v>
      </c>
      <c r="F41">
        <v>10.81</v>
      </c>
      <c r="G41">
        <v>16.14</v>
      </c>
      <c r="H41">
        <v>27.13</v>
      </c>
      <c r="I41">
        <v>54.24</v>
      </c>
      <c r="J41">
        <v>3.37</v>
      </c>
      <c r="K41">
        <v>5.78</v>
      </c>
      <c r="L41">
        <v>9.3800000000000008</v>
      </c>
      <c r="M41">
        <v>18.91</v>
      </c>
    </row>
    <row r="42" spans="1:13" x14ac:dyDescent="0.2">
      <c r="A42" t="s">
        <v>126</v>
      </c>
      <c r="B42" t="s">
        <v>92</v>
      </c>
      <c r="C42">
        <v>20230613</v>
      </c>
      <c r="D42" t="s">
        <v>12</v>
      </c>
      <c r="E42" s="39">
        <v>117.88</v>
      </c>
      <c r="F42">
        <v>11.26</v>
      </c>
      <c r="G42">
        <v>17.52</v>
      </c>
      <c r="H42">
        <v>29.14</v>
      </c>
      <c r="I42">
        <v>58.28</v>
      </c>
      <c r="J42">
        <v>5.77</v>
      </c>
      <c r="K42">
        <v>9.2200000000000006</v>
      </c>
      <c r="L42">
        <v>13.22</v>
      </c>
      <c r="M42">
        <v>27.61</v>
      </c>
    </row>
    <row r="43" spans="1:13" x14ac:dyDescent="0.2">
      <c r="A43" t="s">
        <v>126</v>
      </c>
      <c r="B43" t="s">
        <v>93</v>
      </c>
      <c r="C43">
        <v>20230613</v>
      </c>
      <c r="D43" t="s">
        <v>18</v>
      </c>
      <c r="E43" s="39">
        <v>52.36</v>
      </c>
      <c r="F43">
        <v>4.9000000000000004</v>
      </c>
      <c r="G43">
        <v>7.77</v>
      </c>
      <c r="H43">
        <v>13</v>
      </c>
      <c r="I43">
        <v>26.2</v>
      </c>
      <c r="J43">
        <v>2.4900000000000002</v>
      </c>
      <c r="K43">
        <v>4.01</v>
      </c>
      <c r="L43">
        <v>6.14</v>
      </c>
      <c r="M43">
        <v>11.46</v>
      </c>
    </row>
    <row r="44" spans="1:13" x14ac:dyDescent="0.2">
      <c r="A44" t="s">
        <v>126</v>
      </c>
      <c r="B44" t="s">
        <v>94</v>
      </c>
      <c r="C44">
        <v>20230613</v>
      </c>
      <c r="D44" t="s">
        <v>18</v>
      </c>
      <c r="E44" s="39">
        <v>37.92</v>
      </c>
      <c r="F44">
        <v>3.71</v>
      </c>
      <c r="G44">
        <v>5.69</v>
      </c>
      <c r="H44">
        <v>9.48</v>
      </c>
      <c r="I44">
        <v>17.23</v>
      </c>
      <c r="J44">
        <v>1.32</v>
      </c>
      <c r="K44">
        <v>1.88</v>
      </c>
      <c r="L44">
        <v>2.8</v>
      </c>
      <c r="M44">
        <v>4.84</v>
      </c>
    </row>
    <row r="45" spans="1:13" x14ac:dyDescent="0.2">
      <c r="A45" t="s">
        <v>126</v>
      </c>
      <c r="B45" t="s">
        <v>95</v>
      </c>
      <c r="C45">
        <v>20230613</v>
      </c>
      <c r="D45" t="s">
        <v>12</v>
      </c>
      <c r="E45" s="39">
        <v>54.82</v>
      </c>
      <c r="F45">
        <v>5.49</v>
      </c>
      <c r="G45">
        <v>8.18</v>
      </c>
      <c r="H45">
        <v>13.6</v>
      </c>
      <c r="I45">
        <v>25.99</v>
      </c>
      <c r="J45">
        <v>2.75</v>
      </c>
      <c r="K45">
        <v>3.03</v>
      </c>
      <c r="L45">
        <v>6.8</v>
      </c>
      <c r="M45">
        <v>10.62</v>
      </c>
    </row>
    <row r="46" spans="1:13" x14ac:dyDescent="0.2">
      <c r="A46" t="s">
        <v>126</v>
      </c>
      <c r="B46" t="s">
        <v>96</v>
      </c>
      <c r="C46">
        <v>20230612</v>
      </c>
      <c r="D46" t="s">
        <v>18</v>
      </c>
      <c r="E46" s="39">
        <v>104.68</v>
      </c>
      <c r="F46">
        <v>10.52</v>
      </c>
      <c r="G46">
        <v>15.71</v>
      </c>
      <c r="H46">
        <v>26.07</v>
      </c>
      <c r="I46">
        <v>50.94</v>
      </c>
      <c r="J46">
        <v>3.43</v>
      </c>
      <c r="K46">
        <v>4.3</v>
      </c>
      <c r="L46">
        <v>10.24</v>
      </c>
      <c r="M46">
        <v>17.489999999999998</v>
      </c>
    </row>
    <row r="47" spans="1:13" x14ac:dyDescent="0.2">
      <c r="A47" t="s">
        <v>126</v>
      </c>
      <c r="B47" t="s">
        <v>97</v>
      </c>
      <c r="C47">
        <v>20230612</v>
      </c>
      <c r="D47" t="s">
        <v>12</v>
      </c>
      <c r="E47" s="39">
        <v>162.54</v>
      </c>
      <c r="F47">
        <v>13.05</v>
      </c>
      <c r="G47">
        <v>24.38</v>
      </c>
      <c r="H47">
        <v>40.64</v>
      </c>
      <c r="I47">
        <v>81.25</v>
      </c>
      <c r="J47">
        <v>4.6900000000000004</v>
      </c>
      <c r="K47">
        <v>7.78</v>
      </c>
      <c r="L47">
        <v>13.82</v>
      </c>
      <c r="M47">
        <v>26.04</v>
      </c>
    </row>
    <row r="48" spans="1:13" x14ac:dyDescent="0.2">
      <c r="A48" t="s">
        <v>126</v>
      </c>
      <c r="B48" t="s">
        <v>98</v>
      </c>
      <c r="C48">
        <v>20230613</v>
      </c>
      <c r="D48" t="s">
        <v>18</v>
      </c>
      <c r="E48" s="39">
        <v>26.81</v>
      </c>
      <c r="F48">
        <v>2.67</v>
      </c>
      <c r="G48">
        <v>3.97</v>
      </c>
      <c r="H48">
        <v>6.66</v>
      </c>
      <c r="I48">
        <v>12.68</v>
      </c>
      <c r="J48">
        <v>1.24</v>
      </c>
      <c r="K48">
        <v>1.84</v>
      </c>
      <c r="L48">
        <v>3.39</v>
      </c>
      <c r="M48">
        <v>6.34</v>
      </c>
    </row>
    <row r="49" spans="1:13" x14ac:dyDescent="0.2">
      <c r="A49" t="s">
        <v>126</v>
      </c>
      <c r="B49" t="s">
        <v>99</v>
      </c>
      <c r="C49">
        <v>20230613</v>
      </c>
      <c r="D49" t="s">
        <v>12</v>
      </c>
      <c r="E49" s="39">
        <v>39.840000000000003</v>
      </c>
      <c r="F49">
        <v>3.9</v>
      </c>
      <c r="G49">
        <v>5.96</v>
      </c>
      <c r="H49">
        <v>9.98</v>
      </c>
      <c r="I49">
        <v>19.14</v>
      </c>
      <c r="J49">
        <v>1.75</v>
      </c>
      <c r="K49">
        <v>2.62</v>
      </c>
      <c r="L49">
        <v>4.67</v>
      </c>
      <c r="M49">
        <v>8.19</v>
      </c>
    </row>
    <row r="50" spans="1:13" x14ac:dyDescent="0.2">
      <c r="A50" t="s">
        <v>126</v>
      </c>
      <c r="B50" t="s">
        <v>100</v>
      </c>
      <c r="C50">
        <v>20230612</v>
      </c>
      <c r="D50" t="s">
        <v>18</v>
      </c>
      <c r="E50" s="39">
        <v>63.13</v>
      </c>
      <c r="F50">
        <v>4.8</v>
      </c>
      <c r="G50">
        <v>9.4700000000000006</v>
      </c>
      <c r="H50">
        <v>15.77</v>
      </c>
      <c r="I50">
        <v>31.58</v>
      </c>
      <c r="J50">
        <v>2.08</v>
      </c>
      <c r="K50">
        <v>4.1100000000000003</v>
      </c>
      <c r="L50">
        <v>6.49</v>
      </c>
      <c r="M50">
        <v>12.33</v>
      </c>
    </row>
    <row r="51" spans="1:13" x14ac:dyDescent="0.2">
      <c r="A51" t="s">
        <v>126</v>
      </c>
      <c r="B51" t="s">
        <v>101</v>
      </c>
      <c r="C51">
        <v>20230612</v>
      </c>
      <c r="D51" t="s">
        <v>12</v>
      </c>
      <c r="E51" s="39">
        <v>99.71</v>
      </c>
      <c r="F51">
        <v>8.81</v>
      </c>
      <c r="G51">
        <v>14.4</v>
      </c>
      <c r="H51">
        <v>24.95</v>
      </c>
      <c r="I51">
        <v>49.85</v>
      </c>
      <c r="J51">
        <v>3.4</v>
      </c>
      <c r="K51">
        <v>5.48</v>
      </c>
      <c r="L51">
        <v>10.52</v>
      </c>
      <c r="M51">
        <v>21.81</v>
      </c>
    </row>
    <row r="52" spans="1:13" x14ac:dyDescent="0.2">
      <c r="A52" t="s">
        <v>126</v>
      </c>
      <c r="B52" t="s">
        <v>102</v>
      </c>
      <c r="C52">
        <v>20230613</v>
      </c>
      <c r="D52" t="s">
        <v>18</v>
      </c>
      <c r="E52" s="39">
        <v>70.19</v>
      </c>
      <c r="F52">
        <v>6.95</v>
      </c>
      <c r="G52">
        <v>10.6</v>
      </c>
      <c r="H52">
        <v>17.41</v>
      </c>
      <c r="I52">
        <v>34.53</v>
      </c>
      <c r="J52">
        <v>3.42</v>
      </c>
      <c r="K52">
        <v>4.7</v>
      </c>
      <c r="L52">
        <v>7.37</v>
      </c>
      <c r="M52">
        <v>13.02</v>
      </c>
    </row>
    <row r="53" spans="1:13" x14ac:dyDescent="0.2">
      <c r="A53" t="s">
        <v>126</v>
      </c>
      <c r="B53" t="s">
        <v>103</v>
      </c>
      <c r="C53">
        <v>20230613</v>
      </c>
      <c r="D53" t="s">
        <v>12</v>
      </c>
      <c r="E53" s="39">
        <v>90.02</v>
      </c>
      <c r="F53">
        <v>8.9499999999999993</v>
      </c>
      <c r="G53">
        <v>13.44</v>
      </c>
      <c r="H53">
        <v>21.51</v>
      </c>
      <c r="I53">
        <v>44.96</v>
      </c>
      <c r="J53">
        <v>3.3</v>
      </c>
      <c r="K53">
        <v>6.14</v>
      </c>
      <c r="L53">
        <v>10.6</v>
      </c>
      <c r="M53">
        <v>23.11</v>
      </c>
    </row>
    <row r="54" spans="1:13" x14ac:dyDescent="0.2">
      <c r="A54" t="s">
        <v>126</v>
      </c>
      <c r="B54" t="s">
        <v>104</v>
      </c>
      <c r="C54">
        <v>20230613</v>
      </c>
      <c r="D54" t="s">
        <v>18</v>
      </c>
      <c r="E54" s="39">
        <v>156.69</v>
      </c>
      <c r="F54">
        <v>15.56</v>
      </c>
      <c r="G54">
        <v>23.38</v>
      </c>
      <c r="H54">
        <v>36.340000000000003</v>
      </c>
      <c r="I54">
        <v>78.02</v>
      </c>
      <c r="J54">
        <v>4.62</v>
      </c>
      <c r="K54">
        <v>9.0299999999999994</v>
      </c>
      <c r="L54">
        <v>13.79</v>
      </c>
      <c r="M54">
        <v>24.5</v>
      </c>
    </row>
    <row r="55" spans="1:13" x14ac:dyDescent="0.2">
      <c r="A55" t="s">
        <v>126</v>
      </c>
      <c r="B55" t="s">
        <v>105</v>
      </c>
      <c r="C55">
        <v>20230613</v>
      </c>
      <c r="D55" t="s">
        <v>12</v>
      </c>
      <c r="E55">
        <v>82.64</v>
      </c>
      <c r="F55">
        <v>5.65</v>
      </c>
      <c r="G55">
        <v>12.23</v>
      </c>
      <c r="H55">
        <v>20.56</v>
      </c>
      <c r="I55">
        <v>41.16</v>
      </c>
      <c r="J55">
        <v>2.4700000000000002</v>
      </c>
      <c r="K55">
        <v>4.66</v>
      </c>
      <c r="L55">
        <v>7.52</v>
      </c>
      <c r="M55">
        <v>16.77</v>
      </c>
    </row>
    <row r="56" spans="1:13" x14ac:dyDescent="0.2">
      <c r="A56" t="s">
        <v>127</v>
      </c>
      <c r="B56" t="s">
        <v>106</v>
      </c>
      <c r="C56">
        <v>20230907</v>
      </c>
      <c r="D56" t="s">
        <v>12</v>
      </c>
      <c r="E56">
        <v>67.349999999999994</v>
      </c>
      <c r="F56">
        <v>6.91</v>
      </c>
      <c r="G56">
        <v>10.31</v>
      </c>
      <c r="H56">
        <v>17.09</v>
      </c>
      <c r="I56">
        <v>33.04</v>
      </c>
      <c r="J56">
        <v>5.64</v>
      </c>
      <c r="K56">
        <v>8.6999999999999993</v>
      </c>
      <c r="L56">
        <v>14.32</v>
      </c>
      <c r="M56">
        <v>27.48</v>
      </c>
    </row>
    <row r="57" spans="1:13" x14ac:dyDescent="0.2">
      <c r="A57" t="s">
        <v>127</v>
      </c>
      <c r="B57" t="s">
        <v>107</v>
      </c>
      <c r="C57">
        <v>20230904</v>
      </c>
      <c r="D57" t="s">
        <v>12</v>
      </c>
      <c r="E57">
        <v>90.52</v>
      </c>
      <c r="F57">
        <v>9.06</v>
      </c>
      <c r="G57">
        <v>13.61</v>
      </c>
      <c r="H57">
        <v>22.59</v>
      </c>
      <c r="I57">
        <v>44.42</v>
      </c>
      <c r="J57">
        <v>5.83</v>
      </c>
      <c r="K57">
        <v>9.43</v>
      </c>
      <c r="L57">
        <v>15.03</v>
      </c>
      <c r="M57">
        <v>30.69</v>
      </c>
    </row>
    <row r="58" spans="1:13" x14ac:dyDescent="0.2">
      <c r="A58" t="s">
        <v>127</v>
      </c>
      <c r="B58" t="s">
        <v>108</v>
      </c>
      <c r="C58">
        <v>20230904</v>
      </c>
      <c r="D58" t="s">
        <v>18</v>
      </c>
      <c r="E58">
        <v>36.56</v>
      </c>
      <c r="F58">
        <v>3.66</v>
      </c>
      <c r="G58">
        <v>5.47</v>
      </c>
      <c r="H58">
        <v>9.14</v>
      </c>
      <c r="I58">
        <v>17.809999999999999</v>
      </c>
      <c r="J58">
        <v>2.63</v>
      </c>
      <c r="K58">
        <v>4.5199999999999996</v>
      </c>
      <c r="L58">
        <v>7.48</v>
      </c>
      <c r="M58">
        <v>13.71</v>
      </c>
    </row>
    <row r="59" spans="1:13" x14ac:dyDescent="0.2">
      <c r="A59" t="s">
        <v>127</v>
      </c>
      <c r="B59" t="s">
        <v>109</v>
      </c>
      <c r="C59">
        <v>20230907</v>
      </c>
      <c r="D59" t="s">
        <v>12</v>
      </c>
      <c r="E59">
        <v>67.03</v>
      </c>
      <c r="F59">
        <v>6.23</v>
      </c>
      <c r="G59">
        <v>10.06</v>
      </c>
      <c r="H59">
        <v>16.77</v>
      </c>
      <c r="I59">
        <v>33.51</v>
      </c>
      <c r="J59">
        <v>4.7</v>
      </c>
      <c r="K59">
        <v>8.83</v>
      </c>
      <c r="L59">
        <v>14.56</v>
      </c>
      <c r="M59">
        <v>28.98</v>
      </c>
    </row>
    <row r="60" spans="1:13" x14ac:dyDescent="0.2">
      <c r="A60" t="s">
        <v>127</v>
      </c>
      <c r="B60" t="s">
        <v>110</v>
      </c>
      <c r="C60">
        <v>20230907</v>
      </c>
      <c r="D60" t="s">
        <v>18</v>
      </c>
      <c r="E60">
        <v>88.17</v>
      </c>
      <c r="F60">
        <v>8.85</v>
      </c>
      <c r="G60">
        <v>13.23</v>
      </c>
      <c r="H60">
        <v>22.04</v>
      </c>
      <c r="I60">
        <v>43</v>
      </c>
      <c r="J60">
        <v>7.55</v>
      </c>
      <c r="K60">
        <v>11.29</v>
      </c>
      <c r="L60">
        <v>19.23</v>
      </c>
      <c r="M60">
        <v>36.22</v>
      </c>
    </row>
    <row r="61" spans="1:13" x14ac:dyDescent="0.2">
      <c r="A61" t="s">
        <v>127</v>
      </c>
      <c r="B61" t="s">
        <v>111</v>
      </c>
      <c r="C61">
        <v>20230911</v>
      </c>
      <c r="D61" t="s">
        <v>18</v>
      </c>
      <c r="E61">
        <v>180.3</v>
      </c>
      <c r="F61">
        <v>18.059999999999999</v>
      </c>
      <c r="G61">
        <v>27</v>
      </c>
      <c r="H61">
        <v>45.08</v>
      </c>
      <c r="I61">
        <v>87.83</v>
      </c>
      <c r="J61">
        <v>5.93</v>
      </c>
      <c r="K61">
        <v>8.99</v>
      </c>
      <c r="L61">
        <v>16.440000000000001</v>
      </c>
      <c r="M61">
        <v>32.74</v>
      </c>
    </row>
    <row r="62" spans="1:13" x14ac:dyDescent="0.2">
      <c r="A62" t="s">
        <v>127</v>
      </c>
      <c r="B62" t="s">
        <v>112</v>
      </c>
      <c r="C62">
        <v>20230911</v>
      </c>
      <c r="D62" t="s">
        <v>12</v>
      </c>
      <c r="E62">
        <v>309.55</v>
      </c>
      <c r="F62">
        <v>31</v>
      </c>
      <c r="G62">
        <v>46.45</v>
      </c>
      <c r="H62">
        <v>77.48</v>
      </c>
      <c r="I62">
        <v>151.66999999999999</v>
      </c>
      <c r="J62">
        <v>11.16</v>
      </c>
      <c r="K62">
        <v>17.02</v>
      </c>
      <c r="L62">
        <v>29.12</v>
      </c>
      <c r="M62">
        <v>59.65</v>
      </c>
    </row>
    <row r="63" spans="1:13" x14ac:dyDescent="0.2">
      <c r="A63" t="s">
        <v>127</v>
      </c>
      <c r="B63" t="s">
        <v>113</v>
      </c>
      <c r="C63">
        <v>20230905</v>
      </c>
      <c r="D63" t="s">
        <v>18</v>
      </c>
      <c r="E63">
        <v>70.66</v>
      </c>
      <c r="F63">
        <v>7.07</v>
      </c>
      <c r="G63">
        <v>10.63</v>
      </c>
      <c r="H63">
        <v>17.670000000000002</v>
      </c>
      <c r="I63">
        <v>34.5</v>
      </c>
      <c r="J63">
        <v>5.37</v>
      </c>
      <c r="K63">
        <v>8.4700000000000006</v>
      </c>
      <c r="L63">
        <v>14.12</v>
      </c>
      <c r="M63">
        <v>26.26</v>
      </c>
    </row>
    <row r="64" spans="1:13" x14ac:dyDescent="0.2">
      <c r="A64" t="s">
        <v>127</v>
      </c>
      <c r="B64" t="s">
        <v>114</v>
      </c>
      <c r="C64">
        <v>20230905</v>
      </c>
      <c r="D64" t="s">
        <v>12</v>
      </c>
      <c r="E64">
        <v>43.43</v>
      </c>
      <c r="F64">
        <v>4.3499999999999996</v>
      </c>
      <c r="G64">
        <v>6.52</v>
      </c>
      <c r="H64">
        <v>10.85</v>
      </c>
      <c r="I64">
        <v>21.2</v>
      </c>
      <c r="J64">
        <v>3.5</v>
      </c>
      <c r="K64">
        <v>5.37</v>
      </c>
      <c r="L64">
        <v>8.1</v>
      </c>
      <c r="M64">
        <v>16.37</v>
      </c>
    </row>
    <row r="65" spans="1:13" x14ac:dyDescent="0.2">
      <c r="A65" t="s">
        <v>127</v>
      </c>
      <c r="B65" t="s">
        <v>115</v>
      </c>
      <c r="C65">
        <v>20230906</v>
      </c>
      <c r="D65" t="s">
        <v>18</v>
      </c>
      <c r="E65">
        <v>383.01</v>
      </c>
      <c r="F65">
        <v>38.29</v>
      </c>
      <c r="G65">
        <v>57.49</v>
      </c>
      <c r="H65">
        <v>95.77</v>
      </c>
      <c r="I65">
        <v>187.79</v>
      </c>
      <c r="J65">
        <v>21.84</v>
      </c>
      <c r="K65">
        <v>34.67</v>
      </c>
      <c r="L65">
        <v>54.95</v>
      </c>
      <c r="M65">
        <v>113.56</v>
      </c>
    </row>
    <row r="66" spans="1:13" x14ac:dyDescent="0.2">
      <c r="A66" t="s">
        <v>127</v>
      </c>
      <c r="B66" t="s">
        <v>116</v>
      </c>
      <c r="C66">
        <v>20230906</v>
      </c>
      <c r="D66" t="s">
        <v>12</v>
      </c>
      <c r="E66">
        <v>469.95</v>
      </c>
      <c r="F66">
        <v>47.01</v>
      </c>
      <c r="G66">
        <v>70.38</v>
      </c>
      <c r="H66">
        <v>117.47</v>
      </c>
      <c r="I66">
        <v>215.52</v>
      </c>
      <c r="J66">
        <v>37.869999999999997</v>
      </c>
      <c r="K66">
        <v>42.2</v>
      </c>
      <c r="L66">
        <v>65.7</v>
      </c>
      <c r="M66">
        <v>132.25</v>
      </c>
    </row>
    <row r="67" spans="1:13" x14ac:dyDescent="0.2">
      <c r="A67" t="s">
        <v>127</v>
      </c>
      <c r="B67" t="s">
        <v>117</v>
      </c>
      <c r="C67">
        <v>20230905</v>
      </c>
      <c r="D67" t="s">
        <v>18</v>
      </c>
      <c r="E67">
        <v>79</v>
      </c>
      <c r="F67">
        <v>7.9</v>
      </c>
      <c r="G67">
        <v>11.85</v>
      </c>
      <c r="H67">
        <v>19.75</v>
      </c>
      <c r="I67">
        <v>38.64</v>
      </c>
      <c r="J67">
        <v>6.06</v>
      </c>
      <c r="K67">
        <v>8.59</v>
      </c>
      <c r="L67">
        <v>15.51</v>
      </c>
      <c r="M67">
        <v>30.34</v>
      </c>
    </row>
    <row r="68" spans="1:13" x14ac:dyDescent="0.2">
      <c r="A68" t="s">
        <v>127</v>
      </c>
      <c r="B68" t="s">
        <v>118</v>
      </c>
      <c r="C68">
        <v>20230905</v>
      </c>
      <c r="D68" t="s">
        <v>12</v>
      </c>
      <c r="E68">
        <v>8.52</v>
      </c>
      <c r="F68">
        <v>0.85</v>
      </c>
      <c r="G68">
        <v>1.28</v>
      </c>
      <c r="H68">
        <v>2.15</v>
      </c>
      <c r="I68">
        <v>4.13</v>
      </c>
      <c r="J68">
        <v>0.72</v>
      </c>
      <c r="K68">
        <v>1.1399999999999999</v>
      </c>
      <c r="L68">
        <v>1.8</v>
      </c>
      <c r="M68">
        <v>3.59</v>
      </c>
    </row>
    <row r="69" spans="1:13" x14ac:dyDescent="0.2">
      <c r="A69" t="s">
        <v>127</v>
      </c>
      <c r="B69" t="s">
        <v>119</v>
      </c>
      <c r="C69">
        <v>20230906</v>
      </c>
      <c r="D69" t="s">
        <v>18</v>
      </c>
      <c r="E69">
        <v>53.06</v>
      </c>
      <c r="F69">
        <v>5.36</v>
      </c>
      <c r="G69">
        <v>7.81</v>
      </c>
      <c r="H69">
        <v>13.29</v>
      </c>
      <c r="I69">
        <v>26.18</v>
      </c>
      <c r="J69">
        <v>4.5599999999999996</v>
      </c>
      <c r="K69">
        <v>6.31</v>
      </c>
      <c r="L69">
        <v>10.38</v>
      </c>
      <c r="M69">
        <v>19.96</v>
      </c>
    </row>
    <row r="70" spans="1:13" x14ac:dyDescent="0.2">
      <c r="A70" t="s">
        <v>127</v>
      </c>
      <c r="B70" t="s">
        <v>120</v>
      </c>
      <c r="C70">
        <v>20230906</v>
      </c>
      <c r="D70" t="s">
        <v>12</v>
      </c>
      <c r="E70">
        <v>38.630000000000003</v>
      </c>
      <c r="F70">
        <v>3.86</v>
      </c>
      <c r="G70">
        <v>7.75</v>
      </c>
      <c r="H70">
        <v>9.69</v>
      </c>
      <c r="I70">
        <v>18.93</v>
      </c>
      <c r="J70">
        <v>2.86</v>
      </c>
      <c r="K70">
        <v>3.62</v>
      </c>
      <c r="L70">
        <v>7.33</v>
      </c>
      <c r="M70">
        <v>13.43</v>
      </c>
    </row>
    <row r="71" spans="1:13" x14ac:dyDescent="0.2">
      <c r="A71" t="s">
        <v>127</v>
      </c>
      <c r="B71" t="s">
        <v>121</v>
      </c>
      <c r="C71">
        <v>20230907</v>
      </c>
      <c r="D71" t="s">
        <v>18</v>
      </c>
      <c r="E71">
        <v>106.75</v>
      </c>
      <c r="F71">
        <v>10.7</v>
      </c>
      <c r="G71">
        <v>16.03</v>
      </c>
      <c r="H71">
        <v>26.7</v>
      </c>
      <c r="I71">
        <v>51.53</v>
      </c>
      <c r="J71">
        <v>9.51</v>
      </c>
      <c r="K71">
        <v>13.93</v>
      </c>
      <c r="L71">
        <v>19.920000000000002</v>
      </c>
      <c r="M71">
        <v>41.8</v>
      </c>
    </row>
    <row r="72" spans="1:13" x14ac:dyDescent="0.2">
      <c r="A72" t="s">
        <v>127</v>
      </c>
      <c r="B72" t="s">
        <v>122</v>
      </c>
      <c r="C72">
        <v>20230907</v>
      </c>
      <c r="D72" t="s">
        <v>12</v>
      </c>
      <c r="E72">
        <v>176.14</v>
      </c>
      <c r="F72">
        <v>17.55</v>
      </c>
      <c r="G72">
        <v>26.56</v>
      </c>
      <c r="H72">
        <v>43.6</v>
      </c>
      <c r="I72">
        <v>88.43</v>
      </c>
      <c r="J72">
        <v>10.44</v>
      </c>
      <c r="K72">
        <v>17</v>
      </c>
      <c r="L72">
        <v>28.32</v>
      </c>
      <c r="M72">
        <v>54.32</v>
      </c>
    </row>
    <row r="73" spans="1:13" x14ac:dyDescent="0.2">
      <c r="A73" t="s">
        <v>127</v>
      </c>
      <c r="B73" t="s">
        <v>123</v>
      </c>
      <c r="C73">
        <v>20230911</v>
      </c>
      <c r="D73" t="s">
        <v>18</v>
      </c>
      <c r="E73">
        <v>112.83</v>
      </c>
      <c r="F73">
        <v>11.28</v>
      </c>
      <c r="G73">
        <v>16.91</v>
      </c>
      <c r="H73">
        <v>28.39</v>
      </c>
      <c r="I73">
        <v>54.5</v>
      </c>
      <c r="J73">
        <v>3.99</v>
      </c>
      <c r="K73">
        <v>7.04</v>
      </c>
      <c r="L73">
        <v>10.1</v>
      </c>
      <c r="M73">
        <v>19.36</v>
      </c>
    </row>
    <row r="74" spans="1:13" x14ac:dyDescent="0.2">
      <c r="A74" t="s">
        <v>127</v>
      </c>
      <c r="B74" t="s">
        <v>124</v>
      </c>
      <c r="C74">
        <v>20230911</v>
      </c>
      <c r="D74" t="s">
        <v>12</v>
      </c>
      <c r="E74">
        <v>201.22</v>
      </c>
      <c r="F74">
        <v>20.190000000000001</v>
      </c>
      <c r="G74">
        <v>30.25</v>
      </c>
      <c r="H74">
        <v>50.33</v>
      </c>
      <c r="I74">
        <v>94.25</v>
      </c>
      <c r="J74">
        <v>7.01</v>
      </c>
      <c r="K74">
        <v>10.89</v>
      </c>
      <c r="L74">
        <v>11.92</v>
      </c>
      <c r="M74">
        <v>24.15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fromD11</vt:lpstr>
      <vt:lpstr>R_input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Meier</dc:creator>
  <cp:keywords/>
  <dc:description/>
  <cp:lastModifiedBy>Courtney Meier (US)</cp:lastModifiedBy>
  <cp:revision/>
  <dcterms:created xsi:type="dcterms:W3CDTF">2017-06-09T15:48:29Z</dcterms:created>
  <dcterms:modified xsi:type="dcterms:W3CDTF">2023-09-23T00:18:37Z</dcterms:modified>
  <cp:category/>
  <cp:contentStatus/>
</cp:coreProperties>
</file>