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cmeier/Documents/gitRepositories/neon-plant-sampling/hbpSampling/subsampleSortExperiments/"/>
    </mc:Choice>
  </mc:AlternateContent>
  <xr:revisionPtr revIDLastSave="0" documentId="13_ncr:1_{6E79DCB1-1071-A448-AAB7-0F96FC89A16B}" xr6:coauthVersionLast="47" xr6:coauthVersionMax="47" xr10:uidLastSave="{00000000-0000-0000-0000-000000000000}"/>
  <bookViews>
    <workbookView xWindow="22120" yWindow="500" windowWidth="25040" windowHeight="28300" tabRatio="500" activeTab="1" xr2:uid="{00000000-000D-0000-FFFF-FFFF00000000}"/>
  </bookViews>
  <sheets>
    <sheet name="fromD11" sheetId="1" r:id="rId1"/>
    <sheet name="R_input" sheetId="2" r:id="rId2"/>
  </sheet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2" l="1"/>
  <c r="R46" i="1"/>
  <c r="M46" i="1"/>
  <c r="H46" i="1"/>
  <c r="G46" i="1"/>
  <c r="F46" i="1"/>
  <c r="E46" i="1"/>
  <c r="R45" i="1"/>
  <c r="M45" i="1" s="1"/>
  <c r="H45" i="1"/>
  <c r="G45" i="1"/>
  <c r="F45" i="1"/>
  <c r="E45" i="1"/>
  <c r="R44" i="1"/>
  <c r="M44" i="1"/>
  <c r="H44" i="1"/>
  <c r="G44" i="1"/>
  <c r="F44" i="1"/>
  <c r="E44" i="1"/>
  <c r="R43" i="1"/>
  <c r="M43" i="1" s="1"/>
  <c r="H43" i="1"/>
  <c r="G43" i="1"/>
  <c r="F43" i="1"/>
  <c r="E43" i="1"/>
  <c r="R42" i="1"/>
  <c r="M42" i="1"/>
  <c r="H42" i="1"/>
  <c r="G42" i="1"/>
  <c r="F42" i="1"/>
  <c r="E42" i="1"/>
  <c r="R41" i="1"/>
  <c r="M41" i="1" s="1"/>
  <c r="H41" i="1"/>
  <c r="G41" i="1"/>
  <c r="F41" i="1"/>
  <c r="E41" i="1"/>
  <c r="R40" i="1"/>
  <c r="M40" i="1"/>
  <c r="H40" i="1"/>
  <c r="G40" i="1"/>
  <c r="F40" i="1"/>
  <c r="E40" i="1"/>
  <c r="R39" i="1"/>
  <c r="M39" i="1" s="1"/>
  <c r="H39" i="1"/>
  <c r="G39" i="1"/>
  <c r="F39" i="1"/>
  <c r="E39" i="1"/>
  <c r="R38" i="1"/>
  <c r="M38" i="1"/>
  <c r="H38" i="1"/>
  <c r="G38" i="1"/>
  <c r="F38" i="1"/>
  <c r="E38" i="1"/>
  <c r="R37" i="1"/>
  <c r="M37" i="1" s="1"/>
  <c r="D37" i="1"/>
  <c r="H37" i="1" s="1"/>
  <c r="R36" i="1"/>
  <c r="M36" i="1"/>
  <c r="H36" i="1"/>
  <c r="G36" i="1"/>
  <c r="F36" i="1"/>
  <c r="E36" i="1"/>
  <c r="R35" i="1"/>
  <c r="M35" i="1"/>
  <c r="H35" i="1"/>
  <c r="G35" i="1"/>
  <c r="F35" i="1"/>
  <c r="E35" i="1"/>
  <c r="R34" i="1"/>
  <c r="M34" i="1" s="1"/>
  <c r="H34" i="1"/>
  <c r="G34" i="1"/>
  <c r="F34" i="1"/>
  <c r="E34" i="1"/>
  <c r="R33" i="1"/>
  <c r="M33" i="1"/>
  <c r="H33" i="1"/>
  <c r="G33" i="1"/>
  <c r="F33" i="1"/>
  <c r="E33" i="1"/>
  <c r="R32" i="1"/>
  <c r="M32" i="1"/>
  <c r="H32" i="1"/>
  <c r="G32" i="1"/>
  <c r="F32" i="1"/>
  <c r="E32" i="1"/>
  <c r="R31" i="1"/>
  <c r="M31" i="1"/>
  <c r="H31" i="1"/>
  <c r="G31" i="1"/>
  <c r="F31" i="1"/>
  <c r="E31" i="1"/>
  <c r="R30" i="1"/>
  <c r="M30" i="1" s="1"/>
  <c r="H30" i="1"/>
  <c r="G30" i="1"/>
  <c r="F30" i="1"/>
  <c r="E30" i="1"/>
  <c r="G37" i="1" l="1"/>
  <c r="E37" i="1"/>
  <c r="F37" i="1"/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6" i="1"/>
  <c r="H10" i="1"/>
  <c r="G10" i="1"/>
  <c r="F10" i="1"/>
  <c r="E10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H5" i="1"/>
  <c r="G5" i="1"/>
  <c r="F5" i="1"/>
  <c r="E5" i="1"/>
</calcChain>
</file>

<file path=xl/sharedStrings.xml><?xml version="1.0" encoding="utf-8"?>
<sst xmlns="http://schemas.openxmlformats.org/spreadsheetml/2006/main" count="256" uniqueCount="85">
  <si>
    <t>Data Sheet: D11 HBP sorting experiment for non-peak biomass clip harvest</t>
  </si>
  <si>
    <r>
      <t xml:space="preserve">subsampleFreshMass </t>
    </r>
    <r>
      <rPr>
        <sz val="10"/>
        <color theme="1"/>
        <rFont val="Calibri"/>
        <family val="2"/>
        <scheme val="minor"/>
      </rPr>
      <t>(</t>
    </r>
    <r>
      <rPr>
        <sz val="10"/>
        <color rgb="FFFF0000"/>
        <rFont val="Calibri (Body)"/>
      </rPr>
      <t>current-year + OSD</t>
    </r>
    <r>
      <rPr>
        <sz val="10"/>
        <color theme="1"/>
        <rFont val="Calibri"/>
        <family val="2"/>
        <scheme val="minor"/>
      </rPr>
      <t>)</t>
    </r>
  </si>
  <si>
    <r>
      <t xml:space="preserve">subsampleDryMass </t>
    </r>
    <r>
      <rPr>
        <sz val="10"/>
        <color theme="1"/>
        <rFont val="Calibri"/>
        <family val="2"/>
        <scheme val="minor"/>
      </rPr>
      <t>(</t>
    </r>
    <r>
      <rPr>
        <sz val="10"/>
        <color rgb="FFFF0000"/>
        <rFont val="Calibri (Body)"/>
      </rPr>
      <t>current-year only</t>
    </r>
    <r>
      <rPr>
        <sz val="10"/>
        <color theme="1"/>
        <rFont val="Calibri"/>
        <family val="2"/>
        <scheme val="minor"/>
      </rPr>
      <t>)</t>
    </r>
  </si>
  <si>
    <t>clipID</t>
  </si>
  <si>
    <t>collectDate</t>
  </si>
  <si>
    <r>
      <t xml:space="preserve">exclosure
 </t>
    </r>
    <r>
      <rPr>
        <sz val="10"/>
        <color theme="1"/>
        <rFont val="Calibri"/>
        <family val="2"/>
        <scheme val="minor"/>
      </rPr>
      <t>Y/N</t>
    </r>
  </si>
  <si>
    <t>freshMass</t>
  </si>
  <si>
    <t>subsample
Test = 10%</t>
  </si>
  <si>
    <t>subsample
Test = 15%</t>
  </si>
  <si>
    <t>subsample
Test = 25%</t>
  </si>
  <si>
    <t>subsample
Test = 50%</t>
  </si>
  <si>
    <t>Subsample Target Mass</t>
  </si>
  <si>
    <t>Y</t>
  </si>
  <si>
    <t>N/A</t>
  </si>
  <si>
    <t>dryMass</t>
  </si>
  <si>
    <t>CLBJ-023-166</t>
  </si>
  <si>
    <t>CLBJ-024-205</t>
  </si>
  <si>
    <t>CLBJ-023-053</t>
  </si>
  <si>
    <t>N</t>
  </si>
  <si>
    <t>CLBJ-025-200</t>
  </si>
  <si>
    <t>CLBJ-004-160</t>
  </si>
  <si>
    <t>CLBJ-004-021</t>
  </si>
  <si>
    <t>CLBJ-020-136</t>
  </si>
  <si>
    <t>CLBJ-024-164</t>
  </si>
  <si>
    <t>CLBJ-030-158</t>
  </si>
  <si>
    <t>CLBJ-013-148</t>
  </si>
  <si>
    <t>CLBJ-010-063</t>
  </si>
  <si>
    <t>CLBJ-025-165</t>
  </si>
  <si>
    <t>CLBJ-019-148</t>
  </si>
  <si>
    <t>CLBJ-010-093</t>
  </si>
  <si>
    <t>CLBJ-013-070</t>
  </si>
  <si>
    <t>CLBJ-020-174</t>
  </si>
  <si>
    <t>CLBJ-019-060</t>
  </si>
  <si>
    <t>CLBJ-030-192</t>
  </si>
  <si>
    <t>Total dry mass</t>
  </si>
  <si>
    <t>EventID: CLBJ week 18</t>
  </si>
  <si>
    <t>eventID</t>
  </si>
  <si>
    <t>exclosure</t>
  </si>
  <si>
    <t>ssFM10</t>
  </si>
  <si>
    <t>ssFM25</t>
  </si>
  <si>
    <t>ssFM50</t>
  </si>
  <si>
    <t>ssDM10</t>
  </si>
  <si>
    <t>ssDM25</t>
  </si>
  <si>
    <t>ssDM50</t>
  </si>
  <si>
    <t>ssFM15</t>
  </si>
  <si>
    <t>ssDM15</t>
  </si>
  <si>
    <t>HBP.2023.CLBJ.18</t>
  </si>
  <si>
    <t>HBP.2023.CLBJ.34</t>
  </si>
  <si>
    <t>EventID: CLBJ week 34</t>
  </si>
  <si>
    <t>CLBJ_004_079</t>
  </si>
  <si>
    <t>n</t>
  </si>
  <si>
    <t>CLBJ_004_147</t>
  </si>
  <si>
    <t>y</t>
  </si>
  <si>
    <t>CLBJ_010_148</t>
  </si>
  <si>
    <t>CLBJ_010_165</t>
  </si>
  <si>
    <t>CLBJ_013_072</t>
  </si>
  <si>
    <t>CLBJ_013_101</t>
  </si>
  <si>
    <t>CLBJ_019_099</t>
  </si>
  <si>
    <t>CLBJ_019_123</t>
  </si>
  <si>
    <t>CLBJ_020_013</t>
  </si>
  <si>
    <t>CLBJ_020_097</t>
  </si>
  <si>
    <t>CLBJ_023_031</t>
  </si>
  <si>
    <t>CLBJ_023_043</t>
  </si>
  <si>
    <t>CLBJ_024_017</t>
  </si>
  <si>
    <t>CLBJ_024_200</t>
  </si>
  <si>
    <t>CLBJ_025_179</t>
  </si>
  <si>
    <t>CLBJ_025_194</t>
  </si>
  <si>
    <t>CLBJ_030_196</t>
  </si>
  <si>
    <t>CLBJ-004-079</t>
  </si>
  <si>
    <t>CLBJ-004-147</t>
  </si>
  <si>
    <t>CLBJ-010-148</t>
  </si>
  <si>
    <t>CLBJ-010-165</t>
  </si>
  <si>
    <t>CLBJ-013-072</t>
  </si>
  <si>
    <t>CLBJ-013-101</t>
  </si>
  <si>
    <t>CLBJ-019-099</t>
  </si>
  <si>
    <t>CLBJ-019-123</t>
  </si>
  <si>
    <t>CLBJ-020-013</t>
  </si>
  <si>
    <t>CLBJ-020-097</t>
  </si>
  <si>
    <t>CLBJ-023-031</t>
  </si>
  <si>
    <t>CLBJ-023-043</t>
  </si>
  <si>
    <t>CLBJ-024-017</t>
  </si>
  <si>
    <t>CLBJ-024-200</t>
  </si>
  <si>
    <t>CLBJ-025-179</t>
  </si>
  <si>
    <t>CLBJ-025-194</t>
  </si>
  <si>
    <t>CLBJ-030-196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</si>
</sst>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 (Body)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theme="6"/>
      </right>
      <top/>
      <bottom style="thin">
        <color theme="6"/>
      </bottom>
      <diagonal/>
    </border>
    <border>
      <left style="medium">
        <color auto="1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medium">
        <color auto="1"/>
      </left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medium">
        <color auto="1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auto="1"/>
      </right>
      <top/>
      <bottom style="thin">
        <color theme="6"/>
      </bottom>
      <diagonal/>
    </border>
    <border>
      <left style="thin">
        <color theme="6"/>
      </left>
      <right style="medium">
        <color auto="1"/>
      </right>
      <top style="thin">
        <color theme="6"/>
      </top>
      <bottom/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4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1">
    <xf numFmtId="0" fontId="0" fillId="0" borderId="0" xfId="0"/>
    <xf numFmtId="0" fontId="6" fillId="0" borderId="0" xfId="0" applyFont="1"/>
    <xf numFmtId="0" fontId="7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4" fillId="0" borderId="3" xfId="0" applyFont="1" applyBorder="1"/>
    <xf numFmtId="0" fontId="4" fillId="0" borderId="2" xfId="0" applyFont="1" applyBorder="1"/>
    <xf numFmtId="0" fontId="9" fillId="0" borderId="1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13" xfId="0" applyFont="1" applyBorder="1"/>
    <xf numFmtId="0" fontId="4" fillId="0" borderId="7" xfId="0" applyFont="1" applyBorder="1"/>
    <xf numFmtId="0" fontId="4" fillId="0" borderId="18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20" xfId="0" applyFont="1" applyBorder="1"/>
    <xf numFmtId="0" fontId="9" fillId="0" borderId="0" xfId="0" applyFont="1" applyAlignment="1">
      <alignment horizontal="center"/>
    </xf>
    <xf numFmtId="0" fontId="3" fillId="0" borderId="3" xfId="0" applyFont="1" applyBorder="1"/>
    <xf numFmtId="2" fontId="4" fillId="0" borderId="13" xfId="0" applyNumberFormat="1" applyFont="1" applyBorder="1"/>
    <xf numFmtId="2" fontId="4" fillId="0" borderId="7" xfId="0" applyNumberFormat="1" applyFont="1" applyBorder="1"/>
    <xf numFmtId="2" fontId="4" fillId="0" borderId="2" xfId="0" applyNumberFormat="1" applyFont="1" applyBorder="1"/>
    <xf numFmtId="2" fontId="4" fillId="0" borderId="18" xfId="0" applyNumberFormat="1" applyFont="1" applyBorder="1"/>
    <xf numFmtId="0" fontId="3" fillId="0" borderId="12" xfId="0" applyFont="1" applyBorder="1"/>
    <xf numFmtId="0" fontId="3" fillId="0" borderId="6" xfId="0" applyFont="1" applyBorder="1"/>
    <xf numFmtId="0" fontId="3" fillId="0" borderId="19" xfId="0" applyFont="1" applyBorder="1"/>
    <xf numFmtId="0" fontId="3" fillId="0" borderId="21" xfId="0" applyFont="1" applyBorder="1"/>
    <xf numFmtId="0" fontId="9" fillId="2" borderId="1" xfId="0" applyFont="1" applyFill="1" applyBorder="1" applyAlignment="1">
      <alignment wrapText="1"/>
    </xf>
    <xf numFmtId="0" fontId="3" fillId="0" borderId="22" xfId="0" applyFont="1" applyBorder="1"/>
    <xf numFmtId="0" fontId="3" fillId="0" borderId="2" xfId="0" applyFont="1" applyBorder="1"/>
    <xf numFmtId="2" fontId="4" fillId="0" borderId="5" xfId="0" applyNumberFormat="1" applyFont="1" applyBorder="1"/>
    <xf numFmtId="2" fontId="4" fillId="0" borderId="14" xfId="0" applyNumberFormat="1" applyFont="1" applyBorder="1"/>
    <xf numFmtId="0" fontId="3" fillId="0" borderId="18" xfId="0" applyFont="1" applyBorder="1"/>
    <xf numFmtId="0" fontId="2" fillId="0" borderId="2" xfId="0" applyFont="1" applyBorder="1"/>
    <xf numFmtId="0" fontId="2" fillId="0" borderId="15" xfId="0" applyFont="1" applyBorder="1"/>
    <xf numFmtId="0" fontId="1" fillId="0" borderId="0" xfId="0" applyFont="1"/>
    <xf numFmtId="0" fontId="12" fillId="0" borderId="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9" xfId="0" applyFont="1" applyFill="1" applyBorder="1" applyAlignment="1">
      <alignment horizontal="center"/>
    </xf>
    <xf numFmtId="2" fontId="0" fillId="0" borderId="0" xfId="0" applyNumberFormat="1"/>
    <xf numFmtId="0" fontId="14" fillId="0" borderId="0" xfId="0" applyFont="1"/>
    <xf numFmtId="0" fontId="9" fillId="2" borderId="8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" fillId="2" borderId="0" xfId="0" applyFont="1" applyFill="1"/>
    <xf numFmtId="0" fontId="1" fillId="3" borderId="3" xfId="0" applyFont="1" applyFill="1" applyBorder="1"/>
    <xf numFmtId="2" fontId="1" fillId="3" borderId="4" xfId="0" applyNumberFormat="1" applyFont="1" applyFill="1" applyBorder="1"/>
    <xf numFmtId="2" fontId="1" fillId="3" borderId="13" xfId="0" applyNumberFormat="1" applyFont="1" applyFill="1" applyBorder="1"/>
    <xf numFmtId="2" fontId="1" fillId="3" borderId="7" xfId="0" applyNumberFormat="1" applyFont="1" applyFill="1" applyBorder="1"/>
    <xf numFmtId="2" fontId="1" fillId="3" borderId="2" xfId="0" applyNumberFormat="1" applyFont="1" applyFill="1" applyBorder="1"/>
    <xf numFmtId="2" fontId="1" fillId="3" borderId="18" xfId="0" applyNumberFormat="1" applyFont="1" applyFill="1" applyBorder="1"/>
    <xf numFmtId="2" fontId="1" fillId="3" borderId="12" xfId="0" applyNumberFormat="1" applyFont="1" applyFill="1" applyBorder="1"/>
    <xf numFmtId="2" fontId="1" fillId="3" borderId="6" xfId="0" applyNumberFormat="1" applyFont="1" applyFill="1" applyBorder="1"/>
    <xf numFmtId="2" fontId="1" fillId="3" borderId="3" xfId="0" applyNumberFormat="1" applyFont="1" applyFill="1" applyBorder="1"/>
    <xf numFmtId="2" fontId="1" fillId="3" borderId="19" xfId="0" applyNumberFormat="1" applyFont="1" applyFill="1" applyBorder="1"/>
    <xf numFmtId="0" fontId="1" fillId="3" borderId="0" xfId="0" applyFont="1" applyFill="1"/>
    <xf numFmtId="0" fontId="1" fillId="0" borderId="2" xfId="0" applyFont="1" applyBorder="1"/>
    <xf numFmtId="2" fontId="1" fillId="0" borderId="5" xfId="0" applyNumberFormat="1" applyFont="1" applyBorder="1"/>
    <xf numFmtId="2" fontId="1" fillId="0" borderId="13" xfId="0" applyNumberFormat="1" applyFont="1" applyBorder="1"/>
    <xf numFmtId="2" fontId="1" fillId="0" borderId="7" xfId="0" applyNumberFormat="1" applyFont="1" applyBorder="1"/>
    <xf numFmtId="2" fontId="1" fillId="0" borderId="2" xfId="0" applyNumberFormat="1" applyFont="1" applyBorder="1"/>
    <xf numFmtId="2" fontId="1" fillId="0" borderId="18" xfId="0" applyNumberFormat="1" applyFont="1" applyBorder="1"/>
    <xf numFmtId="0" fontId="1" fillId="3" borderId="2" xfId="0" applyFont="1" applyFill="1" applyBorder="1"/>
    <xf numFmtId="2" fontId="1" fillId="3" borderId="5" xfId="0" applyNumberFormat="1" applyFont="1" applyFill="1" applyBorder="1"/>
    <xf numFmtId="0" fontId="1" fillId="0" borderId="3" xfId="0" applyFont="1" applyBorder="1"/>
  </cellXfs>
  <cellStyles count="47"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41" builtinId="8" hidden="1"/>
    <cellStyle name="Hyperlink" xfId="45" builtinId="8" hidden="1"/>
    <cellStyle name="Hyperlink" xfId="43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7" builtinId="8" hidden="1"/>
    <cellStyle name="Hyperlink" xfId="39" builtinId="8" hidden="1"/>
    <cellStyle name="Hyperlink" xfId="35" builtinId="8" hidden="1"/>
    <cellStyle name="Hyperlink" xfId="19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zoomScale="115" zoomScaleNormal="115" zoomScalePageLayoutView="125" workbookViewId="0">
      <pane ySplit="4" topLeftCell="A5" activePane="bottomLeft" state="frozen"/>
      <selection pane="bottomLeft" activeCell="N30" sqref="N30:Q46"/>
    </sheetView>
  </sheetViews>
  <sheetFormatPr baseColWidth="10" defaultColWidth="10.83203125" defaultRowHeight="15" x14ac:dyDescent="0.2"/>
  <cols>
    <col min="1" max="1" width="11.83203125" style="2" customWidth="1"/>
    <col min="2" max="2" width="9.5" style="2" customWidth="1"/>
    <col min="3" max="3" width="8.1640625" style="2" customWidth="1"/>
    <col min="4" max="8" width="8.83203125" style="2" customWidth="1"/>
    <col min="9" max="17" width="9.5" style="2" customWidth="1"/>
    <col min="18" max="16384" width="10.83203125" style="2"/>
  </cols>
  <sheetData>
    <row r="1" spans="1:18" x14ac:dyDescent="0.2">
      <c r="A1" s="1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8" x14ac:dyDescent="0.2">
      <c r="A2" s="47" t="s">
        <v>35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8" x14ac:dyDescent="0.2">
      <c r="A3" s="1"/>
      <c r="B3" s="10"/>
      <c r="C3" s="10"/>
      <c r="D3" s="10"/>
      <c r="E3" s="43" t="s">
        <v>11</v>
      </c>
      <c r="F3" s="44"/>
      <c r="G3" s="44"/>
      <c r="H3" s="45"/>
      <c r="I3" s="39" t="s">
        <v>1</v>
      </c>
      <c r="J3" s="40"/>
      <c r="K3" s="40"/>
      <c r="L3" s="41"/>
      <c r="M3" s="20"/>
      <c r="N3" s="42" t="s">
        <v>2</v>
      </c>
      <c r="O3" s="40"/>
      <c r="P3" s="40"/>
      <c r="Q3" s="40"/>
    </row>
    <row r="4" spans="1:18" ht="32" customHeight="1" thickBot="1" x14ac:dyDescent="0.25">
      <c r="A4" s="3" t="s">
        <v>3</v>
      </c>
      <c r="B4" s="3" t="s">
        <v>4</v>
      </c>
      <c r="C4" s="4" t="s">
        <v>5</v>
      </c>
      <c r="D4" s="3" t="s">
        <v>6</v>
      </c>
      <c r="E4" s="5" t="s">
        <v>7</v>
      </c>
      <c r="F4" s="4" t="s">
        <v>8</v>
      </c>
      <c r="G4" s="4" t="s">
        <v>9</v>
      </c>
      <c r="H4" s="8" t="s">
        <v>10</v>
      </c>
      <c r="I4" s="5" t="s">
        <v>7</v>
      </c>
      <c r="J4" s="4" t="s">
        <v>8</v>
      </c>
      <c r="K4" s="4" t="s">
        <v>9</v>
      </c>
      <c r="L4" s="8" t="s">
        <v>10</v>
      </c>
      <c r="M4" s="30" t="s">
        <v>14</v>
      </c>
      <c r="N4" s="4" t="s">
        <v>7</v>
      </c>
      <c r="O4" s="9" t="s">
        <v>8</v>
      </c>
      <c r="P4" s="4" t="s">
        <v>9</v>
      </c>
      <c r="Q4" s="4" t="s">
        <v>10</v>
      </c>
      <c r="R4" s="38" t="s">
        <v>34</v>
      </c>
    </row>
    <row r="5" spans="1:18" x14ac:dyDescent="0.2">
      <c r="A5" s="21" t="s">
        <v>15</v>
      </c>
      <c r="B5" s="6">
        <v>20230502</v>
      </c>
      <c r="C5" s="21" t="s">
        <v>12</v>
      </c>
      <c r="D5" s="11">
        <v>53.92</v>
      </c>
      <c r="E5" s="22">
        <f>IF(ISNUMBER(D5),D5*0.1,"N/A")</f>
        <v>5.3920000000000003</v>
      </c>
      <c r="F5" s="23">
        <f>IF(ISNUMBER(D5),D5*0.15,"N/A")</f>
        <v>8.0879999999999992</v>
      </c>
      <c r="G5" s="24">
        <f>IF(ISNUMBER(D5),D5*0.25,"N/A")</f>
        <v>13.48</v>
      </c>
      <c r="H5" s="25">
        <f>IF(ISNUMBER(D5),D5*0.5,"N/A")</f>
        <v>26.96</v>
      </c>
      <c r="I5" s="26" t="s">
        <v>13</v>
      </c>
      <c r="J5" s="27" t="s">
        <v>13</v>
      </c>
      <c r="K5" s="21" t="s">
        <v>13</v>
      </c>
      <c r="L5" s="28" t="s">
        <v>13</v>
      </c>
      <c r="M5" s="29"/>
      <c r="N5" s="27" t="s">
        <v>13</v>
      </c>
      <c r="O5" s="21" t="s">
        <v>13</v>
      </c>
      <c r="P5" s="21" t="s">
        <v>13</v>
      </c>
      <c r="Q5" s="21" t="s">
        <v>13</v>
      </c>
    </row>
    <row r="6" spans="1:18" x14ac:dyDescent="0.2">
      <c r="A6" s="32" t="s">
        <v>17</v>
      </c>
      <c r="B6" s="7">
        <v>20230502</v>
      </c>
      <c r="C6" s="32" t="s">
        <v>18</v>
      </c>
      <c r="D6" s="12">
        <v>11.06</v>
      </c>
      <c r="E6" s="22">
        <f t="shared" ref="E6:E22" si="0">IF(ISNUMBER(D6),D6*0.1,"N/A")</f>
        <v>1.1060000000000001</v>
      </c>
      <c r="F6" s="23">
        <f t="shared" ref="F6:F22" si="1">IF(ISNUMBER(D6),D6*0.15,"N/A")</f>
        <v>1.659</v>
      </c>
      <c r="G6" s="24">
        <f t="shared" ref="G6:G22" si="2">IF(ISNUMBER(D6),D6*0.25,"N/A")</f>
        <v>2.7650000000000001</v>
      </c>
      <c r="H6" s="25">
        <f t="shared" ref="H6:H22" si="3">IF(ISNUMBER(D6),D6*0.5,"N/A")</f>
        <v>5.53</v>
      </c>
      <c r="I6" s="13">
        <v>1.45</v>
      </c>
      <c r="J6" s="14">
        <v>1.66</v>
      </c>
      <c r="K6" s="7">
        <v>2.77</v>
      </c>
      <c r="L6" s="15">
        <v>5.53</v>
      </c>
      <c r="M6" s="31" t="s">
        <v>13</v>
      </c>
      <c r="N6" s="14">
        <v>0.25</v>
      </c>
      <c r="O6" s="7">
        <v>0.49</v>
      </c>
      <c r="P6" s="7">
        <v>0.75</v>
      </c>
      <c r="Q6" s="7">
        <v>1.34</v>
      </c>
      <c r="R6" s="2">
        <f>SUM(N6:Q6)</f>
        <v>2.83</v>
      </c>
    </row>
    <row r="7" spans="1:18" x14ac:dyDescent="0.2">
      <c r="A7" s="32" t="s">
        <v>19</v>
      </c>
      <c r="B7" s="6">
        <v>20230502</v>
      </c>
      <c r="C7" s="32" t="s">
        <v>18</v>
      </c>
      <c r="D7" s="12">
        <v>14.45</v>
      </c>
      <c r="E7" s="22">
        <f t="shared" si="0"/>
        <v>1.4450000000000001</v>
      </c>
      <c r="F7" s="23">
        <f t="shared" si="1"/>
        <v>2.1675</v>
      </c>
      <c r="G7" s="24">
        <f t="shared" si="2"/>
        <v>3.6124999999999998</v>
      </c>
      <c r="H7" s="25">
        <f t="shared" si="3"/>
        <v>7.2249999999999996</v>
      </c>
      <c r="I7" s="13">
        <v>1.45</v>
      </c>
      <c r="J7" s="14">
        <v>2.17</v>
      </c>
      <c r="K7" s="7">
        <v>3.51</v>
      </c>
      <c r="L7" s="15">
        <v>7.14</v>
      </c>
      <c r="M7" s="31" t="s">
        <v>13</v>
      </c>
      <c r="N7" s="14">
        <v>0.43</v>
      </c>
      <c r="O7" s="7">
        <v>0.68</v>
      </c>
      <c r="P7" s="7">
        <v>1.0900000000000001</v>
      </c>
      <c r="Q7" s="7">
        <v>2.0699999999999998</v>
      </c>
      <c r="R7" s="2">
        <f t="shared" ref="R7:R22" si="4">SUM(N7:Q7)</f>
        <v>4.2699999999999996</v>
      </c>
    </row>
    <row r="8" spans="1:18" x14ac:dyDescent="0.2">
      <c r="A8" s="32" t="s">
        <v>20</v>
      </c>
      <c r="B8" s="7">
        <v>20230502</v>
      </c>
      <c r="C8" s="32" t="s">
        <v>12</v>
      </c>
      <c r="D8" s="33">
        <v>25.8</v>
      </c>
      <c r="E8" s="22">
        <f t="shared" si="0"/>
        <v>2.58</v>
      </c>
      <c r="F8" s="23">
        <f t="shared" si="1"/>
        <v>3.87</v>
      </c>
      <c r="G8" s="24">
        <f t="shared" si="2"/>
        <v>6.45</v>
      </c>
      <c r="H8" s="25">
        <f t="shared" si="3"/>
        <v>12.9</v>
      </c>
      <c r="I8" s="22">
        <v>2.58</v>
      </c>
      <c r="J8" s="14">
        <v>3.87</v>
      </c>
      <c r="K8" s="24">
        <v>6.37</v>
      </c>
      <c r="L8" s="25">
        <v>12.8</v>
      </c>
      <c r="M8" s="31" t="s">
        <v>13</v>
      </c>
      <c r="N8" s="14">
        <v>0.63</v>
      </c>
      <c r="O8" s="7">
        <v>1.05</v>
      </c>
      <c r="P8" s="7">
        <v>2.11</v>
      </c>
      <c r="Q8" s="7">
        <v>2.39</v>
      </c>
      <c r="R8" s="2">
        <f t="shared" si="4"/>
        <v>6.18</v>
      </c>
    </row>
    <row r="9" spans="1:18" x14ac:dyDescent="0.2">
      <c r="A9" s="32" t="s">
        <v>21</v>
      </c>
      <c r="B9" s="6">
        <v>20230502</v>
      </c>
      <c r="C9" s="32" t="s">
        <v>18</v>
      </c>
      <c r="D9" s="12">
        <v>16.55</v>
      </c>
      <c r="E9" s="22">
        <f t="shared" si="0"/>
        <v>1.6550000000000002</v>
      </c>
      <c r="F9" s="23">
        <f t="shared" si="1"/>
        <v>2.4824999999999999</v>
      </c>
      <c r="G9" s="24">
        <f t="shared" si="2"/>
        <v>4.1375000000000002</v>
      </c>
      <c r="H9" s="25">
        <f t="shared" si="3"/>
        <v>8.2750000000000004</v>
      </c>
      <c r="I9" s="22">
        <v>1.66</v>
      </c>
      <c r="J9" s="14">
        <v>2.4700000000000002</v>
      </c>
      <c r="K9" s="7">
        <v>4.07</v>
      </c>
      <c r="L9" s="15">
        <v>8.1300000000000008</v>
      </c>
      <c r="M9" s="31" t="s">
        <v>13</v>
      </c>
      <c r="N9" s="14">
        <v>0.48</v>
      </c>
      <c r="O9" s="7">
        <v>0.77</v>
      </c>
      <c r="P9" s="7">
        <v>1.23</v>
      </c>
      <c r="Q9" s="7">
        <v>2.58</v>
      </c>
      <c r="R9" s="2">
        <f t="shared" si="4"/>
        <v>5.0600000000000005</v>
      </c>
    </row>
    <row r="10" spans="1:18" x14ac:dyDescent="0.2">
      <c r="A10" s="32" t="s">
        <v>16</v>
      </c>
      <c r="B10" s="7">
        <v>20230502</v>
      </c>
      <c r="C10" s="32" t="s">
        <v>12</v>
      </c>
      <c r="D10" s="12">
        <v>33.75</v>
      </c>
      <c r="E10" s="22">
        <f t="shared" si="0"/>
        <v>3.375</v>
      </c>
      <c r="F10" s="23">
        <f t="shared" ref="F10" si="5">IF(ISNUMBER(D10),D10*0.15,"N/A")</f>
        <v>5.0625</v>
      </c>
      <c r="G10" s="24">
        <f t="shared" ref="G10" si="6">IF(ISNUMBER(D10),D10*0.25,"N/A")</f>
        <v>8.4375</v>
      </c>
      <c r="H10" s="25">
        <f t="shared" ref="H10" si="7">IF(ISNUMBER(D10),D10*0.5,"N/A")</f>
        <v>16.875</v>
      </c>
      <c r="I10" s="13">
        <v>3.38</v>
      </c>
      <c r="J10" s="14">
        <v>5.0599999999999996</v>
      </c>
      <c r="K10" s="7">
        <v>8.42</v>
      </c>
      <c r="L10" s="15">
        <v>16.8</v>
      </c>
      <c r="M10" s="31" t="s">
        <v>13</v>
      </c>
      <c r="N10" s="14">
        <v>1.21</v>
      </c>
      <c r="O10" s="7">
        <v>1.56</v>
      </c>
      <c r="P10" s="7">
        <v>2.61</v>
      </c>
      <c r="Q10" s="7">
        <v>5.39</v>
      </c>
      <c r="R10" s="2">
        <f t="shared" si="4"/>
        <v>10.77</v>
      </c>
    </row>
    <row r="11" spans="1:18" x14ac:dyDescent="0.2">
      <c r="A11" s="32" t="s">
        <v>22</v>
      </c>
      <c r="B11" s="6">
        <v>20230502</v>
      </c>
      <c r="C11" s="32" t="s">
        <v>12</v>
      </c>
      <c r="D11" s="12">
        <v>11.83</v>
      </c>
      <c r="E11" s="22">
        <f t="shared" si="0"/>
        <v>1.1830000000000001</v>
      </c>
      <c r="F11" s="23">
        <f t="shared" si="1"/>
        <v>1.7745</v>
      </c>
      <c r="G11" s="24">
        <f t="shared" si="2"/>
        <v>2.9575</v>
      </c>
      <c r="H11" s="25">
        <f t="shared" si="3"/>
        <v>5.915</v>
      </c>
      <c r="I11" s="13">
        <v>1.18</v>
      </c>
      <c r="J11" s="14">
        <v>1.77</v>
      </c>
      <c r="K11" s="7">
        <v>2.96</v>
      </c>
      <c r="L11" s="15">
        <v>5.9</v>
      </c>
      <c r="M11" s="31" t="s">
        <v>13</v>
      </c>
      <c r="N11" s="14">
        <v>0.46</v>
      </c>
      <c r="O11" s="7">
        <v>0.74</v>
      </c>
      <c r="P11" s="7">
        <v>1.1399999999999999</v>
      </c>
      <c r="Q11" s="7">
        <v>2.27</v>
      </c>
      <c r="R11" s="2">
        <f t="shared" si="4"/>
        <v>4.6099999999999994</v>
      </c>
    </row>
    <row r="12" spans="1:18" x14ac:dyDescent="0.2">
      <c r="A12" s="32" t="s">
        <v>23</v>
      </c>
      <c r="B12" s="7">
        <v>20230502</v>
      </c>
      <c r="C12" s="32" t="s">
        <v>18</v>
      </c>
      <c r="D12" s="12">
        <v>19.079999999999998</v>
      </c>
      <c r="E12" s="22">
        <f t="shared" si="0"/>
        <v>1.9079999999999999</v>
      </c>
      <c r="F12" s="23">
        <f t="shared" si="1"/>
        <v>2.8619999999999997</v>
      </c>
      <c r="G12" s="24">
        <f t="shared" si="2"/>
        <v>4.7699999999999996</v>
      </c>
      <c r="H12" s="25">
        <f t="shared" si="3"/>
        <v>9.5399999999999991</v>
      </c>
      <c r="I12" s="13">
        <v>1.91</v>
      </c>
      <c r="J12" s="14">
        <v>2.86</v>
      </c>
      <c r="K12" s="7">
        <v>4.7699999999999996</v>
      </c>
      <c r="L12" s="15">
        <v>9.51</v>
      </c>
      <c r="M12" s="31" t="s">
        <v>13</v>
      </c>
      <c r="N12" s="14">
        <v>0.62</v>
      </c>
      <c r="O12" s="7">
        <v>0.81</v>
      </c>
      <c r="P12" s="7">
        <v>1.3</v>
      </c>
      <c r="Q12" s="7">
        <v>2.9</v>
      </c>
      <c r="R12" s="2">
        <f t="shared" si="4"/>
        <v>5.6300000000000008</v>
      </c>
    </row>
    <row r="13" spans="1:18" x14ac:dyDescent="0.2">
      <c r="A13" s="32" t="s">
        <v>24</v>
      </c>
      <c r="B13" s="6">
        <v>20230502</v>
      </c>
      <c r="C13" s="32" t="s">
        <v>18</v>
      </c>
      <c r="D13" s="33">
        <v>54</v>
      </c>
      <c r="E13" s="22">
        <f t="shared" si="0"/>
        <v>5.4</v>
      </c>
      <c r="F13" s="23">
        <f t="shared" si="1"/>
        <v>8.1</v>
      </c>
      <c r="G13" s="24">
        <f t="shared" si="2"/>
        <v>13.5</v>
      </c>
      <c r="H13" s="25">
        <f t="shared" si="3"/>
        <v>27</v>
      </c>
      <c r="I13" s="22">
        <v>5.4</v>
      </c>
      <c r="J13" s="23">
        <v>8.1</v>
      </c>
      <c r="K13" s="24">
        <v>13.5</v>
      </c>
      <c r="L13" s="25">
        <v>26</v>
      </c>
      <c r="M13" s="31" t="s">
        <v>13</v>
      </c>
      <c r="N13" s="14">
        <v>1.07</v>
      </c>
      <c r="O13" s="7">
        <v>2.7</v>
      </c>
      <c r="P13" s="7">
        <v>4.16</v>
      </c>
      <c r="Q13" s="7">
        <v>8.11</v>
      </c>
      <c r="R13" s="2">
        <f t="shared" si="4"/>
        <v>16.04</v>
      </c>
    </row>
    <row r="14" spans="1:18" x14ac:dyDescent="0.2">
      <c r="A14" s="32" t="s">
        <v>25</v>
      </c>
      <c r="B14" s="7">
        <v>20230502</v>
      </c>
      <c r="C14" s="32" t="s">
        <v>12</v>
      </c>
      <c r="D14" s="33">
        <v>31.41</v>
      </c>
      <c r="E14" s="22">
        <f t="shared" si="0"/>
        <v>3.141</v>
      </c>
      <c r="F14" s="23">
        <f t="shared" si="1"/>
        <v>4.7115</v>
      </c>
      <c r="G14" s="24">
        <f t="shared" si="2"/>
        <v>7.8525</v>
      </c>
      <c r="H14" s="25">
        <f t="shared" si="3"/>
        <v>15.705</v>
      </c>
      <c r="I14" s="13">
        <v>3.14</v>
      </c>
      <c r="J14" s="14">
        <v>4.7</v>
      </c>
      <c r="K14" s="7">
        <v>7.79</v>
      </c>
      <c r="L14" s="15">
        <v>15.59</v>
      </c>
      <c r="M14" s="31" t="s">
        <v>13</v>
      </c>
      <c r="N14" s="14">
        <v>1.08</v>
      </c>
      <c r="O14" s="7">
        <v>1.48</v>
      </c>
      <c r="P14" s="7">
        <v>2.5299999999999998</v>
      </c>
      <c r="Q14" s="7">
        <v>4.8600000000000003</v>
      </c>
      <c r="R14" s="2">
        <f t="shared" si="4"/>
        <v>9.9499999999999993</v>
      </c>
    </row>
    <row r="15" spans="1:18" x14ac:dyDescent="0.2">
      <c r="A15" s="32" t="s">
        <v>26</v>
      </c>
      <c r="B15" s="6">
        <v>20230502</v>
      </c>
      <c r="C15" s="32" t="s">
        <v>12</v>
      </c>
      <c r="D15" s="33">
        <v>44.22</v>
      </c>
      <c r="E15" s="22">
        <f t="shared" si="0"/>
        <v>4.4219999999999997</v>
      </c>
      <c r="F15" s="23">
        <f t="shared" si="1"/>
        <v>6.633</v>
      </c>
      <c r="G15" s="24">
        <f t="shared" si="2"/>
        <v>11.055</v>
      </c>
      <c r="H15" s="25">
        <f t="shared" si="3"/>
        <v>22.11</v>
      </c>
      <c r="I15" s="13">
        <v>4.42</v>
      </c>
      <c r="J15" s="14">
        <v>6.6</v>
      </c>
      <c r="K15" s="7">
        <v>10.88</v>
      </c>
      <c r="L15" s="15">
        <v>21.36</v>
      </c>
      <c r="M15" s="31" t="s">
        <v>13</v>
      </c>
      <c r="N15" s="14">
        <v>0.99</v>
      </c>
      <c r="O15" s="7">
        <v>1.62</v>
      </c>
      <c r="P15" s="7">
        <v>2.75</v>
      </c>
      <c r="Q15" s="7">
        <v>5.86</v>
      </c>
      <c r="R15" s="2">
        <f t="shared" si="4"/>
        <v>11.22</v>
      </c>
    </row>
    <row r="16" spans="1:18" x14ac:dyDescent="0.2">
      <c r="A16" s="32" t="s">
        <v>27</v>
      </c>
      <c r="B16" s="7">
        <v>20230502</v>
      </c>
      <c r="C16" s="32" t="s">
        <v>12</v>
      </c>
      <c r="D16" s="33">
        <v>51.48</v>
      </c>
      <c r="E16" s="22">
        <f t="shared" si="0"/>
        <v>5.1479999999999997</v>
      </c>
      <c r="F16" s="23">
        <f t="shared" si="1"/>
        <v>7.7219999999999995</v>
      </c>
      <c r="G16" s="24">
        <f t="shared" si="2"/>
        <v>12.87</v>
      </c>
      <c r="H16" s="25">
        <f t="shared" si="3"/>
        <v>25.74</v>
      </c>
      <c r="I16" s="13">
        <v>4.83</v>
      </c>
      <c r="J16" s="14">
        <v>7.72</v>
      </c>
      <c r="K16" s="7">
        <v>12.87</v>
      </c>
      <c r="L16" s="35">
        <v>25.74</v>
      </c>
      <c r="M16" s="31" t="s">
        <v>13</v>
      </c>
      <c r="N16" s="14">
        <v>1.43</v>
      </c>
      <c r="O16" s="7">
        <v>2.25</v>
      </c>
      <c r="P16" s="7">
        <v>3.89</v>
      </c>
      <c r="Q16" s="7">
        <v>7.93</v>
      </c>
      <c r="R16" s="2">
        <f t="shared" si="4"/>
        <v>15.5</v>
      </c>
    </row>
    <row r="17" spans="1:18" x14ac:dyDescent="0.2">
      <c r="A17" s="36" t="s">
        <v>28</v>
      </c>
      <c r="B17" s="6">
        <v>20230502</v>
      </c>
      <c r="C17" s="36" t="s">
        <v>18</v>
      </c>
      <c r="D17" s="33">
        <v>12.23</v>
      </c>
      <c r="E17" s="22">
        <f t="shared" si="0"/>
        <v>1.2230000000000001</v>
      </c>
      <c r="F17" s="23">
        <f t="shared" si="1"/>
        <v>1.8345</v>
      </c>
      <c r="G17" s="24">
        <f t="shared" si="2"/>
        <v>3.0575000000000001</v>
      </c>
      <c r="H17" s="25">
        <f t="shared" si="3"/>
        <v>6.1150000000000002</v>
      </c>
      <c r="I17" s="13">
        <v>1.22</v>
      </c>
      <c r="J17" s="14">
        <v>1.83</v>
      </c>
      <c r="K17" s="7">
        <v>3.06</v>
      </c>
      <c r="L17" s="15">
        <v>6</v>
      </c>
      <c r="M17" s="31" t="s">
        <v>13</v>
      </c>
      <c r="N17" s="14">
        <v>0.54</v>
      </c>
      <c r="O17" s="7">
        <v>0.79</v>
      </c>
      <c r="P17" s="7">
        <v>1.28</v>
      </c>
      <c r="Q17" s="7">
        <v>2.8</v>
      </c>
      <c r="R17" s="2">
        <f t="shared" si="4"/>
        <v>5.41</v>
      </c>
    </row>
    <row r="18" spans="1:18" x14ac:dyDescent="0.2">
      <c r="A18" s="36" t="s">
        <v>29</v>
      </c>
      <c r="B18" s="7">
        <v>20230502</v>
      </c>
      <c r="C18" s="36" t="s">
        <v>18</v>
      </c>
      <c r="D18" s="33">
        <v>67.87</v>
      </c>
      <c r="E18" s="22">
        <f t="shared" si="0"/>
        <v>6.7870000000000008</v>
      </c>
      <c r="F18" s="23">
        <f t="shared" si="1"/>
        <v>10.1805</v>
      </c>
      <c r="G18" s="24">
        <f t="shared" si="2"/>
        <v>16.967500000000001</v>
      </c>
      <c r="H18" s="25">
        <f t="shared" si="3"/>
        <v>33.935000000000002</v>
      </c>
      <c r="I18" s="13">
        <v>6.79</v>
      </c>
      <c r="J18" s="14">
        <v>10.18</v>
      </c>
      <c r="K18" s="7">
        <v>16.97</v>
      </c>
      <c r="L18" s="15">
        <v>33.1</v>
      </c>
      <c r="M18" s="31" t="s">
        <v>13</v>
      </c>
      <c r="N18" s="14">
        <v>1.34</v>
      </c>
      <c r="O18" s="7">
        <v>2.16</v>
      </c>
      <c r="P18" s="7">
        <v>4.9800000000000004</v>
      </c>
      <c r="Q18" s="7">
        <v>9.17</v>
      </c>
      <c r="R18" s="2">
        <f t="shared" si="4"/>
        <v>17.649999999999999</v>
      </c>
    </row>
    <row r="19" spans="1:18" x14ac:dyDescent="0.2">
      <c r="A19" s="36" t="s">
        <v>30</v>
      </c>
      <c r="B19" s="6">
        <v>20230502</v>
      </c>
      <c r="C19" s="36" t="s">
        <v>18</v>
      </c>
      <c r="D19" s="33">
        <v>11.39</v>
      </c>
      <c r="E19" s="22">
        <f t="shared" si="0"/>
        <v>1.139</v>
      </c>
      <c r="F19" s="23">
        <f t="shared" si="1"/>
        <v>1.7085000000000001</v>
      </c>
      <c r="G19" s="24">
        <f t="shared" si="2"/>
        <v>2.8475000000000001</v>
      </c>
      <c r="H19" s="25">
        <f t="shared" si="3"/>
        <v>5.6950000000000003</v>
      </c>
      <c r="I19" s="13">
        <v>1.1399999999999999</v>
      </c>
      <c r="J19" s="14">
        <v>1.71</v>
      </c>
      <c r="K19" s="7">
        <v>2.85</v>
      </c>
      <c r="L19" s="15">
        <v>5.69</v>
      </c>
      <c r="M19" s="31" t="s">
        <v>13</v>
      </c>
      <c r="N19" s="14">
        <v>0.66</v>
      </c>
      <c r="O19" s="7">
        <v>0.38</v>
      </c>
      <c r="P19" s="7">
        <v>1.1000000000000001</v>
      </c>
      <c r="Q19" s="7">
        <v>2.5499999999999998</v>
      </c>
      <c r="R19" s="2">
        <f t="shared" si="4"/>
        <v>4.6899999999999995</v>
      </c>
    </row>
    <row r="20" spans="1:18" x14ac:dyDescent="0.2">
      <c r="A20" s="36" t="s">
        <v>31</v>
      </c>
      <c r="B20" s="7">
        <v>20230502</v>
      </c>
      <c r="C20" s="36" t="s">
        <v>18</v>
      </c>
      <c r="D20" s="33">
        <v>5.5</v>
      </c>
      <c r="E20" s="22">
        <f t="shared" si="0"/>
        <v>0.55000000000000004</v>
      </c>
      <c r="F20" s="23">
        <f t="shared" si="1"/>
        <v>0.82499999999999996</v>
      </c>
      <c r="G20" s="24">
        <f t="shared" si="2"/>
        <v>1.375</v>
      </c>
      <c r="H20" s="25">
        <f t="shared" si="3"/>
        <v>2.75</v>
      </c>
      <c r="I20" s="13">
        <v>0.55000000000000004</v>
      </c>
      <c r="J20" s="14">
        <v>0.83</v>
      </c>
      <c r="K20" s="7">
        <v>1.38</v>
      </c>
      <c r="L20" s="15">
        <v>2.74</v>
      </c>
      <c r="M20" s="31" t="s">
        <v>13</v>
      </c>
      <c r="N20" s="14">
        <v>0.21</v>
      </c>
      <c r="O20" s="7">
        <v>0.35</v>
      </c>
      <c r="P20" s="7">
        <v>0.51</v>
      </c>
      <c r="Q20" s="7">
        <v>0.99</v>
      </c>
      <c r="R20" s="2">
        <f t="shared" si="4"/>
        <v>2.0599999999999996</v>
      </c>
    </row>
    <row r="21" spans="1:18" x14ac:dyDescent="0.2">
      <c r="A21" s="36" t="s">
        <v>32</v>
      </c>
      <c r="B21" s="6">
        <v>20230502</v>
      </c>
      <c r="C21" s="36" t="s">
        <v>12</v>
      </c>
      <c r="D21" s="33">
        <v>54.02</v>
      </c>
      <c r="E21" s="22">
        <f t="shared" si="0"/>
        <v>5.402000000000001</v>
      </c>
      <c r="F21" s="23">
        <f t="shared" si="1"/>
        <v>8.1029999999999998</v>
      </c>
      <c r="G21" s="24">
        <f t="shared" si="2"/>
        <v>13.505000000000001</v>
      </c>
      <c r="H21" s="25">
        <f t="shared" si="3"/>
        <v>27.01</v>
      </c>
      <c r="I21" s="13">
        <v>5.4</v>
      </c>
      <c r="J21" s="14">
        <v>8.1</v>
      </c>
      <c r="K21" s="7">
        <v>13.51</v>
      </c>
      <c r="L21" s="15">
        <v>26.56</v>
      </c>
      <c r="M21" s="31" t="s">
        <v>13</v>
      </c>
      <c r="N21" s="14">
        <v>1.55</v>
      </c>
      <c r="O21" s="7">
        <v>2.06</v>
      </c>
      <c r="P21" s="7">
        <v>3.46</v>
      </c>
      <c r="Q21" s="7">
        <v>6.7</v>
      </c>
      <c r="R21" s="2">
        <f t="shared" si="4"/>
        <v>13.77</v>
      </c>
    </row>
    <row r="22" spans="1:18" x14ac:dyDescent="0.2">
      <c r="A22" s="37" t="s">
        <v>33</v>
      </c>
      <c r="B22" s="7">
        <v>20230502</v>
      </c>
      <c r="C22" s="37" t="s">
        <v>12</v>
      </c>
      <c r="D22" s="34">
        <v>76.31</v>
      </c>
      <c r="E22" s="22">
        <f t="shared" si="0"/>
        <v>7.6310000000000002</v>
      </c>
      <c r="F22" s="23">
        <f t="shared" si="1"/>
        <v>11.4465</v>
      </c>
      <c r="G22" s="24">
        <f t="shared" si="2"/>
        <v>19.077500000000001</v>
      </c>
      <c r="H22" s="25">
        <f t="shared" si="3"/>
        <v>38.155000000000001</v>
      </c>
      <c r="I22" s="17">
        <v>7.63</v>
      </c>
      <c r="J22" s="18">
        <v>11.45</v>
      </c>
      <c r="K22" s="16">
        <v>19.079999999999998</v>
      </c>
      <c r="L22" s="19">
        <v>37.18</v>
      </c>
      <c r="M22" s="31" t="s">
        <v>13</v>
      </c>
      <c r="N22" s="18">
        <v>1.89</v>
      </c>
      <c r="O22" s="16">
        <v>3.72</v>
      </c>
      <c r="P22" s="16">
        <v>5.62</v>
      </c>
      <c r="Q22" s="16">
        <v>11.64</v>
      </c>
      <c r="R22" s="2">
        <f t="shared" si="4"/>
        <v>22.87</v>
      </c>
    </row>
    <row r="23" spans="1:18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6" spans="1:18" x14ac:dyDescent="0.2">
      <c r="A26" s="1" t="s">
        <v>0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</row>
    <row r="27" spans="1:18" x14ac:dyDescent="0.2">
      <c r="A27" s="47" t="s">
        <v>48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</row>
    <row r="28" spans="1:18" x14ac:dyDescent="0.2">
      <c r="A28" s="1"/>
      <c r="B28" s="38"/>
      <c r="C28" s="38"/>
      <c r="D28" s="38"/>
      <c r="E28" s="48" t="s">
        <v>11</v>
      </c>
      <c r="F28" s="44"/>
      <c r="G28" s="44"/>
      <c r="H28" s="45"/>
      <c r="I28" s="49" t="s">
        <v>1</v>
      </c>
      <c r="J28" s="40"/>
      <c r="K28" s="40"/>
      <c r="L28" s="41"/>
      <c r="M28" s="20"/>
      <c r="N28" s="40" t="s">
        <v>2</v>
      </c>
      <c r="O28" s="40"/>
      <c r="P28" s="40"/>
      <c r="Q28" s="40"/>
      <c r="R28" s="38"/>
    </row>
    <row r="29" spans="1:18" ht="31" thickBot="1" x14ac:dyDescent="0.25">
      <c r="A29" s="3" t="s">
        <v>3</v>
      </c>
      <c r="B29" s="3" t="s">
        <v>4</v>
      </c>
      <c r="C29" s="4" t="s">
        <v>5</v>
      </c>
      <c r="D29" s="3" t="s">
        <v>6</v>
      </c>
      <c r="E29" s="5" t="s">
        <v>7</v>
      </c>
      <c r="F29" s="4" t="s">
        <v>8</v>
      </c>
      <c r="G29" s="4" t="s">
        <v>9</v>
      </c>
      <c r="H29" s="8" t="s">
        <v>10</v>
      </c>
      <c r="I29" s="5" t="s">
        <v>7</v>
      </c>
      <c r="J29" s="4" t="s">
        <v>8</v>
      </c>
      <c r="K29" s="4" t="s">
        <v>9</v>
      </c>
      <c r="L29" s="8" t="s">
        <v>10</v>
      </c>
      <c r="M29" s="30" t="s">
        <v>14</v>
      </c>
      <c r="N29" s="4" t="s">
        <v>7</v>
      </c>
      <c r="O29" s="4" t="s">
        <v>8</v>
      </c>
      <c r="P29" s="4" t="s">
        <v>9</v>
      </c>
      <c r="Q29" s="4" t="s">
        <v>10</v>
      </c>
      <c r="R29" s="50" t="s">
        <v>34</v>
      </c>
    </row>
    <row r="30" spans="1:18" x14ac:dyDescent="0.2">
      <c r="A30" s="51" t="s">
        <v>49</v>
      </c>
      <c r="B30" s="51">
        <v>20230822</v>
      </c>
      <c r="C30" s="51" t="s">
        <v>50</v>
      </c>
      <c r="D30" s="52">
        <v>24.21</v>
      </c>
      <c r="E30" s="53">
        <f t="shared" ref="E30:E46" si="8">IF(ISNUMBER(D30),D30*0.1,"N/A")</f>
        <v>2.4210000000000003</v>
      </c>
      <c r="F30" s="54">
        <f t="shared" ref="F30:F46" si="9">IF(ISNUMBER(D30),D30*0.15,"N/A")</f>
        <v>3.6315</v>
      </c>
      <c r="G30" s="55">
        <f t="shared" ref="G30:G46" si="10">IF(ISNUMBER(D30),D30*0.25,"N/A")</f>
        <v>6.0525000000000002</v>
      </c>
      <c r="H30" s="56">
        <f t="shared" ref="H30:H46" si="11">IF(ISNUMBER(D30),D30*0.5,"N/A")</f>
        <v>12.105</v>
      </c>
      <c r="I30" s="57">
        <v>2.42</v>
      </c>
      <c r="J30" s="58">
        <v>3.63</v>
      </c>
      <c r="K30" s="59">
        <v>6.05</v>
      </c>
      <c r="L30" s="60">
        <v>11.75</v>
      </c>
      <c r="M30" s="58">
        <f>IF((OR(ISBLANK(N30),ISBLANK(O30),ISBLANK(P30),ISBLANK(Q30))),"N/A", R30)</f>
        <v>17.82</v>
      </c>
      <c r="N30" s="58">
        <v>1.86</v>
      </c>
      <c r="O30" s="59">
        <v>2.82</v>
      </c>
      <c r="P30" s="59">
        <v>4.4400000000000004</v>
      </c>
      <c r="Q30" s="59">
        <v>8.6999999999999993</v>
      </c>
      <c r="R30" s="61">
        <f t="shared" ref="R30:R46" si="12">SUM(N30:Q30)</f>
        <v>17.82</v>
      </c>
    </row>
    <row r="31" spans="1:18" x14ac:dyDescent="0.2">
      <c r="A31" s="62" t="s">
        <v>51</v>
      </c>
      <c r="B31" s="62">
        <v>20230822</v>
      </c>
      <c r="C31" s="62" t="s">
        <v>52</v>
      </c>
      <c r="D31" s="63">
        <v>5.6</v>
      </c>
      <c r="E31" s="64">
        <f t="shared" si="8"/>
        <v>0.55999999999999994</v>
      </c>
      <c r="F31" s="65">
        <f t="shared" si="9"/>
        <v>0.84</v>
      </c>
      <c r="G31" s="66">
        <f t="shared" si="10"/>
        <v>1.4</v>
      </c>
      <c r="H31" s="67">
        <f t="shared" si="11"/>
        <v>2.8</v>
      </c>
      <c r="I31" s="64">
        <v>0.56000000000000005</v>
      </c>
      <c r="J31" s="65">
        <v>0.84</v>
      </c>
      <c r="K31" s="66">
        <v>1.4</v>
      </c>
      <c r="L31" s="67">
        <v>2.69</v>
      </c>
      <c r="M31" s="65">
        <f>IF((R31=0),"N/A", R31)</f>
        <v>4.12</v>
      </c>
      <c r="N31" s="65">
        <v>0.37</v>
      </c>
      <c r="O31" s="66">
        <v>0.6</v>
      </c>
      <c r="P31" s="66">
        <v>1.03</v>
      </c>
      <c r="Q31" s="66">
        <v>2.12</v>
      </c>
      <c r="R31" s="38">
        <f t="shared" si="12"/>
        <v>4.12</v>
      </c>
    </row>
    <row r="32" spans="1:18" x14ac:dyDescent="0.2">
      <c r="A32" s="68" t="s">
        <v>53</v>
      </c>
      <c r="B32" s="51">
        <v>20230821</v>
      </c>
      <c r="C32" s="68" t="s">
        <v>52</v>
      </c>
      <c r="D32" s="69">
        <v>13</v>
      </c>
      <c r="E32" s="53">
        <f t="shared" si="8"/>
        <v>1.3</v>
      </c>
      <c r="F32" s="54">
        <f t="shared" si="9"/>
        <v>1.95</v>
      </c>
      <c r="G32" s="55">
        <f t="shared" si="10"/>
        <v>3.25</v>
      </c>
      <c r="H32" s="56">
        <f t="shared" si="11"/>
        <v>6.5</v>
      </c>
      <c r="I32" s="53">
        <v>1.3</v>
      </c>
      <c r="J32" s="54">
        <v>1.95</v>
      </c>
      <c r="K32" s="55">
        <v>3.25</v>
      </c>
      <c r="L32" s="56">
        <v>6.28</v>
      </c>
      <c r="M32" s="54">
        <f>IF((R32=0),"N/A", R32)</f>
        <v>8.41</v>
      </c>
      <c r="N32" s="54">
        <v>0.67</v>
      </c>
      <c r="O32" s="55">
        <v>1.2</v>
      </c>
      <c r="P32" s="55">
        <v>2.35</v>
      </c>
      <c r="Q32" s="55">
        <v>4.1900000000000004</v>
      </c>
      <c r="R32" s="61">
        <f t="shared" si="12"/>
        <v>8.41</v>
      </c>
    </row>
    <row r="33" spans="1:18" x14ac:dyDescent="0.2">
      <c r="A33" s="62" t="s">
        <v>54</v>
      </c>
      <c r="B33" s="70">
        <v>20230821</v>
      </c>
      <c r="C33" s="62" t="s">
        <v>50</v>
      </c>
      <c r="D33" s="63">
        <v>16.010000000000002</v>
      </c>
      <c r="E33" s="64">
        <f t="shared" si="8"/>
        <v>1.6010000000000002</v>
      </c>
      <c r="F33" s="65">
        <f t="shared" si="9"/>
        <v>2.4015</v>
      </c>
      <c r="G33" s="66">
        <f t="shared" si="10"/>
        <v>4.0025000000000004</v>
      </c>
      <c r="H33" s="67">
        <f t="shared" si="11"/>
        <v>8.0050000000000008</v>
      </c>
      <c r="I33" s="64">
        <v>1.6</v>
      </c>
      <c r="J33" s="65">
        <v>2.4</v>
      </c>
      <c r="K33" s="66">
        <v>4</v>
      </c>
      <c r="L33" s="67">
        <v>7.76</v>
      </c>
      <c r="M33" s="65">
        <f>IF((R33=0),"N/A", R33)</f>
        <v>11.65</v>
      </c>
      <c r="N33" s="65">
        <v>1.28</v>
      </c>
      <c r="O33" s="66">
        <v>1.74</v>
      </c>
      <c r="P33" s="66">
        <v>2.93</v>
      </c>
      <c r="Q33" s="66">
        <v>5.7</v>
      </c>
      <c r="R33" s="38">
        <f t="shared" si="12"/>
        <v>11.65</v>
      </c>
    </row>
    <row r="34" spans="1:18" x14ac:dyDescent="0.2">
      <c r="A34" s="68" t="s">
        <v>55</v>
      </c>
      <c r="B34" s="51">
        <v>20230821</v>
      </c>
      <c r="C34" s="68" t="s">
        <v>50</v>
      </c>
      <c r="D34" s="69">
        <v>24.63</v>
      </c>
      <c r="E34" s="53">
        <f t="shared" si="8"/>
        <v>2.4630000000000001</v>
      </c>
      <c r="F34" s="54">
        <f t="shared" si="9"/>
        <v>3.6944999999999997</v>
      </c>
      <c r="G34" s="55">
        <f t="shared" si="10"/>
        <v>6.1574999999999998</v>
      </c>
      <c r="H34" s="56">
        <f t="shared" si="11"/>
        <v>12.315</v>
      </c>
      <c r="I34" s="53">
        <v>2.46</v>
      </c>
      <c r="J34" s="54">
        <v>3.69</v>
      </c>
      <c r="K34" s="55">
        <v>6.16</v>
      </c>
      <c r="L34" s="56">
        <v>11.95</v>
      </c>
      <c r="M34" s="54">
        <f>IF((R34=0),"N/A", R34)</f>
        <v>16.509999999999998</v>
      </c>
      <c r="N34" s="54">
        <v>1.88</v>
      </c>
      <c r="O34" s="55">
        <v>2.6</v>
      </c>
      <c r="P34" s="55">
        <v>4.3499999999999996</v>
      </c>
      <c r="Q34" s="55">
        <v>7.68</v>
      </c>
      <c r="R34" s="61">
        <f t="shared" si="12"/>
        <v>16.509999999999998</v>
      </c>
    </row>
    <row r="35" spans="1:18" x14ac:dyDescent="0.2">
      <c r="A35" s="62" t="s">
        <v>56</v>
      </c>
      <c r="B35" s="62">
        <v>20230821</v>
      </c>
      <c r="C35" s="62" t="s">
        <v>52</v>
      </c>
      <c r="D35" s="63">
        <v>10.29</v>
      </c>
      <c r="E35" s="64">
        <f t="shared" si="8"/>
        <v>1.0289999999999999</v>
      </c>
      <c r="F35" s="65">
        <f t="shared" si="9"/>
        <v>1.5434999999999999</v>
      </c>
      <c r="G35" s="66">
        <f t="shared" si="10"/>
        <v>2.5724999999999998</v>
      </c>
      <c r="H35" s="67">
        <f t="shared" si="11"/>
        <v>5.1449999999999996</v>
      </c>
      <c r="I35" s="64">
        <v>1.03</v>
      </c>
      <c r="J35" s="65">
        <v>1.54</v>
      </c>
      <c r="K35" s="66">
        <v>2.57</v>
      </c>
      <c r="L35" s="67">
        <v>4.95</v>
      </c>
      <c r="M35" s="65">
        <f>IF((R35=0),"N/A", R35)</f>
        <v>7.74</v>
      </c>
      <c r="N35" s="65">
        <v>0.84</v>
      </c>
      <c r="O35" s="66">
        <v>1.22</v>
      </c>
      <c r="P35" s="66">
        <v>2.08</v>
      </c>
      <c r="Q35" s="66">
        <v>3.6</v>
      </c>
      <c r="R35" s="38">
        <f t="shared" si="12"/>
        <v>7.74</v>
      </c>
    </row>
    <row r="36" spans="1:18" x14ac:dyDescent="0.2">
      <c r="A36" s="68" t="s">
        <v>57</v>
      </c>
      <c r="B36" s="68">
        <v>20230823</v>
      </c>
      <c r="C36" s="68" t="s">
        <v>52</v>
      </c>
      <c r="D36" s="69">
        <v>21.95</v>
      </c>
      <c r="E36" s="53">
        <f t="shared" si="8"/>
        <v>2.1949999999999998</v>
      </c>
      <c r="F36" s="54">
        <f t="shared" si="9"/>
        <v>3.2925</v>
      </c>
      <c r="G36" s="55">
        <f t="shared" si="10"/>
        <v>5.4874999999999998</v>
      </c>
      <c r="H36" s="56">
        <f t="shared" si="11"/>
        <v>10.975</v>
      </c>
      <c r="I36" s="53">
        <v>2.2000000000000002</v>
      </c>
      <c r="J36" s="54">
        <v>3.29</v>
      </c>
      <c r="K36" s="55">
        <v>5.49</v>
      </c>
      <c r="L36" s="56">
        <v>10.66</v>
      </c>
      <c r="M36" s="54">
        <f>IF((R36=0),"N/A", R36)</f>
        <v>15.89</v>
      </c>
      <c r="N36" s="54">
        <v>1.75</v>
      </c>
      <c r="O36" s="55">
        <v>2.38</v>
      </c>
      <c r="P36" s="55">
        <v>4.04</v>
      </c>
      <c r="Q36" s="55">
        <v>7.72</v>
      </c>
      <c r="R36" s="61">
        <f t="shared" si="12"/>
        <v>15.89</v>
      </c>
    </row>
    <row r="37" spans="1:18" x14ac:dyDescent="0.2">
      <c r="A37" s="62" t="s">
        <v>58</v>
      </c>
      <c r="B37" s="62">
        <v>20230823</v>
      </c>
      <c r="C37" s="62" t="s">
        <v>50</v>
      </c>
      <c r="D37" s="63">
        <f>218.07-206.94</f>
        <v>11.129999999999995</v>
      </c>
      <c r="E37" s="64">
        <f t="shared" si="8"/>
        <v>1.1129999999999995</v>
      </c>
      <c r="F37" s="65">
        <f t="shared" si="9"/>
        <v>1.6694999999999993</v>
      </c>
      <c r="G37" s="66">
        <f t="shared" si="10"/>
        <v>2.7824999999999989</v>
      </c>
      <c r="H37" s="67">
        <f t="shared" si="11"/>
        <v>5.5649999999999977</v>
      </c>
      <c r="I37" s="64">
        <v>1.1100000000000001</v>
      </c>
      <c r="J37" s="65">
        <v>1.67</v>
      </c>
      <c r="K37" s="66">
        <v>2.78</v>
      </c>
      <c r="L37" s="67">
        <v>5.51</v>
      </c>
      <c r="M37" s="65">
        <f>IF((R37=0),"N/A", R37)</f>
        <v>9.8099999999999987</v>
      </c>
      <c r="N37" s="65">
        <v>0.97</v>
      </c>
      <c r="O37" s="66">
        <v>1.46</v>
      </c>
      <c r="P37" s="66">
        <v>2.54</v>
      </c>
      <c r="Q37" s="66">
        <v>4.84</v>
      </c>
      <c r="R37" s="38">
        <f t="shared" si="12"/>
        <v>9.8099999999999987</v>
      </c>
    </row>
    <row r="38" spans="1:18" x14ac:dyDescent="0.2">
      <c r="A38" s="68" t="s">
        <v>59</v>
      </c>
      <c r="B38" s="51">
        <v>20230821</v>
      </c>
      <c r="C38" s="68" t="s">
        <v>52</v>
      </c>
      <c r="D38" s="69">
        <v>15.76</v>
      </c>
      <c r="E38" s="53">
        <f t="shared" si="8"/>
        <v>1.5760000000000001</v>
      </c>
      <c r="F38" s="54">
        <f t="shared" si="9"/>
        <v>2.3639999999999999</v>
      </c>
      <c r="G38" s="55">
        <f t="shared" si="10"/>
        <v>3.94</v>
      </c>
      <c r="H38" s="56">
        <f t="shared" si="11"/>
        <v>7.88</v>
      </c>
      <c r="I38" s="53">
        <v>1.58</v>
      </c>
      <c r="J38" s="54">
        <v>2.36</v>
      </c>
      <c r="K38" s="55">
        <v>3.94</v>
      </c>
      <c r="L38" s="56">
        <v>7.69</v>
      </c>
      <c r="M38" s="54">
        <f>IF((R38=0),"N/A", R38)</f>
        <v>12.69</v>
      </c>
      <c r="N38" s="54">
        <v>1.39</v>
      </c>
      <c r="O38" s="55">
        <v>2.12</v>
      </c>
      <c r="P38" s="55">
        <v>3.12</v>
      </c>
      <c r="Q38" s="55">
        <v>6.06</v>
      </c>
      <c r="R38" s="61">
        <f t="shared" si="12"/>
        <v>12.69</v>
      </c>
    </row>
    <row r="39" spans="1:18" x14ac:dyDescent="0.2">
      <c r="A39" s="62" t="s">
        <v>60</v>
      </c>
      <c r="B39" s="70">
        <v>20230821</v>
      </c>
      <c r="C39" s="62" t="s">
        <v>50</v>
      </c>
      <c r="D39" s="63">
        <v>13.75</v>
      </c>
      <c r="E39" s="64">
        <f t="shared" si="8"/>
        <v>1.375</v>
      </c>
      <c r="F39" s="65">
        <f t="shared" si="9"/>
        <v>2.0625</v>
      </c>
      <c r="G39" s="66">
        <f t="shared" si="10"/>
        <v>3.4375</v>
      </c>
      <c r="H39" s="67">
        <f t="shared" si="11"/>
        <v>6.875</v>
      </c>
      <c r="I39" s="64">
        <v>1.38</v>
      </c>
      <c r="J39" s="65">
        <v>2.06</v>
      </c>
      <c r="K39" s="66">
        <v>3.44</v>
      </c>
      <c r="L39" s="67">
        <v>6.82</v>
      </c>
      <c r="M39" s="65">
        <f>IF((R39=0),"N/A", R39)</f>
        <v>10.53</v>
      </c>
      <c r="N39" s="65">
        <v>1.08</v>
      </c>
      <c r="O39" s="66">
        <v>1.43</v>
      </c>
      <c r="P39" s="66">
        <v>2.5</v>
      </c>
      <c r="Q39" s="66">
        <v>5.52</v>
      </c>
      <c r="R39" s="38">
        <f t="shared" si="12"/>
        <v>10.53</v>
      </c>
    </row>
    <row r="40" spans="1:18" x14ac:dyDescent="0.2">
      <c r="A40" s="68" t="s">
        <v>61</v>
      </c>
      <c r="B40" s="68">
        <v>20230823</v>
      </c>
      <c r="C40" s="68" t="s">
        <v>52</v>
      </c>
      <c r="D40" s="69">
        <v>18.79</v>
      </c>
      <c r="E40" s="53">
        <f t="shared" si="8"/>
        <v>1.879</v>
      </c>
      <c r="F40" s="54">
        <f t="shared" si="9"/>
        <v>2.8184999999999998</v>
      </c>
      <c r="G40" s="55">
        <f t="shared" si="10"/>
        <v>4.6974999999999998</v>
      </c>
      <c r="H40" s="56">
        <f t="shared" si="11"/>
        <v>9.3949999999999996</v>
      </c>
      <c r="I40" s="53">
        <v>1.88</v>
      </c>
      <c r="J40" s="54">
        <v>2.82</v>
      </c>
      <c r="K40" s="55">
        <v>4.7</v>
      </c>
      <c r="L40" s="56">
        <v>8.98</v>
      </c>
      <c r="M40" s="54">
        <f>IF((R40=0),"N/A", R40)</f>
        <v>14.3</v>
      </c>
      <c r="N40" s="54">
        <v>1.52</v>
      </c>
      <c r="O40" s="55">
        <v>2.13</v>
      </c>
      <c r="P40" s="55">
        <v>3.44</v>
      </c>
      <c r="Q40" s="55">
        <v>7.21</v>
      </c>
      <c r="R40" s="61">
        <f t="shared" si="12"/>
        <v>14.3</v>
      </c>
    </row>
    <row r="41" spans="1:18" x14ac:dyDescent="0.2">
      <c r="A41" s="62" t="s">
        <v>62</v>
      </c>
      <c r="B41" s="62">
        <v>20230823</v>
      </c>
      <c r="C41" s="62" t="s">
        <v>50</v>
      </c>
      <c r="D41" s="63">
        <v>12.68</v>
      </c>
      <c r="E41" s="64">
        <f t="shared" si="8"/>
        <v>1.268</v>
      </c>
      <c r="F41" s="65">
        <f t="shared" si="9"/>
        <v>1.9019999999999999</v>
      </c>
      <c r="G41" s="66">
        <f t="shared" si="10"/>
        <v>3.17</v>
      </c>
      <c r="H41" s="67">
        <f t="shared" si="11"/>
        <v>6.34</v>
      </c>
      <c r="I41" s="64">
        <v>1.27</v>
      </c>
      <c r="J41" s="65">
        <v>1.9</v>
      </c>
      <c r="K41" s="66">
        <v>3.17</v>
      </c>
      <c r="L41" s="67">
        <v>6.1</v>
      </c>
      <c r="M41" s="65">
        <f>IF((R41=0),"N/A", R41)</f>
        <v>8.620000000000001</v>
      </c>
      <c r="N41" s="65">
        <v>0.87</v>
      </c>
      <c r="O41" s="66">
        <v>1.41</v>
      </c>
      <c r="P41" s="66">
        <v>1.97</v>
      </c>
      <c r="Q41" s="66">
        <v>4.37</v>
      </c>
      <c r="R41" s="38">
        <f t="shared" si="12"/>
        <v>8.620000000000001</v>
      </c>
    </row>
    <row r="42" spans="1:18" x14ac:dyDescent="0.2">
      <c r="A42" s="68" t="s">
        <v>63</v>
      </c>
      <c r="B42" s="68">
        <v>20230822</v>
      </c>
      <c r="C42" s="68" t="s">
        <v>50</v>
      </c>
      <c r="D42" s="69">
        <v>12.72</v>
      </c>
      <c r="E42" s="53">
        <f t="shared" si="8"/>
        <v>1.2720000000000002</v>
      </c>
      <c r="F42" s="54">
        <f t="shared" si="9"/>
        <v>1.9079999999999999</v>
      </c>
      <c r="G42" s="55">
        <f t="shared" si="10"/>
        <v>3.18</v>
      </c>
      <c r="H42" s="56">
        <f t="shared" si="11"/>
        <v>6.36</v>
      </c>
      <c r="I42" s="53">
        <v>1.27</v>
      </c>
      <c r="J42" s="54">
        <v>1.91</v>
      </c>
      <c r="K42" s="55">
        <v>3.18</v>
      </c>
      <c r="L42" s="56">
        <v>6.18</v>
      </c>
      <c r="M42" s="58">
        <f>IF((OR(ISBLANK(N42),ISBLANK(O42),ISBLANK(P42),ISBLANK(Q42))),"N/A", R42)</f>
        <v>10.190000000000001</v>
      </c>
      <c r="N42" s="54">
        <v>1.05</v>
      </c>
      <c r="O42" s="55">
        <v>1.43</v>
      </c>
      <c r="P42" s="55">
        <v>2.72</v>
      </c>
      <c r="Q42" s="55">
        <v>4.99</v>
      </c>
      <c r="R42" s="61">
        <f t="shared" si="12"/>
        <v>10.190000000000001</v>
      </c>
    </row>
    <row r="43" spans="1:18" x14ac:dyDescent="0.2">
      <c r="A43" s="62" t="s">
        <v>64</v>
      </c>
      <c r="B43" s="62">
        <v>20230821</v>
      </c>
      <c r="C43" s="62" t="s">
        <v>52</v>
      </c>
      <c r="D43" s="63">
        <v>9.49</v>
      </c>
      <c r="E43" s="64">
        <f t="shared" si="8"/>
        <v>0.94900000000000007</v>
      </c>
      <c r="F43" s="65">
        <f t="shared" si="9"/>
        <v>1.4235</v>
      </c>
      <c r="G43" s="66">
        <f t="shared" si="10"/>
        <v>2.3725000000000001</v>
      </c>
      <c r="H43" s="67">
        <f t="shared" si="11"/>
        <v>4.7450000000000001</v>
      </c>
      <c r="I43" s="64">
        <v>0.95</v>
      </c>
      <c r="J43" s="65">
        <v>1.42</v>
      </c>
      <c r="K43" s="66">
        <v>2.37</v>
      </c>
      <c r="L43" s="67">
        <v>4.57</v>
      </c>
      <c r="M43" s="65">
        <f>IF((R43=0),"N/A", R43)</f>
        <v>7.71</v>
      </c>
      <c r="N43" s="65">
        <v>0.77</v>
      </c>
      <c r="O43" s="66">
        <v>1.21</v>
      </c>
      <c r="P43" s="66">
        <v>1.96</v>
      </c>
      <c r="Q43" s="66">
        <v>3.77</v>
      </c>
      <c r="R43" s="38">
        <f t="shared" si="12"/>
        <v>7.71</v>
      </c>
    </row>
    <row r="44" spans="1:18" x14ac:dyDescent="0.2">
      <c r="A44" s="68" t="s">
        <v>65</v>
      </c>
      <c r="B44" s="68">
        <v>20230823</v>
      </c>
      <c r="C44" s="68" t="s">
        <v>52</v>
      </c>
      <c r="D44" s="69">
        <v>16.86</v>
      </c>
      <c r="E44" s="53">
        <f t="shared" si="8"/>
        <v>1.6859999999999999</v>
      </c>
      <c r="F44" s="54">
        <f t="shared" si="9"/>
        <v>2.5289999999999999</v>
      </c>
      <c r="G44" s="55">
        <f t="shared" si="10"/>
        <v>4.2149999999999999</v>
      </c>
      <c r="H44" s="56">
        <f t="shared" si="11"/>
        <v>8.43</v>
      </c>
      <c r="I44" s="53">
        <v>1.69</v>
      </c>
      <c r="J44" s="54">
        <v>2.5299999999999998</v>
      </c>
      <c r="K44" s="55">
        <v>4.22</v>
      </c>
      <c r="L44" s="56">
        <v>8.2899999999999991</v>
      </c>
      <c r="M44" s="54">
        <f>IF((R44=0),"N/A", R44)</f>
        <v>13.959999999999999</v>
      </c>
      <c r="N44" s="54">
        <v>1.43</v>
      </c>
      <c r="O44" s="55">
        <v>2.17</v>
      </c>
      <c r="P44" s="55">
        <v>3.51</v>
      </c>
      <c r="Q44" s="55">
        <v>6.85</v>
      </c>
      <c r="R44" s="61">
        <f t="shared" si="12"/>
        <v>13.959999999999999</v>
      </c>
    </row>
    <row r="45" spans="1:18" x14ac:dyDescent="0.2">
      <c r="A45" s="62" t="s">
        <v>66</v>
      </c>
      <c r="B45" s="62">
        <v>20230823</v>
      </c>
      <c r="C45" s="62" t="s">
        <v>50</v>
      </c>
      <c r="D45" s="63">
        <v>6.72</v>
      </c>
      <c r="E45" s="64">
        <f t="shared" si="8"/>
        <v>0.67200000000000004</v>
      </c>
      <c r="F45" s="65">
        <f t="shared" si="9"/>
        <v>1.008</v>
      </c>
      <c r="G45" s="66">
        <f t="shared" si="10"/>
        <v>1.68</v>
      </c>
      <c r="H45" s="67">
        <f t="shared" si="11"/>
        <v>3.36</v>
      </c>
      <c r="I45" s="64">
        <v>0.67</v>
      </c>
      <c r="J45" s="65">
        <v>1.01</v>
      </c>
      <c r="K45" s="66">
        <v>1.68</v>
      </c>
      <c r="L45" s="67">
        <v>3.21</v>
      </c>
      <c r="M45" s="65">
        <f>IF((R45=0),"N/A", R45)</f>
        <v>4.9700000000000006</v>
      </c>
      <c r="N45" s="65">
        <v>0.5</v>
      </c>
      <c r="O45" s="66">
        <v>0.76</v>
      </c>
      <c r="P45" s="66">
        <v>1.23</v>
      </c>
      <c r="Q45" s="66">
        <v>2.48</v>
      </c>
      <c r="R45" s="38">
        <f t="shared" si="12"/>
        <v>4.9700000000000006</v>
      </c>
    </row>
    <row r="46" spans="1:18" x14ac:dyDescent="0.2">
      <c r="A46" s="68" t="s">
        <v>67</v>
      </c>
      <c r="B46" s="68">
        <v>20230822</v>
      </c>
      <c r="C46" s="68" t="s">
        <v>50</v>
      </c>
      <c r="D46" s="69">
        <v>28.74</v>
      </c>
      <c r="E46" s="53">
        <f t="shared" si="8"/>
        <v>2.8740000000000001</v>
      </c>
      <c r="F46" s="54">
        <f t="shared" si="9"/>
        <v>4.3109999999999999</v>
      </c>
      <c r="G46" s="55">
        <f t="shared" si="10"/>
        <v>7.1849999999999996</v>
      </c>
      <c r="H46" s="56">
        <f t="shared" si="11"/>
        <v>14.37</v>
      </c>
      <c r="I46" s="53">
        <v>2.87</v>
      </c>
      <c r="J46" s="54">
        <v>4.3099999999999996</v>
      </c>
      <c r="K46" s="55">
        <v>7.19</v>
      </c>
      <c r="L46" s="56">
        <v>13.65</v>
      </c>
      <c r="M46" s="54">
        <f>IF((R46=0),"N/A", R46)</f>
        <v>17.89</v>
      </c>
      <c r="N46" s="54">
        <v>1.76</v>
      </c>
      <c r="O46" s="55">
        <v>2.89</v>
      </c>
      <c r="P46" s="55">
        <v>4.8899999999999997</v>
      </c>
      <c r="Q46" s="55">
        <v>8.35</v>
      </c>
      <c r="R46" s="61">
        <f t="shared" si="12"/>
        <v>17.89</v>
      </c>
    </row>
  </sheetData>
  <mergeCells count="6">
    <mergeCell ref="I3:L3"/>
    <mergeCell ref="N3:Q3"/>
    <mergeCell ref="E3:H3"/>
    <mergeCell ref="E28:H28"/>
    <mergeCell ref="I28:L28"/>
    <mergeCell ref="N28:Q28"/>
  </mergeCells>
  <phoneticPr fontId="5" type="noConversion"/>
  <pageMargins left="0.67" right="0.3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B36B-4C96-7D41-A51C-74AD1A1F601D}">
  <dimension ref="A1:M35"/>
  <sheetViews>
    <sheetView tabSelected="1" zoomScale="115" zoomScaleNormal="115" workbookViewId="0">
      <selection activeCell="F45" sqref="F45"/>
    </sheetView>
  </sheetViews>
  <sheetFormatPr baseColWidth="10" defaultRowHeight="16" x14ac:dyDescent="0.2"/>
  <cols>
    <col min="1" max="1" width="17.1640625" customWidth="1"/>
    <col min="2" max="2" width="16.33203125" customWidth="1"/>
  </cols>
  <sheetData>
    <row r="1" spans="1:13" x14ac:dyDescent="0.2">
      <c r="A1" t="s">
        <v>36</v>
      </c>
      <c r="B1" t="s">
        <v>3</v>
      </c>
      <c r="C1" t="s">
        <v>4</v>
      </c>
      <c r="D1" t="s">
        <v>37</v>
      </c>
      <c r="E1" t="s">
        <v>6</v>
      </c>
      <c r="F1" t="s">
        <v>38</v>
      </c>
      <c r="G1" t="s">
        <v>44</v>
      </c>
      <c r="H1" t="s">
        <v>39</v>
      </c>
      <c r="I1" t="s">
        <v>40</v>
      </c>
      <c r="J1" t="s">
        <v>41</v>
      </c>
      <c r="K1" t="s">
        <v>45</v>
      </c>
      <c r="L1" t="s">
        <v>42</v>
      </c>
      <c r="M1" t="s">
        <v>43</v>
      </c>
    </row>
    <row r="2" spans="1:13" x14ac:dyDescent="0.2">
      <c r="A2" t="s">
        <v>46</v>
      </c>
      <c r="B2" t="s">
        <v>17</v>
      </c>
      <c r="C2">
        <v>20230502</v>
      </c>
      <c r="D2" t="s">
        <v>18</v>
      </c>
      <c r="E2" s="46">
        <v>11.06</v>
      </c>
      <c r="F2" s="46">
        <v>1.45</v>
      </c>
      <c r="G2" s="46">
        <v>1.66</v>
      </c>
      <c r="H2" s="46">
        <v>2.77</v>
      </c>
      <c r="I2" s="46">
        <v>5.53</v>
      </c>
      <c r="J2" s="46">
        <v>0.25</v>
      </c>
      <c r="K2" s="46">
        <v>0.49</v>
      </c>
      <c r="L2" s="46">
        <v>0.75</v>
      </c>
      <c r="M2" s="46">
        <v>1.34</v>
      </c>
    </row>
    <row r="3" spans="1:13" x14ac:dyDescent="0.2">
      <c r="A3" t="s">
        <v>46</v>
      </c>
      <c r="B3" t="s">
        <v>19</v>
      </c>
      <c r="C3">
        <v>20230502</v>
      </c>
      <c r="D3" t="s">
        <v>18</v>
      </c>
      <c r="E3" s="46">
        <v>14.45</v>
      </c>
      <c r="F3" s="46">
        <v>1.45</v>
      </c>
      <c r="G3" s="46">
        <v>2.17</v>
      </c>
      <c r="H3" s="46">
        <v>3.51</v>
      </c>
      <c r="I3" s="46">
        <v>7.14</v>
      </c>
      <c r="J3" s="46">
        <v>0.43</v>
      </c>
      <c r="K3" s="46">
        <v>0.68</v>
      </c>
      <c r="L3" s="46">
        <v>1.0900000000000001</v>
      </c>
      <c r="M3" s="46">
        <v>2.0699999999999998</v>
      </c>
    </row>
    <row r="4" spans="1:13" x14ac:dyDescent="0.2">
      <c r="A4" t="s">
        <v>46</v>
      </c>
      <c r="B4" t="s">
        <v>20</v>
      </c>
      <c r="C4">
        <v>20230502</v>
      </c>
      <c r="D4" t="s">
        <v>12</v>
      </c>
      <c r="E4" s="46">
        <v>25.8</v>
      </c>
      <c r="F4" s="46">
        <v>2.58</v>
      </c>
      <c r="G4" s="46">
        <v>3.87</v>
      </c>
      <c r="H4" s="46">
        <v>6.37</v>
      </c>
      <c r="I4" s="46">
        <v>12.8</v>
      </c>
      <c r="J4" s="46">
        <v>0.63</v>
      </c>
      <c r="K4" s="46">
        <v>1.05</v>
      </c>
      <c r="L4" s="46">
        <v>2.11</v>
      </c>
      <c r="M4" s="46">
        <v>2.39</v>
      </c>
    </row>
    <row r="5" spans="1:13" x14ac:dyDescent="0.2">
      <c r="A5" t="s">
        <v>46</v>
      </c>
      <c r="B5" t="s">
        <v>21</v>
      </c>
      <c r="C5">
        <v>20230502</v>
      </c>
      <c r="D5" t="s">
        <v>18</v>
      </c>
      <c r="E5" s="46">
        <v>16.55</v>
      </c>
      <c r="F5" s="46">
        <v>1.66</v>
      </c>
      <c r="G5" s="46">
        <v>2.4700000000000002</v>
      </c>
      <c r="H5" s="46">
        <v>4.07</v>
      </c>
      <c r="I5" s="46">
        <v>8.1300000000000008</v>
      </c>
      <c r="J5" s="46">
        <v>0.48</v>
      </c>
      <c r="K5" s="46">
        <v>0.77</v>
      </c>
      <c r="L5" s="46">
        <v>1.23</v>
      </c>
      <c r="M5" s="46">
        <v>2.58</v>
      </c>
    </row>
    <row r="6" spans="1:13" x14ac:dyDescent="0.2">
      <c r="A6" t="s">
        <v>46</v>
      </c>
      <c r="B6" t="s">
        <v>16</v>
      </c>
      <c r="C6">
        <v>20230502</v>
      </c>
      <c r="D6" t="s">
        <v>12</v>
      </c>
      <c r="E6" s="46">
        <v>33.75</v>
      </c>
      <c r="F6" s="46">
        <v>3.38</v>
      </c>
      <c r="G6" s="46">
        <v>5.0599999999999996</v>
      </c>
      <c r="H6" s="46">
        <v>8.42</v>
      </c>
      <c r="I6" s="46">
        <v>16.8</v>
      </c>
      <c r="J6" s="46">
        <v>1.21</v>
      </c>
      <c r="K6" s="46">
        <v>1.56</v>
      </c>
      <c r="L6" s="46">
        <v>2.61</v>
      </c>
      <c r="M6" s="46">
        <v>5.39</v>
      </c>
    </row>
    <row r="7" spans="1:13" x14ac:dyDescent="0.2">
      <c r="A7" t="s">
        <v>46</v>
      </c>
      <c r="B7" t="s">
        <v>22</v>
      </c>
      <c r="C7">
        <v>20230502</v>
      </c>
      <c r="D7" t="s">
        <v>12</v>
      </c>
      <c r="E7" s="46">
        <v>11.83</v>
      </c>
      <c r="F7" s="46">
        <v>1.18</v>
      </c>
      <c r="G7" s="46">
        <v>1.77</v>
      </c>
      <c r="H7" s="46">
        <v>2.96</v>
      </c>
      <c r="I7" s="46">
        <v>5.9</v>
      </c>
      <c r="J7" s="46">
        <v>0.46</v>
      </c>
      <c r="K7" s="46">
        <v>0.74</v>
      </c>
      <c r="L7" s="46">
        <v>1.1399999999999999</v>
      </c>
      <c r="M7" s="46">
        <v>2.27</v>
      </c>
    </row>
    <row r="8" spans="1:13" x14ac:dyDescent="0.2">
      <c r="A8" t="s">
        <v>46</v>
      </c>
      <c r="B8" t="s">
        <v>23</v>
      </c>
      <c r="C8">
        <v>20230502</v>
      </c>
      <c r="D8" t="s">
        <v>18</v>
      </c>
      <c r="E8" s="46">
        <v>19.079999999999998</v>
      </c>
      <c r="F8" s="46">
        <v>1.91</v>
      </c>
      <c r="G8" s="46">
        <v>2.86</v>
      </c>
      <c r="H8" s="46">
        <v>4.7699999999999996</v>
      </c>
      <c r="I8" s="46">
        <v>9.51</v>
      </c>
      <c r="J8" s="46">
        <v>0.62</v>
      </c>
      <c r="K8" s="46">
        <v>0.81</v>
      </c>
      <c r="L8" s="46">
        <v>1.3</v>
      </c>
      <c r="M8" s="46">
        <v>2.9</v>
      </c>
    </row>
    <row r="9" spans="1:13" x14ac:dyDescent="0.2">
      <c r="A9" t="s">
        <v>46</v>
      </c>
      <c r="B9" t="s">
        <v>24</v>
      </c>
      <c r="C9">
        <v>20230502</v>
      </c>
      <c r="D9" t="s">
        <v>18</v>
      </c>
      <c r="E9" s="46">
        <v>54</v>
      </c>
      <c r="F9" s="46">
        <v>5.4</v>
      </c>
      <c r="G9" s="46">
        <v>8.1</v>
      </c>
      <c r="H9" s="46">
        <v>13.5</v>
      </c>
      <c r="I9" s="46">
        <v>26</v>
      </c>
      <c r="J9" s="46">
        <v>1.07</v>
      </c>
      <c r="K9" s="46">
        <v>2.7</v>
      </c>
      <c r="L9" s="46">
        <v>4.16</v>
      </c>
      <c r="M9" s="46">
        <v>8.11</v>
      </c>
    </row>
    <row r="10" spans="1:13" x14ac:dyDescent="0.2">
      <c r="A10" t="s">
        <v>46</v>
      </c>
      <c r="B10" t="s">
        <v>25</v>
      </c>
      <c r="C10">
        <v>20230502</v>
      </c>
      <c r="D10" t="s">
        <v>12</v>
      </c>
      <c r="E10" s="46">
        <v>31.41</v>
      </c>
      <c r="F10" s="46">
        <v>3.14</v>
      </c>
      <c r="G10" s="46">
        <v>4.7</v>
      </c>
      <c r="H10" s="46">
        <v>7.79</v>
      </c>
      <c r="I10" s="46">
        <v>15.59</v>
      </c>
      <c r="J10" s="46">
        <v>1.08</v>
      </c>
      <c r="K10" s="46">
        <v>1.48</v>
      </c>
      <c r="L10" s="46">
        <v>2.5299999999999998</v>
      </c>
      <c r="M10" s="46">
        <v>4.8600000000000003</v>
      </c>
    </row>
    <row r="11" spans="1:13" x14ac:dyDescent="0.2">
      <c r="A11" t="s">
        <v>46</v>
      </c>
      <c r="B11" t="s">
        <v>26</v>
      </c>
      <c r="C11">
        <v>20230502</v>
      </c>
      <c r="D11" t="s">
        <v>12</v>
      </c>
      <c r="E11" s="46">
        <v>44.22</v>
      </c>
      <c r="F11" s="46">
        <v>4.42</v>
      </c>
      <c r="G11" s="46">
        <v>6.6</v>
      </c>
      <c r="H11" s="46">
        <v>10.88</v>
      </c>
      <c r="I11" s="46">
        <v>21.36</v>
      </c>
      <c r="J11" s="46">
        <v>0.99</v>
      </c>
      <c r="K11" s="46">
        <v>1.62</v>
      </c>
      <c r="L11" s="46">
        <v>2.75</v>
      </c>
      <c r="M11" s="46">
        <v>5.86</v>
      </c>
    </row>
    <row r="12" spans="1:13" x14ac:dyDescent="0.2">
      <c r="A12" t="s">
        <v>46</v>
      </c>
      <c r="B12" t="s">
        <v>27</v>
      </c>
      <c r="C12">
        <v>20230502</v>
      </c>
      <c r="D12" t="s">
        <v>12</v>
      </c>
      <c r="E12" s="46">
        <v>51.48</v>
      </c>
      <c r="F12" s="46">
        <v>4.83</v>
      </c>
      <c r="G12" s="46">
        <v>7.72</v>
      </c>
      <c r="H12" s="46">
        <v>12.87</v>
      </c>
      <c r="I12" s="46">
        <v>25.74</v>
      </c>
      <c r="J12" s="46">
        <v>1.43</v>
      </c>
      <c r="K12" s="46">
        <v>2.25</v>
      </c>
      <c r="L12" s="46">
        <v>3.89</v>
      </c>
      <c r="M12" s="46">
        <v>7.93</v>
      </c>
    </row>
    <row r="13" spans="1:13" x14ac:dyDescent="0.2">
      <c r="A13" t="s">
        <v>46</v>
      </c>
      <c r="B13" t="s">
        <v>28</v>
      </c>
      <c r="C13">
        <v>20230502</v>
      </c>
      <c r="D13" t="s">
        <v>18</v>
      </c>
      <c r="E13" s="46">
        <v>12.23</v>
      </c>
      <c r="F13" s="46">
        <v>1.22</v>
      </c>
      <c r="G13" s="46">
        <v>1.83</v>
      </c>
      <c r="H13" s="46">
        <v>3.06</v>
      </c>
      <c r="I13" s="46">
        <v>6</v>
      </c>
      <c r="J13" s="46">
        <v>0.54</v>
      </c>
      <c r="K13" s="46">
        <v>0.79</v>
      </c>
      <c r="L13" s="46">
        <v>1.28</v>
      </c>
      <c r="M13" s="46">
        <v>2.8</v>
      </c>
    </row>
    <row r="14" spans="1:13" x14ac:dyDescent="0.2">
      <c r="A14" t="s">
        <v>46</v>
      </c>
      <c r="B14" t="s">
        <v>29</v>
      </c>
      <c r="C14">
        <v>20230502</v>
      </c>
      <c r="D14" t="s">
        <v>18</v>
      </c>
      <c r="E14" s="46">
        <v>67.87</v>
      </c>
      <c r="F14" s="46">
        <v>6.79</v>
      </c>
      <c r="G14" s="46">
        <v>10.18</v>
      </c>
      <c r="H14" s="46">
        <v>16.97</v>
      </c>
      <c r="I14" s="46">
        <v>33.1</v>
      </c>
      <c r="J14" s="46">
        <v>1.34</v>
      </c>
      <c r="K14" s="46">
        <v>2.16</v>
      </c>
      <c r="L14" s="46">
        <v>4.9800000000000004</v>
      </c>
      <c r="M14" s="46">
        <v>9.17</v>
      </c>
    </row>
    <row r="15" spans="1:13" x14ac:dyDescent="0.2">
      <c r="A15" t="s">
        <v>46</v>
      </c>
      <c r="B15" t="s">
        <v>30</v>
      </c>
      <c r="C15">
        <v>20230502</v>
      </c>
      <c r="D15" t="s">
        <v>18</v>
      </c>
      <c r="E15" s="46">
        <v>11.39</v>
      </c>
      <c r="F15" s="46">
        <v>1.1399999999999999</v>
      </c>
      <c r="G15" s="46">
        <v>1.71</v>
      </c>
      <c r="H15" s="46">
        <v>2.85</v>
      </c>
      <c r="I15" s="46">
        <v>5.69</v>
      </c>
      <c r="J15" s="46">
        <v>0.66</v>
      </c>
      <c r="K15" s="46">
        <v>0.38</v>
      </c>
      <c r="L15" s="46">
        <v>1.1000000000000001</v>
      </c>
      <c r="M15" s="46">
        <v>2.5499999999999998</v>
      </c>
    </row>
    <row r="16" spans="1:13" x14ac:dyDescent="0.2">
      <c r="A16" t="s">
        <v>46</v>
      </c>
      <c r="B16" t="s">
        <v>31</v>
      </c>
      <c r="C16">
        <v>20230502</v>
      </c>
      <c r="D16" t="s">
        <v>18</v>
      </c>
      <c r="E16" s="46">
        <v>5.5</v>
      </c>
      <c r="F16" s="46">
        <v>0.55000000000000004</v>
      </c>
      <c r="G16" s="46">
        <v>0.83</v>
      </c>
      <c r="H16" s="46">
        <v>1.38</v>
      </c>
      <c r="I16" s="46">
        <v>2.74</v>
      </c>
      <c r="J16" s="46">
        <v>0.21</v>
      </c>
      <c r="K16" s="46">
        <v>0.35</v>
      </c>
      <c r="L16" s="46">
        <v>0.51</v>
      </c>
      <c r="M16" s="46">
        <v>0.99</v>
      </c>
    </row>
    <row r="17" spans="1:13" x14ac:dyDescent="0.2">
      <c r="A17" t="s">
        <v>46</v>
      </c>
      <c r="B17" t="s">
        <v>32</v>
      </c>
      <c r="C17">
        <v>20230502</v>
      </c>
      <c r="D17" t="s">
        <v>12</v>
      </c>
      <c r="E17" s="46">
        <v>54.02</v>
      </c>
      <c r="F17" s="46">
        <v>5.4</v>
      </c>
      <c r="G17" s="46">
        <v>8.1</v>
      </c>
      <c r="H17" s="46">
        <v>13.51</v>
      </c>
      <c r="I17" s="46">
        <v>26.56</v>
      </c>
      <c r="J17" s="46">
        <v>1.55</v>
      </c>
      <c r="K17" s="46">
        <v>2.06</v>
      </c>
      <c r="L17" s="46">
        <v>3.46</v>
      </c>
      <c r="M17" s="46">
        <v>6.7</v>
      </c>
    </row>
    <row r="18" spans="1:13" x14ac:dyDescent="0.2">
      <c r="A18" t="s">
        <v>46</v>
      </c>
      <c r="B18" t="s">
        <v>33</v>
      </c>
      <c r="C18">
        <v>20230502</v>
      </c>
      <c r="D18" t="s">
        <v>12</v>
      </c>
      <c r="E18">
        <v>76.31</v>
      </c>
      <c r="F18">
        <v>7.63</v>
      </c>
      <c r="G18">
        <v>11.45</v>
      </c>
      <c r="H18">
        <v>19.079999999999998</v>
      </c>
      <c r="I18">
        <v>37.18</v>
      </c>
      <c r="J18">
        <v>1.89</v>
      </c>
      <c r="K18">
        <v>3.72</v>
      </c>
      <c r="L18">
        <v>5.62</v>
      </c>
      <c r="M18">
        <v>11.64</v>
      </c>
    </row>
    <row r="19" spans="1:13" x14ac:dyDescent="0.2">
      <c r="A19" t="s">
        <v>47</v>
      </c>
      <c r="B19" t="s">
        <v>68</v>
      </c>
      <c r="C19">
        <v>20230822</v>
      </c>
      <c r="D19" t="s">
        <v>18</v>
      </c>
      <c r="E19">
        <v>24.21</v>
      </c>
      <c r="F19">
        <v>2.42</v>
      </c>
      <c r="G19">
        <v>3.63</v>
      </c>
      <c r="H19">
        <v>6.05</v>
      </c>
      <c r="I19">
        <v>11.75</v>
      </c>
      <c r="J19">
        <v>1.86</v>
      </c>
      <c r="K19">
        <v>2.82</v>
      </c>
      <c r="L19">
        <v>4.4400000000000004</v>
      </c>
      <c r="M19">
        <v>8.6999999999999993</v>
      </c>
    </row>
    <row r="20" spans="1:13" x14ac:dyDescent="0.2">
      <c r="A20" t="s">
        <v>47</v>
      </c>
      <c r="B20" t="s">
        <v>69</v>
      </c>
      <c r="C20">
        <v>20230822</v>
      </c>
      <c r="D20" t="s">
        <v>12</v>
      </c>
      <c r="E20">
        <v>5.6</v>
      </c>
      <c r="F20">
        <v>0.56000000000000005</v>
      </c>
      <c r="G20">
        <v>0.84</v>
      </c>
      <c r="H20">
        <v>1.4</v>
      </c>
      <c r="I20">
        <v>2.69</v>
      </c>
      <c r="J20">
        <v>0.37</v>
      </c>
      <c r="K20">
        <v>0.6</v>
      </c>
      <c r="L20">
        <v>1.03</v>
      </c>
      <c r="M20">
        <v>2.12</v>
      </c>
    </row>
    <row r="21" spans="1:13" x14ac:dyDescent="0.2">
      <c r="A21" t="s">
        <v>47</v>
      </c>
      <c r="B21" t="s">
        <v>70</v>
      </c>
      <c r="C21">
        <v>20230821</v>
      </c>
      <c r="D21" t="s">
        <v>12</v>
      </c>
      <c r="E21">
        <v>13</v>
      </c>
      <c r="F21">
        <v>1.3</v>
      </c>
      <c r="G21">
        <v>1.95</v>
      </c>
      <c r="H21">
        <v>3.25</v>
      </c>
      <c r="I21">
        <v>6.28</v>
      </c>
      <c r="J21">
        <v>0.67</v>
      </c>
      <c r="K21">
        <v>1.2</v>
      </c>
      <c r="L21">
        <v>2.35</v>
      </c>
      <c r="M21">
        <v>4.1900000000000004</v>
      </c>
    </row>
    <row r="22" spans="1:13" x14ac:dyDescent="0.2">
      <c r="A22" t="s">
        <v>47</v>
      </c>
      <c r="B22" t="s">
        <v>71</v>
      </c>
      <c r="C22">
        <v>20230821</v>
      </c>
      <c r="D22" t="s">
        <v>18</v>
      </c>
      <c r="E22">
        <v>16.010000000000002</v>
      </c>
      <c r="F22">
        <v>1.6</v>
      </c>
      <c r="G22">
        <v>2.4</v>
      </c>
      <c r="H22">
        <v>4</v>
      </c>
      <c r="I22">
        <v>7.76</v>
      </c>
      <c r="J22">
        <v>1.28</v>
      </c>
      <c r="K22">
        <v>1.74</v>
      </c>
      <c r="L22">
        <v>2.93</v>
      </c>
      <c r="M22">
        <v>5.7</v>
      </c>
    </row>
    <row r="23" spans="1:13" x14ac:dyDescent="0.2">
      <c r="A23" t="s">
        <v>47</v>
      </c>
      <c r="B23" t="s">
        <v>72</v>
      </c>
      <c r="C23">
        <v>20230821</v>
      </c>
      <c r="D23" t="s">
        <v>18</v>
      </c>
      <c r="E23">
        <v>24.63</v>
      </c>
      <c r="F23">
        <v>2.46</v>
      </c>
      <c r="G23">
        <v>3.69</v>
      </c>
      <c r="H23">
        <v>6.16</v>
      </c>
      <c r="I23">
        <v>11.95</v>
      </c>
      <c r="J23">
        <v>1.88</v>
      </c>
      <c r="K23">
        <v>2.6</v>
      </c>
      <c r="L23">
        <v>4.3499999999999996</v>
      </c>
      <c r="M23">
        <v>7.68</v>
      </c>
    </row>
    <row r="24" spans="1:13" x14ac:dyDescent="0.2">
      <c r="A24" t="s">
        <v>47</v>
      </c>
      <c r="B24" t="s">
        <v>73</v>
      </c>
      <c r="C24">
        <v>20230821</v>
      </c>
      <c r="D24" t="s">
        <v>12</v>
      </c>
      <c r="E24">
        <v>10.29</v>
      </c>
      <c r="F24">
        <v>1.03</v>
      </c>
      <c r="G24">
        <v>1.54</v>
      </c>
      <c r="H24">
        <v>2.57</v>
      </c>
      <c r="I24">
        <v>4.95</v>
      </c>
      <c r="J24">
        <v>0.84</v>
      </c>
      <c r="K24">
        <v>1.22</v>
      </c>
      <c r="L24">
        <v>2.08</v>
      </c>
      <c r="M24">
        <v>3.6</v>
      </c>
    </row>
    <row r="25" spans="1:13" x14ac:dyDescent="0.2">
      <c r="A25" t="s">
        <v>47</v>
      </c>
      <c r="B25" t="s">
        <v>74</v>
      </c>
      <c r="C25">
        <v>20230823</v>
      </c>
      <c r="D25" t="s">
        <v>12</v>
      </c>
      <c r="E25">
        <v>21.95</v>
      </c>
      <c r="F25">
        <v>2.2000000000000002</v>
      </c>
      <c r="G25">
        <v>3.29</v>
      </c>
      <c r="H25">
        <v>5.49</v>
      </c>
      <c r="I25">
        <v>10.66</v>
      </c>
      <c r="J25">
        <v>1.75</v>
      </c>
      <c r="K25">
        <v>2.38</v>
      </c>
      <c r="L25">
        <v>4.04</v>
      </c>
      <c r="M25">
        <v>7.72</v>
      </c>
    </row>
    <row r="26" spans="1:13" x14ac:dyDescent="0.2">
      <c r="A26" t="s">
        <v>47</v>
      </c>
      <c r="B26" t="s">
        <v>75</v>
      </c>
      <c r="C26">
        <v>20230823</v>
      </c>
      <c r="D26" t="s">
        <v>18</v>
      </c>
      <c r="E26">
        <f>218.07-206.94</f>
        <v>11.129999999999995</v>
      </c>
      <c r="F26">
        <v>1.1100000000000001</v>
      </c>
      <c r="G26">
        <v>1.67</v>
      </c>
      <c r="H26">
        <v>2.78</v>
      </c>
      <c r="I26">
        <v>5.51</v>
      </c>
      <c r="J26">
        <v>0.97</v>
      </c>
      <c r="K26">
        <v>1.46</v>
      </c>
      <c r="L26">
        <v>2.54</v>
      </c>
      <c r="M26">
        <v>4.84</v>
      </c>
    </row>
    <row r="27" spans="1:13" x14ac:dyDescent="0.2">
      <c r="A27" t="s">
        <v>47</v>
      </c>
      <c r="B27" t="s">
        <v>76</v>
      </c>
      <c r="C27">
        <v>20230821</v>
      </c>
      <c r="D27" t="s">
        <v>12</v>
      </c>
      <c r="E27">
        <v>15.76</v>
      </c>
      <c r="F27">
        <v>1.58</v>
      </c>
      <c r="G27">
        <v>2.36</v>
      </c>
      <c r="H27">
        <v>3.94</v>
      </c>
      <c r="I27">
        <v>7.69</v>
      </c>
      <c r="J27">
        <v>1.39</v>
      </c>
      <c r="K27">
        <v>2.12</v>
      </c>
      <c r="L27">
        <v>3.12</v>
      </c>
      <c r="M27">
        <v>6.06</v>
      </c>
    </row>
    <row r="28" spans="1:13" x14ac:dyDescent="0.2">
      <c r="A28" t="s">
        <v>47</v>
      </c>
      <c r="B28" t="s">
        <v>77</v>
      </c>
      <c r="C28">
        <v>20230821</v>
      </c>
      <c r="D28" t="s">
        <v>18</v>
      </c>
      <c r="E28">
        <v>13.75</v>
      </c>
      <c r="F28">
        <v>1.38</v>
      </c>
      <c r="G28">
        <v>2.06</v>
      </c>
      <c r="H28">
        <v>3.44</v>
      </c>
      <c r="I28">
        <v>6.82</v>
      </c>
      <c r="J28">
        <v>1.08</v>
      </c>
      <c r="K28">
        <v>1.43</v>
      </c>
      <c r="L28">
        <v>2.5</v>
      </c>
      <c r="M28">
        <v>5.52</v>
      </c>
    </row>
    <row r="29" spans="1:13" x14ac:dyDescent="0.2">
      <c r="A29" t="s">
        <v>47</v>
      </c>
      <c r="B29" t="s">
        <v>78</v>
      </c>
      <c r="C29">
        <v>20230823</v>
      </c>
      <c r="D29" t="s">
        <v>12</v>
      </c>
      <c r="E29">
        <v>18.79</v>
      </c>
      <c r="F29">
        <v>1.88</v>
      </c>
      <c r="G29">
        <v>2.82</v>
      </c>
      <c r="H29">
        <v>4.7</v>
      </c>
      <c r="I29">
        <v>8.98</v>
      </c>
      <c r="J29">
        <v>1.52</v>
      </c>
      <c r="K29">
        <v>2.13</v>
      </c>
      <c r="L29">
        <v>3.44</v>
      </c>
      <c r="M29">
        <v>7.21</v>
      </c>
    </row>
    <row r="30" spans="1:13" x14ac:dyDescent="0.2">
      <c r="A30" t="s">
        <v>47</v>
      </c>
      <c r="B30" t="s">
        <v>79</v>
      </c>
      <c r="C30">
        <v>20230823</v>
      </c>
      <c r="D30" t="s">
        <v>18</v>
      </c>
      <c r="E30">
        <v>12.68</v>
      </c>
      <c r="F30">
        <v>1.27</v>
      </c>
      <c r="G30">
        <v>1.9</v>
      </c>
      <c r="H30">
        <v>3.17</v>
      </c>
      <c r="I30">
        <v>6.1</v>
      </c>
      <c r="J30">
        <v>0.87</v>
      </c>
      <c r="K30">
        <v>1.41</v>
      </c>
      <c r="L30">
        <v>1.97</v>
      </c>
      <c r="M30">
        <v>4.37</v>
      </c>
    </row>
    <row r="31" spans="1:13" x14ac:dyDescent="0.2">
      <c r="A31" t="s">
        <v>47</v>
      </c>
      <c r="B31" t="s">
        <v>80</v>
      </c>
      <c r="C31">
        <v>20230822</v>
      </c>
      <c r="D31" t="s">
        <v>18</v>
      </c>
      <c r="E31">
        <v>12.72</v>
      </c>
      <c r="F31">
        <v>1.27</v>
      </c>
      <c r="G31">
        <v>1.91</v>
      </c>
      <c r="H31">
        <v>3.18</v>
      </c>
      <c r="I31">
        <v>6.18</v>
      </c>
      <c r="J31">
        <v>1.05</v>
      </c>
      <c r="K31">
        <v>1.43</v>
      </c>
      <c r="L31">
        <v>2.72</v>
      </c>
      <c r="M31">
        <v>4.99</v>
      </c>
    </row>
    <row r="32" spans="1:13" x14ac:dyDescent="0.2">
      <c r="A32" t="s">
        <v>47</v>
      </c>
      <c r="B32" t="s">
        <v>81</v>
      </c>
      <c r="C32">
        <v>20230821</v>
      </c>
      <c r="D32" t="s">
        <v>12</v>
      </c>
      <c r="E32">
        <v>9.49</v>
      </c>
      <c r="F32">
        <v>0.95</v>
      </c>
      <c r="G32">
        <v>1.42</v>
      </c>
      <c r="H32">
        <v>2.37</v>
      </c>
      <c r="I32">
        <v>4.57</v>
      </c>
      <c r="J32">
        <v>0.77</v>
      </c>
      <c r="K32">
        <v>1.21</v>
      </c>
      <c r="L32">
        <v>1.96</v>
      </c>
      <c r="M32">
        <v>3.77</v>
      </c>
    </row>
    <row r="33" spans="1:13" x14ac:dyDescent="0.2">
      <c r="A33" t="s">
        <v>47</v>
      </c>
      <c r="B33" t="s">
        <v>82</v>
      </c>
      <c r="C33">
        <v>20230823</v>
      </c>
      <c r="D33" t="s">
        <v>12</v>
      </c>
      <c r="E33">
        <v>16.86</v>
      </c>
      <c r="F33">
        <v>1.69</v>
      </c>
      <c r="G33">
        <v>2.5299999999999998</v>
      </c>
      <c r="H33">
        <v>4.22</v>
      </c>
      <c r="I33">
        <v>8.2899999999999991</v>
      </c>
      <c r="J33">
        <v>1.43</v>
      </c>
      <c r="K33">
        <v>2.17</v>
      </c>
      <c r="L33">
        <v>3.51</v>
      </c>
      <c r="M33">
        <v>6.85</v>
      </c>
    </row>
    <row r="34" spans="1:13" x14ac:dyDescent="0.2">
      <c r="A34" t="s">
        <v>47</v>
      </c>
      <c r="B34" t="s">
        <v>83</v>
      </c>
      <c r="C34">
        <v>20230823</v>
      </c>
      <c r="D34" t="s">
        <v>18</v>
      </c>
      <c r="E34">
        <v>6.72</v>
      </c>
      <c r="F34">
        <v>0.67</v>
      </c>
      <c r="G34">
        <v>1.01</v>
      </c>
      <c r="H34">
        <v>1.68</v>
      </c>
      <c r="I34">
        <v>3.21</v>
      </c>
      <c r="J34">
        <v>0.5</v>
      </c>
      <c r="K34">
        <v>0.76</v>
      </c>
      <c r="L34">
        <v>1.23</v>
      </c>
      <c r="M34">
        <v>2.48</v>
      </c>
    </row>
    <row r="35" spans="1:13" x14ac:dyDescent="0.2">
      <c r="A35" t="s">
        <v>47</v>
      </c>
      <c r="B35" t="s">
        <v>84</v>
      </c>
      <c r="C35">
        <v>20230822</v>
      </c>
      <c r="D35" t="s">
        <v>18</v>
      </c>
      <c r="E35">
        <v>28.74</v>
      </c>
      <c r="F35">
        <v>2.87</v>
      </c>
      <c r="G35">
        <v>4.3099999999999996</v>
      </c>
      <c r="H35">
        <v>7.19</v>
      </c>
      <c r="I35">
        <v>13.65</v>
      </c>
      <c r="J35">
        <v>1.76</v>
      </c>
      <c r="K35">
        <v>2.89</v>
      </c>
      <c r="L35">
        <v>4.8899999999999997</v>
      </c>
      <c r="M35">
        <v>8.35</v>
      </c>
    </row>
  </sheetData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fromD11</vt:lpstr>
      <vt:lpstr>R_input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Courtney Meier</dc:creator>
  <cp:keywords/>
  <dc:description/>
  <cp:lastModifiedBy>Courtney Meier (US)</cp:lastModifiedBy>
  <cp:revision/>
  <dcterms:created xsi:type="dcterms:W3CDTF">2017-06-09T15:48:29Z</dcterms:created>
  <dcterms:modified xsi:type="dcterms:W3CDTF">2023-09-20T18:19:07Z</dcterms:modified>
  <cp:category/>
  <cp:contentStatus/>
</cp:coreProperties>
</file>