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chreibung" sheetId="1" r:id="rId4"/>
    <sheet state="visible" name="Werte" sheetId="2" r:id="rId5"/>
    <sheet state="visible" name="Kopie von Werte" sheetId="3" r:id="rId6"/>
  </sheets>
  <definedNames/>
  <calcPr/>
</workbook>
</file>

<file path=xl/sharedStrings.xml><?xml version="1.0" encoding="utf-8"?>
<sst xmlns="http://schemas.openxmlformats.org/spreadsheetml/2006/main" count="154" uniqueCount="47">
  <si>
    <t>Beschreibung</t>
  </si>
  <si>
    <t>Die folgenden Werte beschreiben Testversuche, bei denen ich die einzelnen Wägezellen mit Gewichten belaste. Jeweils 30 Sekunden habe ich im 0.5s-Takt Werte aufgenommen. Die Liste an Messergebnisse habe ich mit Python auf verschiedene Aspekte untersucht:</t>
  </si>
  <si>
    <t>Average</t>
  </si>
  <si>
    <t>Summe aller Messwerte / Anzahl aller Messwerte</t>
  </si>
  <si>
    <t>Min</t>
  </si>
  <si>
    <t>Minimaler Messwert</t>
  </si>
  <si>
    <t>Max</t>
  </si>
  <si>
    <t>Maximaler Messwert</t>
  </si>
  <si>
    <t>Deviation</t>
  </si>
  <si>
    <t>Maximaler Abstand zwischen Durchschnitt und Min bzw. Max</t>
  </si>
  <si>
    <t>First</t>
  </si>
  <si>
    <t>Erster Messwert</t>
  </si>
  <si>
    <t>Last</t>
  </si>
  <si>
    <t>Letzter Messwert</t>
  </si>
  <si>
    <t>Test-Gewichte für die Waage</t>
  </si>
  <si>
    <t>Name</t>
  </si>
  <si>
    <t>Real-Gewicht (in g)</t>
  </si>
  <si>
    <t>Nichts</t>
  </si>
  <si>
    <t>Kein Gegenstand</t>
  </si>
  <si>
    <t>Kanne 1</t>
  </si>
  <si>
    <t>Plastik-Kanne mit 1000ml Wasser gefüllt</t>
  </si>
  <si>
    <t>Kanne 2</t>
  </si>
  <si>
    <t>Plastik-Kanne mit 500ml Wasser gefüllt</t>
  </si>
  <si>
    <t>Kanne 1 &amp; 2</t>
  </si>
  <si>
    <t>Beide (1000ml &amp; 500ml) Kannen</t>
  </si>
  <si>
    <t>Netzteil 1</t>
  </si>
  <si>
    <t>Labornetzteil (Realgewicht laut Datenblatt ~13kg)</t>
  </si>
  <si>
    <t>Netzteil 2</t>
  </si>
  <si>
    <t>Gleiches Labornetzteil mit gleichem Gewicht wie Netzteil 1</t>
  </si>
  <si>
    <t>Netzteil 1 &amp; 2</t>
  </si>
  <si>
    <t>Beide Netzteile</t>
  </si>
  <si>
    <t>Umgebungstemperatur</t>
  </si>
  <si>
    <t>23-24°C</t>
  </si>
  <si>
    <t>Wägezelle 1</t>
  </si>
  <si>
    <t>Wägezelle 2</t>
  </si>
  <si>
    <t>Wägezelle 3</t>
  </si>
  <si>
    <t>Wägezelle 4</t>
  </si>
  <si>
    <t>Max-Min Value</t>
  </si>
  <si>
    <t>Direkte Werte</t>
  </si>
  <si>
    <t>Kalibrierfaktor</t>
  </si>
  <si>
    <t>Kanne 1 &amp; 2 (genutzt)</t>
  </si>
  <si>
    <t>Abweichung vom Realgewicht</t>
  </si>
  <si>
    <t>Kalibriert (in Gramm)</t>
  </si>
  <si>
    <t>Differenz vom Realgewicht</t>
  </si>
  <si>
    <t>Kanne 2 578g</t>
  </si>
  <si>
    <t>Speaker 10.4kg</t>
  </si>
  <si>
    <t>Messung 9.3.2024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</si>
</sst>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_ g;(#,##0.00 g)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</fills>
  <borders count="9">
    <border/>
    <border>
      <right style="medium">
        <color rgb="FF000000"/>
      </right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4" xfId="0" applyFont="1" applyNumberFormat="1"/>
    <xf borderId="1" fillId="0" fontId="1" numFmtId="4" xfId="0" applyBorder="1" applyFont="1" applyNumberFormat="1"/>
    <xf borderId="0" fillId="2" fontId="1" numFmtId="0" xfId="0" applyFont="1"/>
    <xf borderId="0" fillId="0" fontId="1" numFmtId="4" xfId="0" applyAlignment="1" applyFont="1" applyNumberFormat="1">
      <alignment readingOrder="0"/>
    </xf>
    <xf borderId="1" fillId="0" fontId="1" numFmtId="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4" xfId="0" applyBorder="1" applyFont="1" applyNumberFormat="1"/>
    <xf borderId="3" fillId="0" fontId="1" numFmtId="4" xfId="0" applyBorder="1" applyFont="1" applyNumberFormat="1"/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4" fillId="0" fontId="2" numFmtId="164" xfId="0" applyBorder="1" applyFont="1" applyNumberFormat="1"/>
    <xf borderId="5" fillId="0" fontId="2" numFmtId="164" xfId="0" applyBorder="1" applyFont="1" applyNumberFormat="1"/>
    <xf borderId="4" fillId="0" fontId="1" numFmtId="164" xfId="0" applyBorder="1" applyFont="1" applyNumberForma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1" fillId="0" fontId="2" numFmtId="164" xfId="0" applyBorder="1" applyFont="1" applyNumberFormat="1"/>
    <xf borderId="0" fillId="0" fontId="1" numFmtId="164" xfId="0" applyFont="1" applyNumberFormat="1"/>
    <xf borderId="6" fillId="0" fontId="1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6" fillId="0" fontId="2" numFmtId="164" xfId="0" applyBorder="1" applyFont="1" applyNumberFormat="1"/>
    <xf borderId="7" fillId="0" fontId="2" numFmtId="164" xfId="0" applyBorder="1" applyFont="1" applyNumberFormat="1"/>
    <xf borderId="8" fillId="0" fontId="1" numFmtId="164" xfId="0" applyBorder="1" applyFont="1" applyNumberFormat="1"/>
    <xf borderId="8" fillId="0" fontId="2" numFmtId="0" xfId="0" applyAlignment="1" applyBorder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1" numFmtId="3" xfId="0" applyFont="1" applyNumberFormat="1"/>
    <xf borderId="1" fillId="0" fontId="1" numFmtId="3" xfId="0" applyBorder="1" applyFont="1" applyNumberFormat="1"/>
    <xf borderId="0" fillId="3" fontId="1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2" fillId="0" fontId="1" numFmtId="3" xfId="0" applyBorder="1" applyFont="1" applyNumberFormat="1"/>
    <xf borderId="3" fillId="0" fontId="1" numFmtId="3" xfId="0" applyBorder="1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3" fillId="0" fontId="1" numFmtId="3" xfId="0" applyAlignment="1" applyBorder="1" applyFont="1" applyNumberFormat="1">
      <alignment readingOrder="0"/>
    </xf>
    <xf borderId="4" fillId="3" fontId="1" numFmtId="0" xfId="0" applyAlignment="1" applyBorder="1" applyFont="1">
      <alignment readingOrder="0" shrinkToFit="0" wrapText="1"/>
    </xf>
    <xf borderId="4" fillId="0" fontId="1" numFmtId="165" xfId="0" applyBorder="1" applyFont="1" applyNumberFormat="1"/>
    <xf borderId="5" fillId="0" fontId="1" numFmtId="165" xfId="0" applyAlignment="1" applyBorder="1" applyFont="1" applyNumberFormat="1">
      <alignment readingOrder="0"/>
    </xf>
    <xf borderId="2" fillId="0" fontId="1" numFmtId="165" xfId="0" applyBorder="1" applyFont="1" applyNumberFormat="1"/>
    <xf borderId="3" fillId="0" fontId="1" numFmtId="165" xfId="0" applyAlignment="1" applyBorder="1" applyFont="1" applyNumberFormat="1">
      <alignment readingOrder="0"/>
    </xf>
    <xf borderId="3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46.38"/>
    <col customWidth="1" min="3" max="3" width="16.13"/>
  </cols>
  <sheetData>
    <row r="1">
      <c r="A1" s="1" t="s">
        <v>0</v>
      </c>
    </row>
    <row r="2">
      <c r="A2" s="2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1" t="s">
        <v>5</v>
      </c>
    </row>
    <row r="5">
      <c r="A5" s="1" t="s">
        <v>6</v>
      </c>
      <c r="B5" s="1" t="s">
        <v>7</v>
      </c>
    </row>
    <row r="6">
      <c r="A6" s="1" t="s">
        <v>8</v>
      </c>
      <c r="B6" s="1" t="s">
        <v>9</v>
      </c>
    </row>
    <row r="7">
      <c r="A7" s="1" t="s">
        <v>10</v>
      </c>
      <c r="B7" s="1" t="s">
        <v>11</v>
      </c>
    </row>
    <row r="8">
      <c r="A8" s="1" t="s">
        <v>12</v>
      </c>
      <c r="B8" s="1" t="s">
        <v>13</v>
      </c>
    </row>
    <row r="10">
      <c r="A10" s="1" t="s">
        <v>14</v>
      </c>
    </row>
    <row r="11">
      <c r="A11" s="3" t="s">
        <v>15</v>
      </c>
      <c r="B11" s="3" t="s">
        <v>0</v>
      </c>
      <c r="C11" s="3" t="s">
        <v>16</v>
      </c>
    </row>
    <row r="12">
      <c r="A12" s="1" t="s">
        <v>17</v>
      </c>
      <c r="B12" s="1" t="s">
        <v>18</v>
      </c>
      <c r="C12" s="1">
        <v>0.0</v>
      </c>
    </row>
    <row r="13">
      <c r="A13" s="1" t="s">
        <v>19</v>
      </c>
      <c r="B13" s="1" t="s">
        <v>20</v>
      </c>
      <c r="C13" s="1">
        <v>1101.19</v>
      </c>
    </row>
    <row r="14">
      <c r="A14" s="1" t="s">
        <v>21</v>
      </c>
      <c r="B14" s="1" t="s">
        <v>22</v>
      </c>
      <c r="C14" s="4">
        <v>602.0</v>
      </c>
    </row>
    <row r="15">
      <c r="A15" s="1" t="s">
        <v>23</v>
      </c>
      <c r="B15" s="1" t="s">
        <v>24</v>
      </c>
      <c r="C15" s="5">
        <f>C13+C14</f>
        <v>1703.19</v>
      </c>
    </row>
    <row r="16">
      <c r="A16" s="1" t="s">
        <v>25</v>
      </c>
      <c r="B16" s="1" t="s">
        <v>26</v>
      </c>
      <c r="C16" s="1">
        <v>13000.0</v>
      </c>
    </row>
    <row r="17">
      <c r="A17" s="1" t="s">
        <v>27</v>
      </c>
      <c r="B17" s="1" t="s">
        <v>28</v>
      </c>
      <c r="C17" s="1">
        <v>13000.0</v>
      </c>
    </row>
    <row r="18">
      <c r="A18" s="1" t="s">
        <v>29</v>
      </c>
      <c r="B18" s="1" t="s">
        <v>30</v>
      </c>
      <c r="C18" s="1">
        <v>26000.0</v>
      </c>
    </row>
    <row r="20">
      <c r="A20" s="1" t="s">
        <v>31</v>
      </c>
      <c r="B20" s="1" t="s">
        <v>32</v>
      </c>
    </row>
    <row r="28">
      <c r="D28" s="6">
        <f>D20/C15</f>
        <v>0</v>
      </c>
    </row>
  </sheetData>
  <mergeCells count="2">
    <mergeCell ref="A2:B2"/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0"/>
    <col customWidth="1" min="2" max="2" width="11.75"/>
    <col customWidth="1" min="3" max="3" width="9.63"/>
    <col customWidth="1" min="4" max="7" width="15.88"/>
    <col customWidth="1" min="9" max="9" width="29.63"/>
  </cols>
  <sheetData>
    <row r="1">
      <c r="D1" s="7" t="s">
        <v>33</v>
      </c>
      <c r="E1" s="7" t="s">
        <v>34</v>
      </c>
      <c r="F1" s="7" t="s">
        <v>35</v>
      </c>
      <c r="G1" s="8" t="s">
        <v>36</v>
      </c>
      <c r="H1" s="1" t="s">
        <v>37</v>
      </c>
    </row>
    <row r="2">
      <c r="A2" s="9" t="s">
        <v>38</v>
      </c>
      <c r="B2" s="3" t="s">
        <v>17</v>
      </c>
      <c r="C2" s="1" t="s">
        <v>2</v>
      </c>
      <c r="D2" s="10">
        <v>-28.0763888888888</v>
      </c>
      <c r="E2" s="10">
        <v>-4.85714285714285</v>
      </c>
      <c r="F2" s="10">
        <v>884.105263157894</v>
      </c>
      <c r="G2" s="11">
        <v>-28.1111111111111</v>
      </c>
      <c r="H2" s="10">
        <f t="shared" ref="H2:H34" si="1">MAX(D2:G2)-MIN(D2:G2)</f>
        <v>912.2163743</v>
      </c>
    </row>
    <row r="3">
      <c r="B3" s="3"/>
      <c r="C3" s="1" t="s">
        <v>4</v>
      </c>
      <c r="D3" s="10">
        <v>-69.0</v>
      </c>
      <c r="E3" s="10">
        <v>-34.0</v>
      </c>
      <c r="F3" s="10">
        <v>118.0</v>
      </c>
      <c r="G3" s="11">
        <v>-68.0</v>
      </c>
      <c r="H3" s="10">
        <f t="shared" si="1"/>
        <v>187</v>
      </c>
    </row>
    <row r="4">
      <c r="A4" s="12"/>
      <c r="B4" s="3"/>
      <c r="C4" s="1" t="s">
        <v>6</v>
      </c>
      <c r="D4" s="10">
        <v>5.0</v>
      </c>
      <c r="E4" s="10">
        <v>21.0</v>
      </c>
      <c r="F4" s="10">
        <v>1387.0</v>
      </c>
      <c r="G4" s="11">
        <v>1.0</v>
      </c>
      <c r="H4" s="10">
        <f t="shared" si="1"/>
        <v>1386</v>
      </c>
    </row>
    <row r="5">
      <c r="A5" s="12"/>
      <c r="B5" s="3"/>
      <c r="C5" s="1" t="s">
        <v>8</v>
      </c>
      <c r="D5" s="13">
        <v>40.9236111111111</v>
      </c>
      <c r="E5" s="13">
        <v>29.1428571428571</v>
      </c>
      <c r="F5" s="13">
        <v>766.105263157894</v>
      </c>
      <c r="G5" s="14">
        <v>39.8888888888888</v>
      </c>
      <c r="H5" s="10">
        <f t="shared" si="1"/>
        <v>736.962406</v>
      </c>
    </row>
    <row r="6">
      <c r="A6" s="12"/>
      <c r="B6" s="3"/>
      <c r="C6" s="1" t="s">
        <v>10</v>
      </c>
      <c r="D6" s="10">
        <v>-13.0</v>
      </c>
      <c r="E6" s="10">
        <v>-29.0</v>
      </c>
      <c r="F6" s="10">
        <v>921.0</v>
      </c>
      <c r="G6" s="11">
        <v>-11.0</v>
      </c>
      <c r="H6" s="10">
        <f t="shared" si="1"/>
        <v>950</v>
      </c>
    </row>
    <row r="7">
      <c r="A7" s="12"/>
      <c r="B7" s="3"/>
      <c r="C7" s="1" t="s">
        <v>12</v>
      </c>
      <c r="D7" s="10">
        <v>-26.0</v>
      </c>
      <c r="E7" s="10">
        <v>-15.0</v>
      </c>
      <c r="F7" s="10">
        <v>914.0</v>
      </c>
      <c r="G7" s="11">
        <v>-21.0</v>
      </c>
      <c r="H7" s="10">
        <f t="shared" si="1"/>
        <v>940</v>
      </c>
    </row>
    <row r="8">
      <c r="A8" s="12"/>
      <c r="B8" s="15" t="s">
        <v>19</v>
      </c>
      <c r="C8" s="16" t="s">
        <v>2</v>
      </c>
      <c r="D8" s="17">
        <v>120797.958333333</v>
      </c>
      <c r="E8" s="17">
        <v>121511.428571428</v>
      </c>
      <c r="F8" s="17">
        <v>118370.026315789</v>
      </c>
      <c r="G8" s="18">
        <v>123536.0</v>
      </c>
      <c r="H8" s="17">
        <f t="shared" si="1"/>
        <v>5165.973684</v>
      </c>
    </row>
    <row r="9">
      <c r="A9" s="12"/>
      <c r="B9" s="19"/>
      <c r="C9" s="1" t="s">
        <v>4</v>
      </c>
      <c r="D9" s="10">
        <v>120765.0</v>
      </c>
      <c r="E9" s="10">
        <v>121485.0</v>
      </c>
      <c r="F9" s="10">
        <v>118224.0</v>
      </c>
      <c r="G9" s="11">
        <v>123496.0</v>
      </c>
      <c r="H9" s="10">
        <f t="shared" si="1"/>
        <v>5272</v>
      </c>
    </row>
    <row r="10">
      <c r="A10" s="12"/>
      <c r="B10" s="19"/>
      <c r="C10" s="1" t="s">
        <v>6</v>
      </c>
      <c r="D10" s="10">
        <v>120836.0</v>
      </c>
      <c r="E10" s="10">
        <v>121547.0</v>
      </c>
      <c r="F10" s="10">
        <v>118739.0</v>
      </c>
      <c r="G10" s="11">
        <v>123563.0</v>
      </c>
      <c r="H10" s="10">
        <f t="shared" si="1"/>
        <v>4824</v>
      </c>
    </row>
    <row r="11">
      <c r="A11" s="12"/>
      <c r="B11" s="19"/>
      <c r="C11" s="1" t="s">
        <v>8</v>
      </c>
      <c r="D11" s="13">
        <v>38.0416666666715</v>
      </c>
      <c r="E11" s="13">
        <v>35.5714285714348</v>
      </c>
      <c r="F11" s="13">
        <v>368.973684210519</v>
      </c>
      <c r="G11" s="14">
        <v>40.0</v>
      </c>
      <c r="H11" s="10">
        <f t="shared" si="1"/>
        <v>333.4022556</v>
      </c>
    </row>
    <row r="12">
      <c r="A12" s="12"/>
      <c r="B12" s="19"/>
      <c r="C12" s="1" t="s">
        <v>10</v>
      </c>
      <c r="D12" s="10">
        <v>120798.0</v>
      </c>
      <c r="E12" s="10">
        <v>121493.0</v>
      </c>
      <c r="F12" s="10">
        <v>118366.0</v>
      </c>
      <c r="G12" s="11">
        <v>123556.0</v>
      </c>
      <c r="H12" s="10">
        <f t="shared" si="1"/>
        <v>5190</v>
      </c>
    </row>
    <row r="13">
      <c r="A13" s="12"/>
      <c r="B13" s="19"/>
      <c r="C13" s="1" t="s">
        <v>12</v>
      </c>
      <c r="D13" s="10">
        <v>120805.0</v>
      </c>
      <c r="E13" s="10">
        <v>121526.0</v>
      </c>
      <c r="F13" s="10">
        <v>118340.0</v>
      </c>
      <c r="G13" s="11">
        <v>123540.0</v>
      </c>
      <c r="H13" s="10">
        <f t="shared" si="1"/>
        <v>5200</v>
      </c>
    </row>
    <row r="14">
      <c r="A14" s="12"/>
      <c r="B14" s="15" t="s">
        <v>21</v>
      </c>
      <c r="C14" s="16" t="s">
        <v>2</v>
      </c>
      <c r="D14" s="17">
        <v>65801.4930555555</v>
      </c>
      <c r="E14" s="17">
        <v>66187.9714285714</v>
      </c>
      <c r="F14" s="17">
        <v>64377.3157894736</v>
      </c>
      <c r="G14" s="18">
        <v>67201.1666666666</v>
      </c>
      <c r="H14" s="17">
        <f t="shared" si="1"/>
        <v>2823.850877</v>
      </c>
    </row>
    <row r="15">
      <c r="A15" s="12"/>
      <c r="B15" s="19"/>
      <c r="C15" s="1" t="s">
        <v>4</v>
      </c>
      <c r="D15" s="10">
        <v>65758.0</v>
      </c>
      <c r="E15" s="10">
        <v>66152.0</v>
      </c>
      <c r="F15" s="10">
        <v>64218.0</v>
      </c>
      <c r="G15" s="11">
        <v>67171.0</v>
      </c>
      <c r="H15" s="10">
        <f t="shared" si="1"/>
        <v>2953</v>
      </c>
    </row>
    <row r="16">
      <c r="A16" s="12"/>
      <c r="B16" s="19"/>
      <c r="C16" s="1" t="s">
        <v>6</v>
      </c>
      <c r="D16" s="10">
        <v>65834.0</v>
      </c>
      <c r="E16" s="10">
        <v>66224.0</v>
      </c>
      <c r="F16" s="10">
        <v>64583.0</v>
      </c>
      <c r="G16" s="11">
        <v>67234.0</v>
      </c>
      <c r="H16" s="10">
        <f t="shared" si="1"/>
        <v>2651</v>
      </c>
    </row>
    <row r="17">
      <c r="A17" s="12"/>
      <c r="B17" s="19"/>
      <c r="C17" s="1" t="s">
        <v>8</v>
      </c>
      <c r="D17" s="13">
        <v>43.493055555562</v>
      </c>
      <c r="E17" s="13">
        <v>36.028571428571</v>
      </c>
      <c r="F17" s="13">
        <v>205.684210526313</v>
      </c>
      <c r="G17" s="14">
        <v>32.8333333333284</v>
      </c>
      <c r="H17" s="10">
        <f t="shared" si="1"/>
        <v>172.8508772</v>
      </c>
    </row>
    <row r="18">
      <c r="A18" s="12"/>
      <c r="B18" s="19"/>
      <c r="C18" s="1" t="s">
        <v>10</v>
      </c>
      <c r="D18" s="10">
        <v>65784.0</v>
      </c>
      <c r="E18" s="10">
        <v>66177.0</v>
      </c>
      <c r="F18" s="10">
        <v>64407.0</v>
      </c>
      <c r="G18" s="11">
        <v>67211.0</v>
      </c>
      <c r="H18" s="10">
        <f t="shared" si="1"/>
        <v>2804</v>
      </c>
    </row>
    <row r="19">
      <c r="A19" s="12"/>
      <c r="B19" s="19"/>
      <c r="C19" s="1" t="s">
        <v>12</v>
      </c>
      <c r="D19" s="10">
        <v>65788.0</v>
      </c>
      <c r="E19" s="10">
        <v>66182.0</v>
      </c>
      <c r="F19" s="10">
        <v>64478.0</v>
      </c>
      <c r="G19" s="11">
        <v>67226.0</v>
      </c>
      <c r="H19" s="10">
        <f t="shared" si="1"/>
        <v>2748</v>
      </c>
    </row>
    <row r="20">
      <c r="A20" s="12"/>
      <c r="B20" s="15" t="s">
        <v>23</v>
      </c>
      <c r="C20" s="16" t="s">
        <v>2</v>
      </c>
      <c r="D20" s="17">
        <v>186654.798611111</v>
      </c>
      <c r="E20" s="17">
        <v>187611.4</v>
      </c>
      <c r="F20" s="17">
        <v>182566.105263157</v>
      </c>
      <c r="G20" s="18">
        <v>190750.108108108</v>
      </c>
      <c r="H20" s="17">
        <f t="shared" si="1"/>
        <v>8184.002845</v>
      </c>
    </row>
    <row r="21">
      <c r="A21" s="12"/>
      <c r="B21" s="19"/>
      <c r="C21" s="1" t="s">
        <v>4</v>
      </c>
      <c r="D21" s="10">
        <v>186619.0</v>
      </c>
      <c r="E21" s="10">
        <v>187575.0</v>
      </c>
      <c r="F21" s="10">
        <v>182290.0</v>
      </c>
      <c r="G21" s="11">
        <v>190717.0</v>
      </c>
      <c r="H21" s="10">
        <f t="shared" si="1"/>
        <v>8427</v>
      </c>
    </row>
    <row r="22">
      <c r="A22" s="12"/>
      <c r="B22" s="19"/>
      <c r="C22" s="1" t="s">
        <v>6</v>
      </c>
      <c r="D22" s="10">
        <v>186697.0</v>
      </c>
      <c r="E22" s="10">
        <v>187637.0</v>
      </c>
      <c r="F22" s="10">
        <v>183267.0</v>
      </c>
      <c r="G22" s="11">
        <v>190780.0</v>
      </c>
      <c r="H22" s="10">
        <f t="shared" si="1"/>
        <v>7513</v>
      </c>
    </row>
    <row r="23">
      <c r="A23" s="12"/>
      <c r="B23" s="19"/>
      <c r="C23" s="1" t="s">
        <v>8</v>
      </c>
      <c r="D23" s="13">
        <v>42.2013888888759</v>
      </c>
      <c r="E23" s="13">
        <v>36.3999999999941</v>
      </c>
      <c r="F23" s="13">
        <v>700.894736842106</v>
      </c>
      <c r="G23" s="14">
        <v>33.1081081081065</v>
      </c>
      <c r="H23" s="10">
        <f t="shared" si="1"/>
        <v>667.7866287</v>
      </c>
    </row>
    <row r="24">
      <c r="A24" s="12"/>
      <c r="B24" s="19"/>
      <c r="C24" s="1" t="s">
        <v>10</v>
      </c>
      <c r="D24" s="10">
        <v>186657.0</v>
      </c>
      <c r="E24" s="10">
        <v>187619.0</v>
      </c>
      <c r="F24" s="10">
        <v>182580.0</v>
      </c>
      <c r="G24" s="11">
        <v>190744.0</v>
      </c>
      <c r="H24" s="10">
        <f t="shared" si="1"/>
        <v>8164</v>
      </c>
    </row>
    <row r="25">
      <c r="A25" s="12"/>
      <c r="B25" s="19"/>
      <c r="C25" s="1" t="s">
        <v>12</v>
      </c>
      <c r="D25" s="10">
        <v>186651.0</v>
      </c>
      <c r="E25" s="10">
        <v>187621.0</v>
      </c>
      <c r="F25" s="10">
        <v>182320.0</v>
      </c>
      <c r="G25" s="11">
        <v>190744.0</v>
      </c>
      <c r="H25" s="10">
        <f t="shared" si="1"/>
        <v>8424</v>
      </c>
    </row>
    <row r="26">
      <c r="A26" s="20" t="s">
        <v>39</v>
      </c>
      <c r="B26" s="21" t="s">
        <v>19</v>
      </c>
      <c r="C26" s="22"/>
      <c r="D26" s="23">
        <f>D8/Beschreibung!C13</f>
        <v>109.6976528</v>
      </c>
      <c r="E26" s="23">
        <f>E8/Beschreibung!C13</f>
        <v>110.3455612</v>
      </c>
      <c r="F26" s="23">
        <f>F8/Beschreibung!C13</f>
        <v>107.4928271</v>
      </c>
      <c r="G26" s="24">
        <f>G8/Beschreibung!C13</f>
        <v>112.1840918</v>
      </c>
      <c r="H26" s="25">
        <f t="shared" si="1"/>
        <v>4.691264618</v>
      </c>
    </row>
    <row r="27">
      <c r="A27" s="26"/>
      <c r="B27" s="27" t="s">
        <v>21</v>
      </c>
      <c r="C27" s="28"/>
      <c r="D27" s="29">
        <f>D14/Beschreibung!C14</f>
        <v>109.3048057</v>
      </c>
      <c r="E27" s="29">
        <f>E14/Beschreibung!C14</f>
        <v>109.9467964</v>
      </c>
      <c r="F27" s="29">
        <f>F14/Beschreibung!C14</f>
        <v>106.9390628</v>
      </c>
      <c r="G27" s="30">
        <f>G14/Beschreibung!C14</f>
        <v>111.629845</v>
      </c>
      <c r="H27" s="31">
        <f t="shared" si="1"/>
        <v>4.690782188</v>
      </c>
    </row>
    <row r="28">
      <c r="A28" s="32"/>
      <c r="B28" s="33" t="s">
        <v>40</v>
      </c>
      <c r="C28" s="34"/>
      <c r="D28" s="35">
        <f>D20/Beschreibung!C15</f>
        <v>109.5912955</v>
      </c>
      <c r="E28" s="35">
        <f>E20/Beschreibung!C15</f>
        <v>110.1529483</v>
      </c>
      <c r="F28" s="35">
        <f>F20/Beschreibung!C15</f>
        <v>107.1906865</v>
      </c>
      <c r="G28" s="36">
        <f>G20/Beschreibung!C15</f>
        <v>111.9957891</v>
      </c>
      <c r="H28" s="37">
        <f t="shared" si="1"/>
        <v>4.805102687</v>
      </c>
      <c r="I28" s="38" t="s">
        <v>41</v>
      </c>
    </row>
    <row r="29">
      <c r="A29" s="39" t="s">
        <v>42</v>
      </c>
      <c r="B29" s="3" t="s">
        <v>17</v>
      </c>
      <c r="C29" s="1" t="s">
        <v>2</v>
      </c>
      <c r="D29" s="40">
        <v>0.144594594594594</v>
      </c>
      <c r="E29" s="40">
        <v>0.222285714285714</v>
      </c>
      <c r="F29" s="40">
        <v>0.746842105263158</v>
      </c>
      <c r="G29" s="41">
        <v>-0.18</v>
      </c>
      <c r="H29" s="40">
        <f t="shared" si="1"/>
        <v>0.9268421053</v>
      </c>
    </row>
    <row r="30">
      <c r="B30" s="19"/>
      <c r="C30" s="1" t="s">
        <v>4</v>
      </c>
      <c r="D30" s="40">
        <v>-0.06</v>
      </c>
      <c r="E30" s="40">
        <v>-0.07</v>
      </c>
      <c r="F30" s="40">
        <v>-2.0</v>
      </c>
      <c r="G30" s="41">
        <v>-0.57</v>
      </c>
      <c r="H30" s="40">
        <f t="shared" si="1"/>
        <v>1.94</v>
      </c>
    </row>
    <row r="31">
      <c r="A31" s="42"/>
      <c r="B31" s="19"/>
      <c r="C31" s="1" t="s">
        <v>6</v>
      </c>
      <c r="D31" s="40">
        <v>0.4</v>
      </c>
      <c r="E31" s="40">
        <v>0.43</v>
      </c>
      <c r="F31" s="40">
        <v>4.57</v>
      </c>
      <c r="G31" s="41">
        <v>0.1</v>
      </c>
      <c r="H31" s="40">
        <f t="shared" si="1"/>
        <v>4.47</v>
      </c>
    </row>
    <row r="32">
      <c r="A32" s="42"/>
      <c r="B32" s="19"/>
      <c r="C32" s="1" t="s">
        <v>8</v>
      </c>
      <c r="D32" s="43">
        <v>0.255405405405405</v>
      </c>
      <c r="E32" s="43">
        <v>0.292285714285714</v>
      </c>
      <c r="F32" s="43">
        <v>3.82315789473684</v>
      </c>
      <c r="G32" s="44">
        <v>0.389999999999999</v>
      </c>
      <c r="H32" s="40">
        <f t="shared" si="1"/>
        <v>3.567752489</v>
      </c>
    </row>
    <row r="33">
      <c r="A33" s="42"/>
      <c r="B33" s="19"/>
      <c r="C33" s="1" t="s">
        <v>10</v>
      </c>
      <c r="D33" s="40">
        <v>0.12</v>
      </c>
      <c r="E33" s="40">
        <v>0.21</v>
      </c>
      <c r="F33" s="40">
        <v>-0.87</v>
      </c>
      <c r="G33" s="41">
        <v>-0.21</v>
      </c>
      <c r="H33" s="40">
        <f t="shared" si="1"/>
        <v>1.08</v>
      </c>
    </row>
    <row r="34">
      <c r="A34" s="42"/>
      <c r="B34" s="19"/>
      <c r="C34" s="1" t="s">
        <v>12</v>
      </c>
      <c r="D34" s="40">
        <v>0.35</v>
      </c>
      <c r="E34" s="40">
        <v>0.34</v>
      </c>
      <c r="F34" s="40">
        <v>0.35</v>
      </c>
      <c r="G34" s="41">
        <v>-0.2</v>
      </c>
      <c r="H34" s="40">
        <f t="shared" si="1"/>
        <v>0.55</v>
      </c>
    </row>
    <row r="35">
      <c r="A35" s="42"/>
      <c r="B35" s="1" t="s">
        <v>43</v>
      </c>
      <c r="D35" s="40">
        <f>abs(Beschreibung!C12-D29)</f>
        <v>0.1445945946</v>
      </c>
      <c r="E35" s="40">
        <f>abs(Beschreibung!C12-E29)</f>
        <v>0.2222857143</v>
      </c>
      <c r="F35" s="40">
        <f>abs(Beschreibung!C12-F29)</f>
        <v>0.7468421053</v>
      </c>
      <c r="G35" s="41">
        <f>abs(Beschreibung!C12-G29)</f>
        <v>0.18</v>
      </c>
    </row>
    <row r="36">
      <c r="A36" s="42"/>
      <c r="B36" s="15" t="s">
        <v>19</v>
      </c>
      <c r="C36" s="16" t="s">
        <v>2</v>
      </c>
      <c r="D36" s="45">
        <v>1102.37216216216</v>
      </c>
      <c r="E36" s="45">
        <v>1103.10485714285</v>
      </c>
      <c r="F36" s="45">
        <v>1105.48538461538</v>
      </c>
      <c r="G36" s="46">
        <v>1102.84594594594</v>
      </c>
      <c r="H36" s="45">
        <f t="shared" ref="H36:H41" si="2">MAX(D36:G36)-MIN(D36:G36)</f>
        <v>3.113222453</v>
      </c>
    </row>
    <row r="37">
      <c r="A37" s="42"/>
      <c r="B37" s="19"/>
      <c r="C37" s="1" t="s">
        <v>4</v>
      </c>
      <c r="D37" s="40">
        <v>1102.01</v>
      </c>
      <c r="E37" s="40">
        <v>1102.87</v>
      </c>
      <c r="F37" s="40">
        <v>1103.53</v>
      </c>
      <c r="G37" s="41">
        <v>1102.59</v>
      </c>
      <c r="H37" s="40">
        <f t="shared" si="2"/>
        <v>1.52</v>
      </c>
    </row>
    <row r="38">
      <c r="A38" s="42"/>
      <c r="B38" s="19"/>
      <c r="C38" s="1" t="s">
        <v>6</v>
      </c>
      <c r="D38" s="40">
        <v>1102.69</v>
      </c>
      <c r="E38" s="40">
        <v>1103.49</v>
      </c>
      <c r="F38" s="40">
        <v>1107.71</v>
      </c>
      <c r="G38" s="41">
        <v>1103.19</v>
      </c>
      <c r="H38" s="40">
        <f t="shared" si="2"/>
        <v>5.02</v>
      </c>
    </row>
    <row r="39">
      <c r="A39" s="42"/>
      <c r="B39" s="19"/>
      <c r="C39" s="1" t="s">
        <v>8</v>
      </c>
      <c r="D39" s="43">
        <v>0.362162162162349</v>
      </c>
      <c r="E39" s="43">
        <v>0.385142857142682</v>
      </c>
      <c r="F39" s="43">
        <v>2.22461538461516</v>
      </c>
      <c r="G39" s="44">
        <v>0.34405405405414</v>
      </c>
      <c r="H39" s="40">
        <f t="shared" si="2"/>
        <v>1.880561331</v>
      </c>
    </row>
    <row r="40">
      <c r="A40" s="42"/>
      <c r="B40" s="19"/>
      <c r="C40" s="1" t="s">
        <v>10</v>
      </c>
      <c r="D40" s="40">
        <v>1102.35</v>
      </c>
      <c r="E40" s="40">
        <v>1103.18</v>
      </c>
      <c r="F40" s="40">
        <v>1103.85</v>
      </c>
      <c r="G40" s="41">
        <v>1102.9</v>
      </c>
      <c r="H40" s="40">
        <f t="shared" si="2"/>
        <v>1.5</v>
      </c>
    </row>
    <row r="41">
      <c r="A41" s="42"/>
      <c r="B41" s="19"/>
      <c r="C41" s="1" t="s">
        <v>12</v>
      </c>
      <c r="D41" s="40">
        <v>1102.48</v>
      </c>
      <c r="E41" s="40">
        <v>1103.25</v>
      </c>
      <c r="F41" s="40">
        <v>1104.06</v>
      </c>
      <c r="G41" s="41">
        <v>1103.19</v>
      </c>
      <c r="H41" s="40">
        <f t="shared" si="2"/>
        <v>1.58</v>
      </c>
    </row>
    <row r="42">
      <c r="A42" s="42"/>
      <c r="B42" s="47" t="s">
        <v>43</v>
      </c>
      <c r="C42" s="3"/>
      <c r="D42" s="40">
        <f>abs(Beschreibung!C13-D36)</f>
        <v>1.182162162</v>
      </c>
      <c r="E42" s="40">
        <f>abs(Beschreibung!C13-E36)</f>
        <v>1.914857143</v>
      </c>
      <c r="F42" s="40">
        <f>abs(Beschreibung!C13-F36)</f>
        <v>4.295384615</v>
      </c>
      <c r="G42" s="41">
        <f>abs(Beschreibung!C13-G36)</f>
        <v>1.655945946</v>
      </c>
    </row>
    <row r="43">
      <c r="A43" s="42"/>
      <c r="B43" s="15" t="s">
        <v>21</v>
      </c>
      <c r="C43" s="16" t="s">
        <v>2</v>
      </c>
      <c r="D43" s="45">
        <v>600.649729729729</v>
      </c>
      <c r="E43" s="45">
        <v>600.397999999999</v>
      </c>
      <c r="F43" s="45">
        <v>600.876578947368</v>
      </c>
      <c r="G43" s="46">
        <v>600.173513513513</v>
      </c>
      <c r="H43" s="45">
        <f t="shared" ref="H43:H48" si="3">MAX(D43:G43)-MIN(D43:G43)</f>
        <v>0.7030654339</v>
      </c>
    </row>
    <row r="44">
      <c r="A44" s="42"/>
      <c r="B44" s="19"/>
      <c r="C44" s="1" t="s">
        <v>4</v>
      </c>
      <c r="D44" s="40">
        <v>600.26</v>
      </c>
      <c r="E44" s="40">
        <v>600.1</v>
      </c>
      <c r="F44" s="40">
        <v>598.82</v>
      </c>
      <c r="G44" s="41">
        <v>599.89</v>
      </c>
      <c r="H44" s="40">
        <f t="shared" si="3"/>
        <v>1.44</v>
      </c>
    </row>
    <row r="45">
      <c r="A45" s="42"/>
      <c r="B45" s="19"/>
      <c r="C45" s="1" t="s">
        <v>6</v>
      </c>
      <c r="D45" s="40">
        <v>600.99</v>
      </c>
      <c r="E45" s="40">
        <v>600.64</v>
      </c>
      <c r="F45" s="40">
        <v>602.64</v>
      </c>
      <c r="G45" s="41">
        <v>600.48</v>
      </c>
      <c r="H45" s="40">
        <f t="shared" si="3"/>
        <v>2.16</v>
      </c>
    </row>
    <row r="46">
      <c r="A46" s="42"/>
      <c r="B46" s="19"/>
      <c r="C46" s="1" t="s">
        <v>8</v>
      </c>
      <c r="D46" s="43">
        <v>0.389729729729538</v>
      </c>
      <c r="E46" s="43">
        <v>0.297999999999774</v>
      </c>
      <c r="F46" s="43">
        <v>2.05657894736816</v>
      </c>
      <c r="G46" s="44">
        <v>0.306486486486505</v>
      </c>
      <c r="H46" s="40">
        <f t="shared" si="3"/>
        <v>1.758578947</v>
      </c>
    </row>
    <row r="47">
      <c r="A47" s="42"/>
      <c r="B47" s="19"/>
      <c r="C47" s="1" t="s">
        <v>10</v>
      </c>
      <c r="D47" s="40">
        <v>600.71</v>
      </c>
      <c r="E47" s="40">
        <v>600.53</v>
      </c>
      <c r="F47" s="40">
        <v>600.57</v>
      </c>
      <c r="G47" s="41">
        <v>600.09</v>
      </c>
      <c r="H47" s="40">
        <f t="shared" si="3"/>
        <v>0.62</v>
      </c>
    </row>
    <row r="48">
      <c r="A48" s="42"/>
      <c r="B48" s="19"/>
      <c r="C48" s="1" t="s">
        <v>12</v>
      </c>
      <c r="D48" s="40">
        <v>600.67</v>
      </c>
      <c r="E48" s="40">
        <v>600.1</v>
      </c>
      <c r="F48" s="40">
        <v>602.38</v>
      </c>
      <c r="G48" s="41">
        <v>600.08</v>
      </c>
      <c r="H48" s="40">
        <f t="shared" si="3"/>
        <v>2.3</v>
      </c>
    </row>
    <row r="49">
      <c r="A49" s="42"/>
      <c r="B49" s="47" t="s">
        <v>43</v>
      </c>
      <c r="D49" s="40">
        <f>abs(Beschreibung!C14-D43)</f>
        <v>1.35027027</v>
      </c>
      <c r="E49" s="40">
        <f>abs(Beschreibung!C14-E43)</f>
        <v>1.602</v>
      </c>
      <c r="F49" s="40">
        <f>abs(Beschreibung!C14-F43)</f>
        <v>1.123421053</v>
      </c>
      <c r="G49" s="41">
        <f>abs(Beschreibung!C14-G43)</f>
        <v>1.826486486</v>
      </c>
    </row>
    <row r="50">
      <c r="A50" s="42"/>
      <c r="B50" s="15" t="s">
        <v>23</v>
      </c>
      <c r="C50" s="16" t="s">
        <v>2</v>
      </c>
      <c r="D50" s="45">
        <v>1702.65243243243</v>
      </c>
      <c r="E50" s="45">
        <v>1703.29857142857</v>
      </c>
      <c r="F50" s="45">
        <v>1705.845</v>
      </c>
      <c r="G50" s="46">
        <v>1703.47378378378</v>
      </c>
      <c r="H50" s="45">
        <f t="shared" ref="H50:H55" si="4">MAX(D50:G50)-MIN(D50:G50)</f>
        <v>3.192567568</v>
      </c>
    </row>
    <row r="51">
      <c r="A51" s="42"/>
      <c r="B51" s="19"/>
      <c r="C51" s="1" t="s">
        <v>4</v>
      </c>
      <c r="D51" s="40">
        <v>1702.4</v>
      </c>
      <c r="E51" s="40">
        <v>1703.01</v>
      </c>
      <c r="F51" s="40">
        <v>1703.66</v>
      </c>
      <c r="G51" s="41">
        <v>1703.26</v>
      </c>
      <c r="H51" s="40">
        <f t="shared" si="4"/>
        <v>1.26</v>
      </c>
    </row>
    <row r="52">
      <c r="A52" s="42"/>
      <c r="B52" s="19"/>
      <c r="C52" s="1" t="s">
        <v>6</v>
      </c>
      <c r="D52" s="40">
        <v>1702.97</v>
      </c>
      <c r="E52" s="40">
        <v>1703.65</v>
      </c>
      <c r="F52" s="40">
        <v>1708.36</v>
      </c>
      <c r="G52" s="41">
        <v>1703.68</v>
      </c>
      <c r="H52" s="40">
        <f t="shared" si="4"/>
        <v>5.39</v>
      </c>
    </row>
    <row r="53">
      <c r="A53" s="42"/>
      <c r="B53" s="19"/>
      <c r="C53" s="1" t="s">
        <v>8</v>
      </c>
      <c r="D53" s="43">
        <v>0.317567567567721</v>
      </c>
      <c r="E53" s="43">
        <v>0.351428571428641</v>
      </c>
      <c r="F53" s="43">
        <v>2.51499999999987</v>
      </c>
      <c r="G53" s="44">
        <v>0.21378378378381</v>
      </c>
      <c r="H53" s="40">
        <f t="shared" si="4"/>
        <v>2.301216216</v>
      </c>
    </row>
    <row r="54">
      <c r="A54" s="42"/>
      <c r="B54" s="19"/>
      <c r="C54" s="1" t="s">
        <v>10</v>
      </c>
      <c r="D54" s="40">
        <v>1702.68</v>
      </c>
      <c r="E54" s="40">
        <v>1703.24</v>
      </c>
      <c r="F54" s="40">
        <v>1707.41</v>
      </c>
      <c r="G54" s="41">
        <v>1703.39</v>
      </c>
      <c r="H54" s="40">
        <f t="shared" si="4"/>
        <v>4.73</v>
      </c>
    </row>
    <row r="55">
      <c r="A55" s="42"/>
      <c r="B55" s="19"/>
      <c r="C55" s="1" t="s">
        <v>12</v>
      </c>
      <c r="D55" s="40">
        <v>1702.58</v>
      </c>
      <c r="E55" s="40">
        <v>1703.41</v>
      </c>
      <c r="F55" s="40">
        <v>1704.44</v>
      </c>
      <c r="G55" s="41">
        <v>1703.58</v>
      </c>
      <c r="H55" s="40">
        <f t="shared" si="4"/>
        <v>1.86</v>
      </c>
    </row>
    <row r="56">
      <c r="A56" s="42"/>
      <c r="B56" s="47" t="s">
        <v>43</v>
      </c>
      <c r="C56" s="3"/>
      <c r="D56" s="40">
        <f>abs(Beschreibung!C15-D50)</f>
        <v>0.5375675676</v>
      </c>
      <c r="E56" s="40">
        <f>abs(Beschreibung!C15-E50)</f>
        <v>0.1085714286</v>
      </c>
      <c r="F56" s="40">
        <f>abs(Beschreibung!C15-F50)</f>
        <v>2.655</v>
      </c>
      <c r="G56" s="41">
        <f>abs(Beschreibung!C15-G50)</f>
        <v>0.2837837838</v>
      </c>
    </row>
    <row r="57">
      <c r="A57" s="42"/>
      <c r="B57" s="15" t="s">
        <v>25</v>
      </c>
      <c r="C57" s="16" t="s">
        <v>2</v>
      </c>
      <c r="D57" s="45">
        <v>12867.4243243243</v>
      </c>
      <c r="E57" s="45">
        <v>12874.4294285714</v>
      </c>
      <c r="F57" s="45">
        <v>12917.0792105263</v>
      </c>
      <c r="G57" s="46">
        <v>12890.8337837837</v>
      </c>
      <c r="H57" s="45">
        <f t="shared" ref="H57:H62" si="5">MAX(D57:G57)-MIN(D57:G57)</f>
        <v>49.6548862</v>
      </c>
    </row>
    <row r="58">
      <c r="A58" s="42"/>
      <c r="B58" s="19"/>
      <c r="C58" s="1" t="s">
        <v>4</v>
      </c>
      <c r="D58" s="40">
        <v>12867.21</v>
      </c>
      <c r="E58" s="40">
        <v>12874.13</v>
      </c>
      <c r="F58" s="40">
        <v>12915.01</v>
      </c>
      <c r="G58" s="41">
        <v>12890.49</v>
      </c>
      <c r="H58" s="40">
        <f t="shared" si="5"/>
        <v>47.8</v>
      </c>
    </row>
    <row r="59">
      <c r="A59" s="42"/>
      <c r="B59" s="19"/>
      <c r="C59" s="1" t="s">
        <v>6</v>
      </c>
      <c r="D59" s="40">
        <v>12867.76</v>
      </c>
      <c r="E59" s="40">
        <v>12874.7</v>
      </c>
      <c r="F59" s="40">
        <v>12918.96</v>
      </c>
      <c r="G59" s="41">
        <v>12891.24</v>
      </c>
      <c r="H59" s="40">
        <f t="shared" si="5"/>
        <v>51.2</v>
      </c>
    </row>
    <row r="60">
      <c r="A60" s="42"/>
      <c r="B60" s="19"/>
      <c r="C60" s="1" t="s">
        <v>8</v>
      </c>
      <c r="D60" s="43">
        <v>0.335675675674792</v>
      </c>
      <c r="E60" s="43">
        <v>0.299428571430326</v>
      </c>
      <c r="F60" s="43">
        <v>2.06921052631514</v>
      </c>
      <c r="G60" s="44">
        <v>0.406216216215398</v>
      </c>
      <c r="H60" s="40">
        <f t="shared" si="5"/>
        <v>1.769781955</v>
      </c>
    </row>
    <row r="61">
      <c r="A61" s="42"/>
      <c r="B61" s="19"/>
      <c r="C61" s="1" t="s">
        <v>10</v>
      </c>
      <c r="D61" s="40">
        <v>12867.21</v>
      </c>
      <c r="E61" s="40">
        <v>12874.13</v>
      </c>
      <c r="F61" s="40">
        <v>12917.45</v>
      </c>
      <c r="G61" s="41">
        <v>12890.49</v>
      </c>
      <c r="H61" s="40">
        <f t="shared" si="5"/>
        <v>50.24</v>
      </c>
    </row>
    <row r="62">
      <c r="A62" s="42"/>
      <c r="B62" s="19"/>
      <c r="C62" s="1" t="s">
        <v>12</v>
      </c>
      <c r="D62" s="40">
        <v>12867.75</v>
      </c>
      <c r="E62" s="40">
        <v>12874.52</v>
      </c>
      <c r="F62" s="40">
        <v>12918.15</v>
      </c>
      <c r="G62" s="41">
        <v>12891.07</v>
      </c>
      <c r="H62" s="40">
        <f t="shared" si="5"/>
        <v>50.4</v>
      </c>
    </row>
    <row r="63">
      <c r="A63" s="42"/>
      <c r="B63" s="48" t="s">
        <v>43</v>
      </c>
      <c r="D63" s="40">
        <f>abs(Beschreibung!C16-D57)</f>
        <v>132.5756757</v>
      </c>
      <c r="E63" s="40">
        <f>abs(Beschreibung!C16-E57)</f>
        <v>125.5705714</v>
      </c>
      <c r="F63" s="40">
        <f>abs(Beschreibung!C16-F57)</f>
        <v>82.92078947</v>
      </c>
      <c r="G63" s="41">
        <f>abs(Beschreibung!C16-G57)</f>
        <v>109.1662162</v>
      </c>
    </row>
    <row r="64">
      <c r="A64" s="42"/>
      <c r="B64" s="15" t="s">
        <v>27</v>
      </c>
      <c r="C64" s="16" t="s">
        <v>2</v>
      </c>
      <c r="D64" s="45">
        <v>12867.8775675675</v>
      </c>
      <c r="E64" s="45">
        <v>12882.5445714285</v>
      </c>
      <c r="F64" s="45">
        <v>12920.407368421</v>
      </c>
      <c r="G64" s="46">
        <v>12890.657027027</v>
      </c>
      <c r="H64" s="45">
        <f t="shared" ref="H64:H69" si="6">MAX(D64:G64)-MIN(D64:G64)</f>
        <v>52.52980085</v>
      </c>
    </row>
    <row r="65">
      <c r="A65" s="42"/>
      <c r="B65" s="19"/>
      <c r="C65" s="1" t="s">
        <v>4</v>
      </c>
      <c r="D65" s="40">
        <v>12867.61</v>
      </c>
      <c r="E65" s="40">
        <v>12882.29</v>
      </c>
      <c r="F65" s="40">
        <v>12917.74</v>
      </c>
      <c r="G65" s="41">
        <v>12890.36</v>
      </c>
      <c r="H65" s="40">
        <f t="shared" si="6"/>
        <v>50.13</v>
      </c>
    </row>
    <row r="66">
      <c r="A66" s="42"/>
      <c r="B66" s="19"/>
      <c r="C66" s="1" t="s">
        <v>6</v>
      </c>
      <c r="D66" s="40">
        <v>12868.13</v>
      </c>
      <c r="E66" s="40">
        <v>12882.89</v>
      </c>
      <c r="F66" s="40">
        <v>12922.28</v>
      </c>
      <c r="G66" s="41">
        <v>12890.9</v>
      </c>
      <c r="H66" s="40">
        <f t="shared" si="6"/>
        <v>54.15</v>
      </c>
    </row>
    <row r="67">
      <c r="A67" s="42"/>
      <c r="B67" s="19"/>
      <c r="C67" s="1" t="s">
        <v>8</v>
      </c>
      <c r="D67" s="43">
        <v>0.26756756756913</v>
      </c>
      <c r="E67" s="43">
        <v>0.345428571430602</v>
      </c>
      <c r="F67" s="43">
        <v>2.6673684210491</v>
      </c>
      <c r="G67" s="44">
        <v>0.29702702702707</v>
      </c>
      <c r="H67" s="40">
        <f t="shared" si="6"/>
        <v>2.399800853</v>
      </c>
    </row>
    <row r="68">
      <c r="A68" s="42"/>
      <c r="B68" s="19"/>
      <c r="C68" s="1" t="s">
        <v>10</v>
      </c>
      <c r="D68" s="40">
        <v>12867.66</v>
      </c>
      <c r="E68" s="40">
        <v>12882.49</v>
      </c>
      <c r="F68" s="40">
        <v>12920.29</v>
      </c>
      <c r="G68" s="41">
        <v>12890.4</v>
      </c>
      <c r="H68" s="40">
        <f t="shared" si="6"/>
        <v>52.63</v>
      </c>
    </row>
    <row r="69">
      <c r="A69" s="42"/>
      <c r="B69" s="19"/>
      <c r="C69" s="1" t="s">
        <v>12</v>
      </c>
      <c r="D69" s="40">
        <v>12868.03</v>
      </c>
      <c r="E69" s="40">
        <v>12882.74</v>
      </c>
      <c r="F69" s="40">
        <v>12921.07</v>
      </c>
      <c r="G69" s="41">
        <v>12890.63</v>
      </c>
      <c r="H69" s="40">
        <f t="shared" si="6"/>
        <v>53.04</v>
      </c>
    </row>
    <row r="70">
      <c r="A70" s="42"/>
      <c r="B70" s="1" t="s">
        <v>43</v>
      </c>
      <c r="D70" s="40">
        <f>abs(Beschreibung!C17-D64)</f>
        <v>132.1224324</v>
      </c>
      <c r="E70" s="40">
        <f>abs(Beschreibung!C17-E64)</f>
        <v>117.4554286</v>
      </c>
      <c r="F70" s="40">
        <f>abs(Beschreibung!C17-F64)</f>
        <v>79.59263158</v>
      </c>
      <c r="G70" s="41">
        <f>abs(Beschreibung!C17-G64)</f>
        <v>109.342973</v>
      </c>
    </row>
    <row r="71">
      <c r="A71" s="42"/>
      <c r="B71" s="15" t="s">
        <v>29</v>
      </c>
      <c r="C71" s="16" t="s">
        <v>2</v>
      </c>
      <c r="D71" s="45">
        <v>25678.1154054054</v>
      </c>
      <c r="E71" s="45">
        <v>25729.9025714285</v>
      </c>
      <c r="F71" s="45">
        <v>25842.2455263157</v>
      </c>
      <c r="G71" s="46">
        <v>25728.214054054</v>
      </c>
      <c r="H71" s="45">
        <f t="shared" ref="H71:H76" si="7">MAX(D71:G71)-MIN(D71:G71)</f>
        <v>164.1301209</v>
      </c>
    </row>
    <row r="72">
      <c r="A72" s="42"/>
      <c r="B72" s="19"/>
      <c r="C72" s="1" t="s">
        <v>4</v>
      </c>
      <c r="D72" s="40">
        <v>25677.54</v>
      </c>
      <c r="E72" s="40">
        <v>25729.55</v>
      </c>
      <c r="F72" s="40">
        <v>25840.15</v>
      </c>
      <c r="G72" s="41">
        <v>25726.4</v>
      </c>
      <c r="H72" s="40">
        <f t="shared" si="7"/>
        <v>162.61</v>
      </c>
    </row>
    <row r="73">
      <c r="A73" s="42"/>
      <c r="B73" s="19"/>
      <c r="C73" s="1" t="s">
        <v>6</v>
      </c>
      <c r="D73" s="40">
        <v>25678.84</v>
      </c>
      <c r="E73" s="40">
        <v>25730.28</v>
      </c>
      <c r="F73" s="40">
        <v>25845.54</v>
      </c>
      <c r="G73" s="41">
        <v>25730.82</v>
      </c>
      <c r="H73" s="40">
        <f t="shared" si="7"/>
        <v>166.7</v>
      </c>
    </row>
    <row r="74">
      <c r="A74" s="42"/>
      <c r="B74" s="19"/>
      <c r="C74" s="1" t="s">
        <v>8</v>
      </c>
      <c r="D74" s="43">
        <v>0.724594594597874</v>
      </c>
      <c r="E74" s="43">
        <v>0.377428571424388</v>
      </c>
      <c r="F74" s="43">
        <v>3.29447368421824</v>
      </c>
      <c r="G74" s="44">
        <v>2.60594594594658</v>
      </c>
      <c r="H74" s="40">
        <f t="shared" si="7"/>
        <v>2.917045113</v>
      </c>
    </row>
    <row r="75">
      <c r="A75" s="42"/>
      <c r="B75" s="19"/>
      <c r="C75" s="1" t="s">
        <v>10</v>
      </c>
      <c r="D75" s="40">
        <v>25678.71</v>
      </c>
      <c r="E75" s="40">
        <v>25730.22</v>
      </c>
      <c r="F75" s="40">
        <v>25841.62</v>
      </c>
      <c r="G75" s="41">
        <v>25730.82</v>
      </c>
      <c r="H75" s="40">
        <f t="shared" si="7"/>
        <v>162.91</v>
      </c>
    </row>
    <row r="76">
      <c r="A76" s="42"/>
      <c r="B76" s="19"/>
      <c r="C76" s="1" t="s">
        <v>12</v>
      </c>
      <c r="D76" s="40">
        <v>25677.6</v>
      </c>
      <c r="E76" s="40">
        <v>25729.75</v>
      </c>
      <c r="F76" s="40">
        <v>25843.24</v>
      </c>
      <c r="G76" s="41">
        <v>25726.4</v>
      </c>
      <c r="H76" s="40">
        <f t="shared" si="7"/>
        <v>165.64</v>
      </c>
    </row>
    <row r="77">
      <c r="A77" s="42"/>
      <c r="B77" s="1" t="s">
        <v>43</v>
      </c>
      <c r="D77" s="6">
        <f>abs(Beschreibung!C18-D71)</f>
        <v>321.8845946</v>
      </c>
      <c r="E77" s="6">
        <f>abs(Beschreibung!C18-E71)</f>
        <v>270.0974286</v>
      </c>
      <c r="F77" s="6">
        <f>abs(Beschreibung!C18-F71)</f>
        <v>157.7544737</v>
      </c>
      <c r="G77" s="49">
        <f>abs(Beschreibung!C18-G71)</f>
        <v>271.7859459</v>
      </c>
    </row>
    <row r="78">
      <c r="G78" s="49"/>
    </row>
    <row r="79">
      <c r="G79" s="49"/>
    </row>
    <row r="80">
      <c r="G80" s="49"/>
    </row>
    <row r="81">
      <c r="G81" s="49"/>
    </row>
    <row r="82">
      <c r="G82" s="49"/>
    </row>
    <row r="83">
      <c r="G83" s="49"/>
    </row>
    <row r="84">
      <c r="G84" s="49"/>
    </row>
  </sheetData>
  <mergeCells count="7">
    <mergeCell ref="A2:A3"/>
    <mergeCell ref="A29:A30"/>
    <mergeCell ref="B35:C35"/>
    <mergeCell ref="B49:C49"/>
    <mergeCell ref="B63:C63"/>
    <mergeCell ref="B70:C70"/>
    <mergeCell ref="B77:C7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2.13"/>
    <col customWidth="1" min="2" max="2" width="15.63"/>
    <col customWidth="1" min="3" max="6" width="15.88"/>
    <col customWidth="1" min="7" max="7" width="29.63"/>
  </cols>
  <sheetData>
    <row r="1">
      <c r="C1" s="7" t="s">
        <v>33</v>
      </c>
      <c r="D1" s="7" t="s">
        <v>34</v>
      </c>
      <c r="E1" s="7" t="s">
        <v>35</v>
      </c>
      <c r="F1" s="8" t="s">
        <v>36</v>
      </c>
    </row>
    <row r="2">
      <c r="A2" s="9" t="s">
        <v>38</v>
      </c>
      <c r="B2" s="3" t="s">
        <v>17</v>
      </c>
      <c r="C2" s="40"/>
      <c r="D2" s="40"/>
      <c r="E2" s="40"/>
      <c r="F2" s="44">
        <v>0.0</v>
      </c>
    </row>
    <row r="3">
      <c r="A3" s="12"/>
      <c r="B3" s="15" t="s">
        <v>19</v>
      </c>
      <c r="C3" s="45"/>
      <c r="D3" s="45"/>
      <c r="E3" s="45"/>
      <c r="F3" s="50">
        <v>123160.0</v>
      </c>
    </row>
    <row r="4">
      <c r="A4" s="12"/>
      <c r="B4" s="15" t="s">
        <v>44</v>
      </c>
      <c r="C4" s="45"/>
      <c r="D4" s="45"/>
      <c r="E4" s="45"/>
      <c r="F4" s="50">
        <v>66800.0</v>
      </c>
    </row>
    <row r="5">
      <c r="A5" s="12"/>
      <c r="B5" s="15" t="s">
        <v>23</v>
      </c>
      <c r="C5" s="45"/>
      <c r="D5" s="45"/>
      <c r="E5" s="45"/>
      <c r="F5" s="50">
        <v>189980.0</v>
      </c>
    </row>
    <row r="6">
      <c r="A6" s="12"/>
      <c r="B6" s="3" t="s">
        <v>25</v>
      </c>
      <c r="C6" s="40"/>
      <c r="D6" s="40"/>
      <c r="E6" s="40"/>
      <c r="F6" s="44">
        <v>1442750.0</v>
      </c>
    </row>
    <row r="7">
      <c r="A7" s="12"/>
      <c r="B7" s="3" t="s">
        <v>27</v>
      </c>
      <c r="C7" s="40"/>
      <c r="D7" s="40"/>
      <c r="E7" s="40"/>
      <c r="F7" s="44">
        <v>1442350.0</v>
      </c>
    </row>
    <row r="8">
      <c r="A8" s="12"/>
      <c r="B8" s="3" t="s">
        <v>45</v>
      </c>
      <c r="C8" s="43"/>
      <c r="D8" s="43"/>
      <c r="E8" s="43"/>
      <c r="F8" s="44">
        <v>1185622.0</v>
      </c>
    </row>
    <row r="9">
      <c r="A9" s="12"/>
      <c r="B9" s="3" t="s">
        <v>29</v>
      </c>
      <c r="C9" s="43"/>
      <c r="D9" s="43"/>
      <c r="E9" s="43"/>
      <c r="F9" s="44">
        <v>2879488.0</v>
      </c>
    </row>
    <row r="10">
      <c r="A10" s="20" t="s">
        <v>39</v>
      </c>
      <c r="B10" s="21" t="s">
        <v>45</v>
      </c>
      <c r="C10" s="21">
        <f>1159052/10400</f>
        <v>111.4473077</v>
      </c>
      <c r="D10" s="23">
        <f>1165328/10400</f>
        <v>112.0507692</v>
      </c>
      <c r="E10" s="23">
        <f>1137016/10400</f>
        <v>109.3284615</v>
      </c>
      <c r="F10" s="24">
        <f> 1185686/10400</f>
        <v>114.0082692</v>
      </c>
    </row>
    <row r="11" ht="18.0" customHeight="1">
      <c r="A11" s="51" t="s">
        <v>42</v>
      </c>
      <c r="B11" s="20" t="s">
        <v>17</v>
      </c>
      <c r="C11" s="52"/>
      <c r="D11" s="52"/>
      <c r="E11" s="52"/>
      <c r="F11" s="53">
        <v>0.0</v>
      </c>
    </row>
    <row r="12">
      <c r="A12" s="42"/>
      <c r="B12" s="15" t="s">
        <v>19</v>
      </c>
      <c r="C12" s="54"/>
      <c r="D12" s="54"/>
      <c r="E12" s="54"/>
      <c r="F12" s="55">
        <v>1119.0</v>
      </c>
    </row>
    <row r="13">
      <c r="A13" s="42"/>
      <c r="B13" s="15" t="s">
        <v>44</v>
      </c>
      <c r="C13" s="54"/>
      <c r="D13" s="54"/>
      <c r="E13" s="54"/>
      <c r="F13" s="55">
        <v>607.0</v>
      </c>
    </row>
    <row r="14">
      <c r="A14" s="42"/>
      <c r="B14" s="15" t="s">
        <v>23</v>
      </c>
      <c r="C14" s="54"/>
      <c r="D14" s="54"/>
      <c r="E14" s="54"/>
      <c r="F14" s="56"/>
    </row>
    <row r="15">
      <c r="A15" s="42"/>
      <c r="B15" s="15" t="s">
        <v>25</v>
      </c>
      <c r="C15" s="54"/>
      <c r="D15" s="54"/>
      <c r="E15" s="54"/>
      <c r="F15" s="56"/>
    </row>
    <row r="16">
      <c r="A16" s="42"/>
      <c r="B16" s="15" t="s">
        <v>27</v>
      </c>
      <c r="C16" s="54"/>
      <c r="D16" s="54"/>
      <c r="E16" s="54"/>
      <c r="F16" s="56"/>
    </row>
    <row r="17">
      <c r="A17" s="42"/>
      <c r="B17" s="15" t="s">
        <v>29</v>
      </c>
      <c r="C17" s="54"/>
      <c r="D17" s="54"/>
      <c r="E17" s="54"/>
      <c r="F17" s="56"/>
    </row>
    <row r="18">
      <c r="F18" s="49"/>
    </row>
    <row r="19">
      <c r="F19" s="49"/>
    </row>
    <row r="20">
      <c r="F20" s="49"/>
    </row>
    <row r="21">
      <c r="F21" s="49"/>
    </row>
    <row r="22">
      <c r="F22" s="49"/>
    </row>
    <row r="23">
      <c r="F23" s="49"/>
    </row>
    <row r="24">
      <c r="F24" s="49"/>
    </row>
    <row r="25">
      <c r="A25" s="1" t="s">
        <v>46</v>
      </c>
    </row>
  </sheetData>
  <drawing r:id="rId1"/>
</worksheet>
</file>