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My Drive\UKCEH\projects\asina\code\"/>
    </mc:Choice>
  </mc:AlternateContent>
  <xr:revisionPtr revIDLastSave="0" documentId="13_ncr:1_{E9C1B946-C400-4AF1-ABAB-5DBC1E50B2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AT" sheetId="4" r:id="rId1"/>
    <sheet name="SEAT - multiple scenarios" sheetId="5" r:id="rId2"/>
  </sheets>
  <definedNames>
    <definedName name="acc_period" localSheetId="0">SEAT!$C$9</definedName>
    <definedName name="acc_period" localSheetId="1">'SEAT - multiple scenarios'!$C$9:$R$9</definedName>
    <definedName name="acc_period">#REF!</definedName>
    <definedName name="prod_area" localSheetId="0">SEAT!$C$22</definedName>
    <definedName name="prod_area" localSheetId="1">'SEAT - multiple scenarios'!$C$22:$R$22</definedName>
    <definedName name="prod_area">#REF!</definedName>
    <definedName name="prod_mass" localSheetId="0">SEAT!$C$18</definedName>
    <definedName name="prod_mass" localSheetId="1">'SEAT - multiple scenarios'!$C$18:$R$18</definedName>
    <definedName name="prod_mass">#REF!</definedName>
    <definedName name="prod_vol" localSheetId="0">SEAT!$C$18</definedName>
    <definedName name="prod_vol" localSheetId="1">'SEAT - multiple scenarios'!$C$18:$R$18</definedName>
    <definedName name="prod_vol">#REF!</definedName>
    <definedName name="release_per_area" localSheetId="0">SEAT!$C$23</definedName>
    <definedName name="release_per_area" localSheetId="1">'SEAT - multiple scenarios'!$C$23:$R$23</definedName>
    <definedName name="release_per_area">#REF!</definedName>
    <definedName name="release_per_mass" localSheetId="0">SEAT!$C$19</definedName>
    <definedName name="release_per_mass" localSheetId="1">'SEAT - multiple scenarios'!$C$19:$R$19</definedName>
    <definedName name="release_per_mass">#REF!</definedName>
    <definedName name="release_rate" localSheetId="0">SEAT!$C$28</definedName>
    <definedName name="release_rate" localSheetId="1">'SEAT - multiple scenarios'!$C$28:$R$28</definedName>
    <definedName name="release_rate">#REF!</definedName>
    <definedName name="release_to_soil" localSheetId="0">SEAT!$C$15</definedName>
    <definedName name="release_to_soil" localSheetId="1">'SEAT - multiple scenarios'!$C$15:$R$15</definedName>
    <definedName name="release_to_soil">#REF!</definedName>
    <definedName name="release_to_water" localSheetId="0">SEAT!$C$14</definedName>
    <definedName name="release_to_water" localSheetId="1">'SEAT - multiple scenarios'!$C$14:$R$14</definedName>
    <definedName name="release_to_water">#REF!</definedName>
    <definedName name="river_outflow" localSheetId="0">SEAT!$C$10</definedName>
    <definedName name="river_outflow" localSheetId="1">'SEAT - multiple scenarios'!$C$10:$R$10</definedName>
    <definedName name="river_outflow">#REF!</definedName>
    <definedName name="sediment_acc_rate" localSheetId="0">SEAT!$C$34</definedName>
    <definedName name="sediment_acc_rate" localSheetId="1">'SEAT - multiple scenarios'!$C$34:$R$34</definedName>
    <definedName name="sediment_acc_rate">#REF!</definedName>
    <definedName name="sediment_area" localSheetId="0">SEAT!$C$11</definedName>
    <definedName name="sediment_area" localSheetId="1">'SEAT - multiple scenarios'!$C$11:$R$11</definedName>
    <definedName name="sediment_area">#REF!</definedName>
    <definedName name="sediment_bdens" localSheetId="0">SEAT!$C$13</definedName>
    <definedName name="sediment_bdens" localSheetId="1">'SEAT - multiple scenarios'!$C$13:$R$13</definedName>
    <definedName name="sediment_bdens">#REF!</definedName>
    <definedName name="sediment_depth" localSheetId="0">SEAT!$C$12</definedName>
    <definedName name="sediment_depth" localSheetId="1">'SEAT - multiple scenarios'!$C$12:$R$12</definedName>
    <definedName name="sediment_depth">#REF!</definedName>
    <definedName name="sediment_mass" localSheetId="0">SEAT!$C$27</definedName>
    <definedName name="sediment_mass" localSheetId="1">'SEAT - multiple scenarios'!$C$27:$R$27</definedName>
    <definedName name="sediment_mass">#REF!</definedName>
    <definedName name="soil_aar" localSheetId="0">SEAT!$C$31</definedName>
    <definedName name="soil_aar" localSheetId="1">'SEAT - multiple scenarios'!$C$31:$R$31</definedName>
    <definedName name="soil_aar">#REF!</definedName>
    <definedName name="soil_acc_period" localSheetId="0">SEAT!$C$9</definedName>
    <definedName name="soil_acc_period" localSheetId="1">'SEAT - multiple scenarios'!$C$9:$R$9</definedName>
    <definedName name="soil_acc_period">#REF!</definedName>
    <definedName name="soil_agg_period" localSheetId="0">SEAT!$C$9</definedName>
    <definedName name="soil_agg_period" localSheetId="1">'SEAT - multiple scenarios'!$C$9:$R$9</definedName>
    <definedName name="soil_agg_period">#REF!</definedName>
    <definedName name="soil_agr_frac" localSheetId="0">SEAT!$C$6</definedName>
    <definedName name="soil_agr_frac" localSheetId="1">'SEAT - multiple scenarios'!$C$6:$R$6</definedName>
    <definedName name="soil_agr_frac">#REF!</definedName>
    <definedName name="soil_area" localSheetId="0">SEAT!$C$5</definedName>
    <definedName name="soil_area" localSheetId="1">'SEAT - multiple scenarios'!$C$5:$R$5</definedName>
    <definedName name="soil_area">#REF!</definedName>
    <definedName name="soil_bdens" localSheetId="0">SEAT!$C$8</definedName>
    <definedName name="soil_bdens" localSheetId="1">'SEAT - multiple scenarios'!$C$8:$R$8</definedName>
    <definedName name="soil_bdens">#REF!</definedName>
    <definedName name="soil_depth" localSheetId="0">SEAT!$C$7</definedName>
    <definedName name="soil_depth" localSheetId="1">'SEAT - multiple scenarios'!$C$7:$R$7</definedName>
    <definedName name="soil_depth">#REF!</definedName>
    <definedName name="soil_mass" localSheetId="0">SEAT!$C$26</definedName>
    <definedName name="soil_mass" localSheetId="1">'SEAT - multiple scenarios'!$C$26:$R$26</definedName>
    <definedName name="soil_mass">#REF!</definedName>
    <definedName name="soil_pec" localSheetId="0">SEAT!$C$32</definedName>
    <definedName name="soil_pec" localSheetId="1">'SEAT - multiple scenarios'!$C$32:$R$32</definedName>
    <definedName name="soil_pec">#REF!</definedName>
    <definedName name="water_pec" localSheetId="0">SEAT!$C$35</definedName>
    <definedName name="water_pec" localSheetId="1">'SEAT - multiple scenarios'!$C$35:$R$35</definedName>
    <definedName name="water_pec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5" l="1"/>
  <c r="Q28" i="5"/>
  <c r="P28" i="5"/>
  <c r="O28" i="5"/>
  <c r="N28" i="5"/>
  <c r="M28" i="5"/>
  <c r="M34" i="5" s="1"/>
  <c r="M35" i="5" s="1"/>
  <c r="L28" i="5"/>
  <c r="K28" i="5"/>
  <c r="J28" i="5"/>
  <c r="J33" i="5" s="1"/>
  <c r="I28" i="5"/>
  <c r="H28" i="5"/>
  <c r="G28" i="5"/>
  <c r="F28" i="5"/>
  <c r="E28" i="5"/>
  <c r="D28" i="5"/>
  <c r="C28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F34" i="5" l="1"/>
  <c r="F35" i="5" s="1"/>
  <c r="N34" i="5"/>
  <c r="N35" i="5" s="1"/>
  <c r="D34" i="5"/>
  <c r="D35" i="5" s="1"/>
  <c r="E34" i="5"/>
  <c r="E35" i="5" s="1"/>
  <c r="G34" i="5"/>
  <c r="G35" i="5" s="1"/>
  <c r="O34" i="5"/>
  <c r="O35" i="5" s="1"/>
  <c r="K34" i="5"/>
  <c r="K35" i="5" s="1"/>
  <c r="H34" i="5"/>
  <c r="H35" i="5" s="1"/>
  <c r="P34" i="5"/>
  <c r="P35" i="5" s="1"/>
  <c r="L34" i="5"/>
  <c r="L35" i="5" s="1"/>
  <c r="I34" i="5"/>
  <c r="I35" i="5" s="1"/>
  <c r="Q34" i="5"/>
  <c r="Q35" i="5" s="1"/>
  <c r="C34" i="5"/>
  <c r="C35" i="5" s="1"/>
  <c r="R31" i="5"/>
  <c r="R32" i="5" s="1"/>
  <c r="C31" i="5"/>
  <c r="C32" i="5" s="1"/>
  <c r="K31" i="5"/>
  <c r="K32" i="5" s="1"/>
  <c r="C33" i="5"/>
  <c r="K33" i="5"/>
  <c r="J31" i="5"/>
  <c r="J32" i="5" s="1"/>
  <c r="R34" i="5"/>
  <c r="R35" i="5" s="1"/>
  <c r="D31" i="5"/>
  <c r="D32" i="5" s="1"/>
  <c r="L31" i="5"/>
  <c r="L32" i="5" s="1"/>
  <c r="D33" i="5"/>
  <c r="L33" i="5"/>
  <c r="J34" i="5"/>
  <c r="J35" i="5" s="1"/>
  <c r="E31" i="5"/>
  <c r="E32" i="5" s="1"/>
  <c r="M31" i="5"/>
  <c r="M32" i="5" s="1"/>
  <c r="E33" i="5"/>
  <c r="M33" i="5"/>
  <c r="R33" i="5"/>
  <c r="F31" i="5"/>
  <c r="F32" i="5" s="1"/>
  <c r="N31" i="5"/>
  <c r="N32" i="5" s="1"/>
  <c r="F33" i="5"/>
  <c r="N33" i="5"/>
  <c r="G31" i="5"/>
  <c r="G32" i="5" s="1"/>
  <c r="O31" i="5"/>
  <c r="O32" i="5" s="1"/>
  <c r="G33" i="5"/>
  <c r="O33" i="5"/>
  <c r="H31" i="5"/>
  <c r="H32" i="5" s="1"/>
  <c r="P31" i="5"/>
  <c r="P32" i="5" s="1"/>
  <c r="H33" i="5"/>
  <c r="P33" i="5"/>
  <c r="I31" i="5"/>
  <c r="I32" i="5" s="1"/>
  <c r="Q31" i="5"/>
  <c r="Q32" i="5" s="1"/>
  <c r="I33" i="5"/>
  <c r="Q33" i="5"/>
  <c r="C28" i="4" l="1"/>
  <c r="C27" i="4"/>
  <c r="C26" i="4"/>
  <c r="C31" i="4" s="1"/>
  <c r="C32" i="4" s="1"/>
  <c r="C34" i="4" l="1"/>
  <c r="C35" i="4" s="1"/>
  <c r="C33" i="4"/>
</calcChain>
</file>

<file path=xl/sharedStrings.xml><?xml version="1.0" encoding="utf-8"?>
<sst xmlns="http://schemas.openxmlformats.org/spreadsheetml/2006/main" count="140" uniqueCount="59">
  <si>
    <t>SEAT - Simple environmental Exposure Assessment Tool</t>
  </si>
  <si>
    <t>Environmental scenario</t>
  </si>
  <si>
    <t>Area of soil</t>
  </si>
  <si>
    <t>km2</t>
  </si>
  <si>
    <t>Can be estimated from land cover maps</t>
  </si>
  <si>
    <t>Fraction of agricultural soil</t>
  </si>
  <si>
    <t>-</t>
  </si>
  <si>
    <t>Used as a proxy to scale the area of release by - set to 1 if you want the release to be to all soils</t>
  </si>
  <si>
    <t>Active soil depth</t>
  </si>
  <si>
    <t>m</t>
  </si>
  <si>
    <t>Soil bulk density</t>
  </si>
  <si>
    <t>kg/m3</t>
  </si>
  <si>
    <t>Accumulation period</t>
  </si>
  <si>
    <t>yr</t>
  </si>
  <si>
    <t>Over how many years do you want to calculate the soil and sediment PEC?</t>
  </si>
  <si>
    <t>Mean river outflow from catchment</t>
  </si>
  <si>
    <t>m3/s</t>
  </si>
  <si>
    <t>Assuming long-term steady state of water compartment means we can use catchment outflow to calculate water PEC</t>
  </si>
  <si>
    <t>Area of water</t>
  </si>
  <si>
    <t>Active sediment depth</t>
  </si>
  <si>
    <t>Sediment bulk density</t>
  </si>
  <si>
    <t>Release to water?</t>
  </si>
  <si>
    <t>Should we consider use to water? TRUE or FALSE</t>
  </si>
  <si>
    <t>Release to soil?</t>
  </si>
  <si>
    <t>Should we consider use to soil? TRUE or FALSE</t>
  </si>
  <si>
    <t>Release scenario based on production mass</t>
  </si>
  <si>
    <t>You can either specify a production mass and fraction release, or an area of application and release rate from this</t>
  </si>
  <si>
    <t>Production mass</t>
  </si>
  <si>
    <t>kg/yr</t>
  </si>
  <si>
    <t>Fraction released per year</t>
  </si>
  <si>
    <t>If left blank, it is assumed all produced product is released in a year</t>
  </si>
  <si>
    <t>OR</t>
  </si>
  <si>
    <t>Release scenario based on application and release</t>
  </si>
  <si>
    <t>Area product applied to</t>
  </si>
  <si>
    <t>m2</t>
  </si>
  <si>
    <t>This could be, for example, area of paint applied</t>
  </si>
  <si>
    <t>Release rate from area applied to</t>
  </si>
  <si>
    <t>kg/m2/yr</t>
  </si>
  <si>
    <t>Calculated properties</t>
  </si>
  <si>
    <t>Soil mass</t>
  </si>
  <si>
    <t>kg</t>
  </si>
  <si>
    <t>Sediment mass</t>
  </si>
  <si>
    <t>Release rate</t>
  </si>
  <si>
    <t>PECs</t>
  </si>
  <si>
    <t>Soil, annual accumulation rate</t>
  </si>
  <si>
    <t>mg/kg/yr</t>
  </si>
  <si>
    <t>The amount by which the soil PEC increases each year</t>
  </si>
  <si>
    <t>Soil, PEC at end of accumulation period</t>
  </si>
  <si>
    <t>mg/kg</t>
  </si>
  <si>
    <t>The amount at the end of the accumulation period, specified above</t>
  </si>
  <si>
    <t>Water PEC</t>
  </si>
  <si>
    <t>μg/l</t>
  </si>
  <si>
    <t>Sediment, annual accumulation rate</t>
  </si>
  <si>
    <t>The amount by which the sediment PEC increases each year</t>
  </si>
  <si>
    <t>Sediment, PEC at end of accumulation period</t>
  </si>
  <si>
    <t>The amount at the end of the soil accumulation period, specified above</t>
  </si>
  <si>
    <t>User Notes</t>
  </si>
  <si>
    <t>Instructions</t>
  </si>
  <si>
    <t>v0.2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</si>
</sst>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2" borderId="7" xfId="0" applyFont="1" applyFill="1" applyBorder="1"/>
    <xf numFmtId="0" fontId="7" fillId="0" borderId="0" xfId="0" applyFont="1"/>
    <xf numFmtId="11" fontId="1" fillId="3" borderId="0" xfId="0" applyNumberFormat="1" applyFont="1" applyFill="1"/>
    <xf numFmtId="0" fontId="8" fillId="0" borderId="0" xfId="0" applyFont="1"/>
    <xf numFmtId="0" fontId="9" fillId="4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00AE-4A78-4C55-831E-6D35A5F4F3D8}">
  <dimension ref="A2:G35"/>
  <sheetViews>
    <sheetView tabSelected="1" zoomScaleNormal="100" workbookViewId="0">
      <selection activeCell="B9" sqref="B9"/>
    </sheetView>
  </sheetViews>
  <sheetFormatPr defaultRowHeight="15" x14ac:dyDescent="0.25"/>
  <cols>
    <col min="2" max="2" width="45.85546875" customWidth="1"/>
    <col min="3" max="3" width="9.85546875" customWidth="1"/>
    <col min="4" max="4" width="10" customWidth="1"/>
    <col min="5" max="5" width="2.85546875" customWidth="1"/>
    <col min="6" max="6" width="107" style="11" bestFit="1" customWidth="1"/>
    <col min="7" max="7" width="51.28515625" customWidth="1"/>
    <col min="8" max="8" width="16.140625" customWidth="1"/>
  </cols>
  <sheetData>
    <row r="2" spans="2:7" ht="18.75" x14ac:dyDescent="0.3">
      <c r="B2" s="17" t="s">
        <v>0</v>
      </c>
      <c r="F2" s="19" t="s">
        <v>58</v>
      </c>
    </row>
    <row r="4" spans="2:7" x14ac:dyDescent="0.25">
      <c r="B4" s="1" t="s">
        <v>1</v>
      </c>
      <c r="F4" s="12" t="s">
        <v>57</v>
      </c>
      <c r="G4" s="1" t="s">
        <v>56</v>
      </c>
    </row>
    <row r="5" spans="2:7" x14ac:dyDescent="0.25">
      <c r="B5" s="2" t="s">
        <v>2</v>
      </c>
      <c r="C5" s="20"/>
      <c r="D5" s="2" t="s">
        <v>3</v>
      </c>
      <c r="F5" s="11" t="s">
        <v>4</v>
      </c>
    </row>
    <row r="6" spans="2:7" x14ac:dyDescent="0.25">
      <c r="B6" s="2" t="s">
        <v>5</v>
      </c>
      <c r="C6" s="13"/>
      <c r="D6" s="2" t="s">
        <v>6</v>
      </c>
      <c r="F6" s="11" t="s">
        <v>7</v>
      </c>
    </row>
    <row r="7" spans="2:7" x14ac:dyDescent="0.25">
      <c r="B7" s="2" t="s">
        <v>8</v>
      </c>
      <c r="C7" s="13"/>
      <c r="D7" s="2" t="s">
        <v>9</v>
      </c>
    </row>
    <row r="8" spans="2:7" x14ac:dyDescent="0.25">
      <c r="B8" s="2" t="s">
        <v>10</v>
      </c>
      <c r="C8" s="13"/>
      <c r="D8" s="2" t="s">
        <v>11</v>
      </c>
    </row>
    <row r="9" spans="2:7" x14ac:dyDescent="0.25">
      <c r="B9" s="2" t="s">
        <v>12</v>
      </c>
      <c r="C9" s="13"/>
      <c r="D9" s="2" t="s">
        <v>13</v>
      </c>
      <c r="F9" s="11" t="s">
        <v>14</v>
      </c>
    </row>
    <row r="10" spans="2:7" x14ac:dyDescent="0.25">
      <c r="B10" s="2" t="s">
        <v>15</v>
      </c>
      <c r="C10" s="13"/>
      <c r="D10" s="2" t="s">
        <v>16</v>
      </c>
      <c r="F10" s="11" t="s">
        <v>17</v>
      </c>
    </row>
    <row r="11" spans="2:7" x14ac:dyDescent="0.25">
      <c r="B11" s="2" t="s">
        <v>18</v>
      </c>
      <c r="C11" s="13"/>
      <c r="D11" s="2" t="s">
        <v>3</v>
      </c>
      <c r="F11" s="11" t="s">
        <v>4</v>
      </c>
    </row>
    <row r="12" spans="2:7" x14ac:dyDescent="0.25">
      <c r="B12" s="2" t="s">
        <v>19</v>
      </c>
      <c r="C12" s="13"/>
      <c r="D12" s="2" t="s">
        <v>9</v>
      </c>
    </row>
    <row r="13" spans="2:7" x14ac:dyDescent="0.25">
      <c r="B13" s="2" t="s">
        <v>20</v>
      </c>
      <c r="C13" s="13"/>
      <c r="D13" s="2" t="s">
        <v>11</v>
      </c>
    </row>
    <row r="14" spans="2:7" x14ac:dyDescent="0.25">
      <c r="B14" s="2" t="s">
        <v>21</v>
      </c>
      <c r="C14" s="13" t="b">
        <v>1</v>
      </c>
      <c r="D14" s="2" t="s">
        <v>6</v>
      </c>
      <c r="F14" s="11" t="s">
        <v>22</v>
      </c>
    </row>
    <row r="15" spans="2:7" x14ac:dyDescent="0.25">
      <c r="B15" s="2" t="s">
        <v>23</v>
      </c>
      <c r="C15" s="13" t="b">
        <v>1</v>
      </c>
      <c r="D15" s="2" t="s">
        <v>6</v>
      </c>
      <c r="F15" s="11" t="s">
        <v>24</v>
      </c>
    </row>
    <row r="16" spans="2:7" x14ac:dyDescent="0.25">
      <c r="C16" s="1"/>
    </row>
    <row r="17" spans="1:6" x14ac:dyDescent="0.25">
      <c r="B17" s="1" t="s">
        <v>25</v>
      </c>
      <c r="C17" s="1"/>
      <c r="F17" s="11" t="s">
        <v>26</v>
      </c>
    </row>
    <row r="18" spans="1:6" x14ac:dyDescent="0.25">
      <c r="B18" t="s">
        <v>27</v>
      </c>
      <c r="C18" s="14"/>
      <c r="D18" t="s">
        <v>28</v>
      </c>
    </row>
    <row r="19" spans="1:6" x14ac:dyDescent="0.25">
      <c r="B19" t="s">
        <v>29</v>
      </c>
      <c r="C19" s="14"/>
      <c r="D19" t="s">
        <v>6</v>
      </c>
      <c r="F19" s="11" t="s">
        <v>30</v>
      </c>
    </row>
    <row r="20" spans="1:6" x14ac:dyDescent="0.25">
      <c r="C20" s="1"/>
    </row>
    <row r="21" spans="1:6" x14ac:dyDescent="0.25">
      <c r="A21" s="3" t="s">
        <v>31</v>
      </c>
      <c r="B21" s="1" t="s">
        <v>32</v>
      </c>
      <c r="C21" s="1"/>
    </row>
    <row r="22" spans="1:6" x14ac:dyDescent="0.25">
      <c r="B22" t="s">
        <v>33</v>
      </c>
      <c r="C22" s="18"/>
      <c r="D22" t="s">
        <v>34</v>
      </c>
      <c r="F22" s="11" t="s">
        <v>35</v>
      </c>
    </row>
    <row r="23" spans="1:6" x14ac:dyDescent="0.25">
      <c r="B23" t="s">
        <v>36</v>
      </c>
      <c r="C23" s="18"/>
      <c r="D23" t="s">
        <v>37</v>
      </c>
    </row>
    <row r="24" spans="1:6" x14ac:dyDescent="0.25">
      <c r="C24" s="1"/>
    </row>
    <row r="25" spans="1:6" x14ac:dyDescent="0.25">
      <c r="B25" s="1" t="s">
        <v>38</v>
      </c>
      <c r="C25" s="1"/>
    </row>
    <row r="26" spans="1:6" x14ac:dyDescent="0.25">
      <c r="B26" s="2" t="s">
        <v>39</v>
      </c>
      <c r="C26" s="12">
        <f>soil_area*1000000*soil_agr_frac*soil_depth*soil_bdens</f>
        <v>0</v>
      </c>
      <c r="D26" s="2" t="s">
        <v>40</v>
      </c>
    </row>
    <row r="27" spans="1:6" x14ac:dyDescent="0.25">
      <c r="B27" s="2" t="s">
        <v>41</v>
      </c>
      <c r="C27" s="12">
        <f>sediment_area*sediment_depth*sediment_bdens*1000000</f>
        <v>0</v>
      </c>
      <c r="D27" s="2" t="s">
        <v>40</v>
      </c>
    </row>
    <row r="28" spans="1:6" x14ac:dyDescent="0.25">
      <c r="B28" t="s">
        <v>42</v>
      </c>
      <c r="C28" s="1">
        <f>IF(prod_mass&lt;&gt;"",IF(release_per_mass="",prod_mass,prod_mass*release_per_mass),prod_area*release_per_area)</f>
        <v>0</v>
      </c>
      <c r="D28" t="s">
        <v>28</v>
      </c>
    </row>
    <row r="30" spans="1:6" x14ac:dyDescent="0.25">
      <c r="B30" s="10" t="s">
        <v>43</v>
      </c>
      <c r="C30" s="4"/>
      <c r="D30" s="5"/>
    </row>
    <row r="31" spans="1:6" x14ac:dyDescent="0.25">
      <c r="B31" s="6" t="s">
        <v>44</v>
      </c>
      <c r="C31" s="15" t="e">
        <f>IF(release_to_soil, release_rate / soil_mass, 0)*1000000</f>
        <v>#DIV/0!</v>
      </c>
      <c r="D31" s="7" t="s">
        <v>45</v>
      </c>
      <c r="F31" s="11" t="s">
        <v>46</v>
      </c>
    </row>
    <row r="32" spans="1:6" x14ac:dyDescent="0.25">
      <c r="B32" s="6" t="s">
        <v>47</v>
      </c>
      <c r="C32" s="15" t="e">
        <f>IF(release_to_soil, soil_aar * soil_agg_period, 0)</f>
        <v>#DIV/0!</v>
      </c>
      <c r="D32" s="7" t="s">
        <v>48</v>
      </c>
      <c r="F32" s="11" t="s">
        <v>49</v>
      </c>
    </row>
    <row r="33" spans="2:6" x14ac:dyDescent="0.25">
      <c r="B33" s="6" t="s">
        <v>50</v>
      </c>
      <c r="C33" s="15" t="e">
        <f>IF(release_to_water, release_rate / (river_outflow * 365 * 86400), 0)*1000000</f>
        <v>#DIV/0!</v>
      </c>
      <c r="D33" s="7" t="s">
        <v>51</v>
      </c>
    </row>
    <row r="34" spans="2:6" x14ac:dyDescent="0.25">
      <c r="B34" s="6" t="s">
        <v>52</v>
      </c>
      <c r="C34" s="15" t="e">
        <f>IF(release_to_water, release_rate / sediment_mass, 0)*1000000</f>
        <v>#DIV/0!</v>
      </c>
      <c r="D34" s="7" t="s">
        <v>45</v>
      </c>
      <c r="F34" s="11" t="s">
        <v>53</v>
      </c>
    </row>
    <row r="35" spans="2:6" ht="15.75" thickBot="1" x14ac:dyDescent="0.3">
      <c r="B35" s="8" t="s">
        <v>54</v>
      </c>
      <c r="C35" s="16" t="e">
        <f>IF(release_to_water, sediment_acc_rate * acc_period, 0)</f>
        <v>#DIV/0!</v>
      </c>
      <c r="D35" s="9" t="s">
        <v>48</v>
      </c>
      <c r="F35" s="11" t="s">
        <v>55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063-D664-4EE6-A782-E78EDD4057BC}">
  <dimension ref="A2:V35"/>
  <sheetViews>
    <sheetView zoomScaleNormal="100" workbookViewId="0">
      <selection activeCell="U4" sqref="U4"/>
    </sheetView>
  </sheetViews>
  <sheetFormatPr defaultRowHeight="15" x14ac:dyDescent="0.25"/>
  <cols>
    <col min="2" max="2" width="45.85546875" customWidth="1"/>
    <col min="3" max="18" width="9.42578125" customWidth="1"/>
    <col min="19" max="19" width="10" customWidth="1"/>
    <col min="20" max="20" width="2.85546875" customWidth="1"/>
    <col min="21" max="21" width="107" style="11" bestFit="1" customWidth="1"/>
    <col min="22" max="22" width="130.140625" bestFit="1" customWidth="1"/>
    <col min="23" max="23" width="16.140625" customWidth="1"/>
  </cols>
  <sheetData>
    <row r="2" spans="2:22" ht="18.75" x14ac:dyDescent="0.3">
      <c r="B2" s="17" t="s">
        <v>0</v>
      </c>
      <c r="U2" s="19" t="s">
        <v>58</v>
      </c>
    </row>
    <row r="4" spans="2:22" x14ac:dyDescent="0.25">
      <c r="B4" s="1" t="s">
        <v>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U4" s="12" t="s">
        <v>57</v>
      </c>
      <c r="V4" s="1" t="s">
        <v>56</v>
      </c>
    </row>
    <row r="5" spans="2:22" x14ac:dyDescent="0.25">
      <c r="B5" s="2" t="s">
        <v>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2" t="s">
        <v>3</v>
      </c>
      <c r="U5" s="11" t="s">
        <v>4</v>
      </c>
    </row>
    <row r="6" spans="2:22" x14ac:dyDescent="0.25">
      <c r="B6" s="2" t="s">
        <v>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2" t="s">
        <v>6</v>
      </c>
      <c r="U6" s="11" t="s">
        <v>7</v>
      </c>
    </row>
    <row r="7" spans="2:22" x14ac:dyDescent="0.25">
      <c r="B7" s="2" t="s">
        <v>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2" t="s">
        <v>9</v>
      </c>
    </row>
    <row r="8" spans="2:22" x14ac:dyDescent="0.25">
      <c r="B8" s="2" t="s">
        <v>10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2" t="s">
        <v>11</v>
      </c>
    </row>
    <row r="9" spans="2:22" x14ac:dyDescent="0.25">
      <c r="B9" s="2" t="s">
        <v>12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2" t="s">
        <v>13</v>
      </c>
      <c r="U9" s="11" t="s">
        <v>14</v>
      </c>
    </row>
    <row r="10" spans="2:22" x14ac:dyDescent="0.25">
      <c r="B10" s="2" t="s">
        <v>15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2" t="s">
        <v>16</v>
      </c>
      <c r="U10" s="11" t="s">
        <v>17</v>
      </c>
    </row>
    <row r="11" spans="2:22" x14ac:dyDescent="0.25">
      <c r="B11" s="2" t="s">
        <v>18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2" t="s">
        <v>3</v>
      </c>
      <c r="U11" s="11" t="s">
        <v>4</v>
      </c>
    </row>
    <row r="12" spans="2:22" x14ac:dyDescent="0.25">
      <c r="B12" s="2" t="s">
        <v>19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2" t="s">
        <v>9</v>
      </c>
    </row>
    <row r="13" spans="2:22" x14ac:dyDescent="0.25">
      <c r="B13" s="2" t="s">
        <v>20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2" t="s">
        <v>11</v>
      </c>
    </row>
    <row r="14" spans="2:22" x14ac:dyDescent="0.25">
      <c r="B14" s="2" t="s">
        <v>21</v>
      </c>
      <c r="C14" s="13" t="b">
        <v>1</v>
      </c>
      <c r="D14" s="13" t="b">
        <v>1</v>
      </c>
      <c r="E14" s="13" t="b">
        <v>1</v>
      </c>
      <c r="F14" s="13" t="b">
        <v>1</v>
      </c>
      <c r="G14" s="13" t="b">
        <v>1</v>
      </c>
      <c r="H14" s="13" t="b">
        <v>1</v>
      </c>
      <c r="I14" s="13" t="b">
        <v>1</v>
      </c>
      <c r="J14" s="13" t="b">
        <v>1</v>
      </c>
      <c r="K14" s="13" t="b">
        <v>1</v>
      </c>
      <c r="L14" s="13" t="b">
        <v>1</v>
      </c>
      <c r="M14" s="13" t="b">
        <v>1</v>
      </c>
      <c r="N14" s="13" t="b">
        <v>1</v>
      </c>
      <c r="O14" s="13" t="b">
        <v>1</v>
      </c>
      <c r="P14" s="13" t="b">
        <v>1</v>
      </c>
      <c r="Q14" s="13" t="b">
        <v>1</v>
      </c>
      <c r="R14" s="13" t="b">
        <v>1</v>
      </c>
      <c r="S14" s="2" t="s">
        <v>6</v>
      </c>
      <c r="U14" s="11" t="s">
        <v>22</v>
      </c>
    </row>
    <row r="15" spans="2:22" x14ac:dyDescent="0.25">
      <c r="B15" s="2" t="s">
        <v>23</v>
      </c>
      <c r="C15" s="13" t="b">
        <v>1</v>
      </c>
      <c r="D15" s="13" t="b">
        <v>1</v>
      </c>
      <c r="E15" s="13" t="b">
        <v>1</v>
      </c>
      <c r="F15" s="13" t="b">
        <v>1</v>
      </c>
      <c r="G15" s="13" t="b">
        <v>1</v>
      </c>
      <c r="H15" s="13" t="b">
        <v>1</v>
      </c>
      <c r="I15" s="13" t="b">
        <v>1</v>
      </c>
      <c r="J15" s="13" t="b">
        <v>1</v>
      </c>
      <c r="K15" s="13" t="b">
        <v>1</v>
      </c>
      <c r="L15" s="13" t="b">
        <v>1</v>
      </c>
      <c r="M15" s="13" t="b">
        <v>1</v>
      </c>
      <c r="N15" s="13" t="b">
        <v>1</v>
      </c>
      <c r="O15" s="13" t="b">
        <v>1</v>
      </c>
      <c r="P15" s="13" t="b">
        <v>1</v>
      </c>
      <c r="Q15" s="13" t="b">
        <v>1</v>
      </c>
      <c r="R15" s="13" t="b">
        <v>1</v>
      </c>
      <c r="S15" s="2" t="s">
        <v>6</v>
      </c>
      <c r="U15" s="11" t="s">
        <v>24</v>
      </c>
    </row>
    <row r="16" spans="2:2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1" x14ac:dyDescent="0.25">
      <c r="B17" s="1" t="s">
        <v>25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U17" s="11" t="s">
        <v>26</v>
      </c>
    </row>
    <row r="18" spans="1:21" x14ac:dyDescent="0.25">
      <c r="B18" t="s">
        <v>27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t="s">
        <v>28</v>
      </c>
    </row>
    <row r="19" spans="1:21" x14ac:dyDescent="0.25">
      <c r="B19" t="s">
        <v>29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t="s">
        <v>6</v>
      </c>
      <c r="U19" s="11" t="s">
        <v>30</v>
      </c>
    </row>
    <row r="20" spans="1:21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21" x14ac:dyDescent="0.25">
      <c r="A21" s="3" t="s">
        <v>31</v>
      </c>
      <c r="B21" s="1" t="s">
        <v>32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1" x14ac:dyDescent="0.25">
      <c r="B22" t="s">
        <v>33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t="s">
        <v>34</v>
      </c>
      <c r="U22" s="11" t="s">
        <v>35</v>
      </c>
    </row>
    <row r="23" spans="1:21" x14ac:dyDescent="0.25">
      <c r="B23" t="s">
        <v>36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t="s">
        <v>37</v>
      </c>
    </row>
    <row r="24" spans="1:2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1" x14ac:dyDescent="0.25">
      <c r="B25" s="1" t="s">
        <v>38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21" x14ac:dyDescent="0.25">
      <c r="B26" s="2" t="s">
        <v>39</v>
      </c>
      <c r="C26" s="12">
        <f t="shared" ref="C26:R26" si="0">soil_area*1000000*soil_agr_frac*soil_depth*soil_bdens</f>
        <v>0</v>
      </c>
      <c r="D26" s="12">
        <f t="shared" si="0"/>
        <v>0</v>
      </c>
      <c r="E26" s="12">
        <f t="shared" si="0"/>
        <v>0</v>
      </c>
      <c r="F26" s="12">
        <f t="shared" si="0"/>
        <v>0</v>
      </c>
      <c r="G26" s="12">
        <f t="shared" si="0"/>
        <v>0</v>
      </c>
      <c r="H26" s="12">
        <f t="shared" si="0"/>
        <v>0</v>
      </c>
      <c r="I26" s="12">
        <f t="shared" si="0"/>
        <v>0</v>
      </c>
      <c r="J26" s="12">
        <f t="shared" si="0"/>
        <v>0</v>
      </c>
      <c r="K26" s="12">
        <f t="shared" si="0"/>
        <v>0</v>
      </c>
      <c r="L26" s="12">
        <f t="shared" si="0"/>
        <v>0</v>
      </c>
      <c r="M26" s="12">
        <f t="shared" si="0"/>
        <v>0</v>
      </c>
      <c r="N26" s="12">
        <f t="shared" si="0"/>
        <v>0</v>
      </c>
      <c r="O26" s="12">
        <f t="shared" si="0"/>
        <v>0</v>
      </c>
      <c r="P26" s="12">
        <f t="shared" si="0"/>
        <v>0</v>
      </c>
      <c r="Q26" s="12">
        <f t="shared" si="0"/>
        <v>0</v>
      </c>
      <c r="R26" s="12">
        <f t="shared" si="0"/>
        <v>0</v>
      </c>
      <c r="S26" s="2" t="s">
        <v>40</v>
      </c>
    </row>
    <row r="27" spans="1:21" x14ac:dyDescent="0.25">
      <c r="B27" s="2" t="s">
        <v>41</v>
      </c>
      <c r="C27" s="12">
        <f t="shared" ref="C27:R27" si="1">sediment_area*sediment_depth*sediment_bdens*1000000</f>
        <v>0</v>
      </c>
      <c r="D27" s="12">
        <f t="shared" si="1"/>
        <v>0</v>
      </c>
      <c r="E27" s="12">
        <f t="shared" si="1"/>
        <v>0</v>
      </c>
      <c r="F27" s="12">
        <f t="shared" si="1"/>
        <v>0</v>
      </c>
      <c r="G27" s="12">
        <f t="shared" si="1"/>
        <v>0</v>
      </c>
      <c r="H27" s="12">
        <f t="shared" si="1"/>
        <v>0</v>
      </c>
      <c r="I27" s="12">
        <f t="shared" si="1"/>
        <v>0</v>
      </c>
      <c r="J27" s="12">
        <f t="shared" si="1"/>
        <v>0</v>
      </c>
      <c r="K27" s="12">
        <f t="shared" si="1"/>
        <v>0</v>
      </c>
      <c r="L27" s="12">
        <f t="shared" si="1"/>
        <v>0</v>
      </c>
      <c r="M27" s="12">
        <f t="shared" si="1"/>
        <v>0</v>
      </c>
      <c r="N27" s="12">
        <f t="shared" si="1"/>
        <v>0</v>
      </c>
      <c r="O27" s="12">
        <f t="shared" si="1"/>
        <v>0</v>
      </c>
      <c r="P27" s="12">
        <f t="shared" si="1"/>
        <v>0</v>
      </c>
      <c r="Q27" s="12">
        <f t="shared" si="1"/>
        <v>0</v>
      </c>
      <c r="R27" s="12">
        <f t="shared" si="1"/>
        <v>0</v>
      </c>
      <c r="S27" s="2" t="s">
        <v>40</v>
      </c>
    </row>
    <row r="28" spans="1:21" x14ac:dyDescent="0.25">
      <c r="B28" t="s">
        <v>42</v>
      </c>
      <c r="C28" s="1">
        <f t="shared" ref="C28:R28" si="2">IF(prod_mass&lt;&gt;"",IF(release_per_mass="",prod_mass,prod_mass*release_per_mass),prod_area*release_per_area)</f>
        <v>0</v>
      </c>
      <c r="D28" s="1">
        <f t="shared" si="2"/>
        <v>0</v>
      </c>
      <c r="E28" s="1">
        <f t="shared" si="2"/>
        <v>0</v>
      </c>
      <c r="F28" s="1">
        <f t="shared" si="2"/>
        <v>0</v>
      </c>
      <c r="G28" s="1">
        <f t="shared" si="2"/>
        <v>0</v>
      </c>
      <c r="H28" s="1">
        <f t="shared" si="2"/>
        <v>0</v>
      </c>
      <c r="I28" s="1">
        <f t="shared" si="2"/>
        <v>0</v>
      </c>
      <c r="J28" s="1">
        <f t="shared" si="2"/>
        <v>0</v>
      </c>
      <c r="K28" s="1">
        <f t="shared" si="2"/>
        <v>0</v>
      </c>
      <c r="L28" s="1">
        <f t="shared" si="2"/>
        <v>0</v>
      </c>
      <c r="M28" s="1">
        <f t="shared" si="2"/>
        <v>0</v>
      </c>
      <c r="N28" s="1">
        <f t="shared" si="2"/>
        <v>0</v>
      </c>
      <c r="O28" s="1">
        <f t="shared" si="2"/>
        <v>0</v>
      </c>
      <c r="P28" s="1">
        <f t="shared" si="2"/>
        <v>0</v>
      </c>
      <c r="Q28" s="1">
        <f t="shared" si="2"/>
        <v>0</v>
      </c>
      <c r="R28" s="1">
        <f t="shared" si="2"/>
        <v>0</v>
      </c>
      <c r="S28" t="s">
        <v>28</v>
      </c>
    </row>
    <row r="29" spans="1:21" ht="15.75" thickBot="1" x14ac:dyDescent="0.3"/>
    <row r="30" spans="1:21" x14ac:dyDescent="0.25">
      <c r="B30" s="10" t="s">
        <v>43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21" x14ac:dyDescent="0.25">
      <c r="B31" s="6" t="s">
        <v>44</v>
      </c>
      <c r="C31" s="15" t="e">
        <f t="shared" ref="C31:R31" si="3">IF(release_to_soil, release_rate / soil_mass, 0)*1000000</f>
        <v>#DIV/0!</v>
      </c>
      <c r="D31" s="15" t="e">
        <f t="shared" si="3"/>
        <v>#DIV/0!</v>
      </c>
      <c r="E31" s="15" t="e">
        <f t="shared" si="3"/>
        <v>#DIV/0!</v>
      </c>
      <c r="F31" s="15" t="e">
        <f t="shared" si="3"/>
        <v>#DIV/0!</v>
      </c>
      <c r="G31" s="15" t="e">
        <f t="shared" si="3"/>
        <v>#DIV/0!</v>
      </c>
      <c r="H31" s="15" t="e">
        <f t="shared" si="3"/>
        <v>#DIV/0!</v>
      </c>
      <c r="I31" s="15" t="e">
        <f t="shared" si="3"/>
        <v>#DIV/0!</v>
      </c>
      <c r="J31" s="15" t="e">
        <f t="shared" si="3"/>
        <v>#DIV/0!</v>
      </c>
      <c r="K31" s="15" t="e">
        <f t="shared" si="3"/>
        <v>#DIV/0!</v>
      </c>
      <c r="L31" s="15" t="e">
        <f t="shared" si="3"/>
        <v>#DIV/0!</v>
      </c>
      <c r="M31" s="15" t="e">
        <f t="shared" si="3"/>
        <v>#DIV/0!</v>
      </c>
      <c r="N31" s="15" t="e">
        <f t="shared" si="3"/>
        <v>#DIV/0!</v>
      </c>
      <c r="O31" s="15" t="e">
        <f t="shared" si="3"/>
        <v>#DIV/0!</v>
      </c>
      <c r="P31" s="15" t="e">
        <f t="shared" si="3"/>
        <v>#DIV/0!</v>
      </c>
      <c r="Q31" s="15" t="e">
        <f t="shared" si="3"/>
        <v>#DIV/0!</v>
      </c>
      <c r="R31" s="15" t="e">
        <f t="shared" si="3"/>
        <v>#DIV/0!</v>
      </c>
      <c r="S31" s="7" t="s">
        <v>45</v>
      </c>
      <c r="U31" s="11" t="s">
        <v>46</v>
      </c>
    </row>
    <row r="32" spans="1:21" x14ac:dyDescent="0.25">
      <c r="B32" s="6" t="s">
        <v>47</v>
      </c>
      <c r="C32" s="15" t="e">
        <f t="shared" ref="C32:R32" si="4">IF(release_to_soil, soil_aar * soil_agg_period, 0)</f>
        <v>#DIV/0!</v>
      </c>
      <c r="D32" s="15" t="e">
        <f t="shared" si="4"/>
        <v>#DIV/0!</v>
      </c>
      <c r="E32" s="15" t="e">
        <f t="shared" si="4"/>
        <v>#DIV/0!</v>
      </c>
      <c r="F32" s="15" t="e">
        <f t="shared" si="4"/>
        <v>#DIV/0!</v>
      </c>
      <c r="G32" s="15" t="e">
        <f t="shared" si="4"/>
        <v>#DIV/0!</v>
      </c>
      <c r="H32" s="15" t="e">
        <f t="shared" si="4"/>
        <v>#DIV/0!</v>
      </c>
      <c r="I32" s="15" t="e">
        <f t="shared" si="4"/>
        <v>#DIV/0!</v>
      </c>
      <c r="J32" s="15" t="e">
        <f t="shared" si="4"/>
        <v>#DIV/0!</v>
      </c>
      <c r="K32" s="15" t="e">
        <f t="shared" si="4"/>
        <v>#DIV/0!</v>
      </c>
      <c r="L32" s="15" t="e">
        <f t="shared" si="4"/>
        <v>#DIV/0!</v>
      </c>
      <c r="M32" s="15" t="e">
        <f t="shared" si="4"/>
        <v>#DIV/0!</v>
      </c>
      <c r="N32" s="15" t="e">
        <f t="shared" si="4"/>
        <v>#DIV/0!</v>
      </c>
      <c r="O32" s="15" t="e">
        <f t="shared" si="4"/>
        <v>#DIV/0!</v>
      </c>
      <c r="P32" s="15" t="e">
        <f t="shared" si="4"/>
        <v>#DIV/0!</v>
      </c>
      <c r="Q32" s="15" t="e">
        <f t="shared" si="4"/>
        <v>#DIV/0!</v>
      </c>
      <c r="R32" s="15" t="e">
        <f t="shared" si="4"/>
        <v>#DIV/0!</v>
      </c>
      <c r="S32" s="7" t="s">
        <v>48</v>
      </c>
      <c r="U32" s="11" t="s">
        <v>49</v>
      </c>
    </row>
    <row r="33" spans="2:21" x14ac:dyDescent="0.25">
      <c r="B33" s="6" t="s">
        <v>50</v>
      </c>
      <c r="C33" s="15" t="e">
        <f t="shared" ref="C33:R33" si="5">IF(release_to_water, release_rate / (river_outflow * 365 * 86400), 0)*1000000</f>
        <v>#DIV/0!</v>
      </c>
      <c r="D33" s="15" t="e">
        <f t="shared" si="5"/>
        <v>#DIV/0!</v>
      </c>
      <c r="E33" s="15" t="e">
        <f t="shared" si="5"/>
        <v>#DIV/0!</v>
      </c>
      <c r="F33" s="15" t="e">
        <f t="shared" si="5"/>
        <v>#DIV/0!</v>
      </c>
      <c r="G33" s="15" t="e">
        <f t="shared" si="5"/>
        <v>#DIV/0!</v>
      </c>
      <c r="H33" s="15" t="e">
        <f t="shared" si="5"/>
        <v>#DIV/0!</v>
      </c>
      <c r="I33" s="15" t="e">
        <f t="shared" si="5"/>
        <v>#DIV/0!</v>
      </c>
      <c r="J33" s="15" t="e">
        <f t="shared" si="5"/>
        <v>#DIV/0!</v>
      </c>
      <c r="K33" s="15" t="e">
        <f t="shared" si="5"/>
        <v>#DIV/0!</v>
      </c>
      <c r="L33" s="15" t="e">
        <f t="shared" si="5"/>
        <v>#DIV/0!</v>
      </c>
      <c r="M33" s="15" t="e">
        <f t="shared" si="5"/>
        <v>#DIV/0!</v>
      </c>
      <c r="N33" s="15" t="e">
        <f t="shared" si="5"/>
        <v>#DIV/0!</v>
      </c>
      <c r="O33" s="15" t="e">
        <f t="shared" si="5"/>
        <v>#DIV/0!</v>
      </c>
      <c r="P33" s="15" t="e">
        <f t="shared" si="5"/>
        <v>#DIV/0!</v>
      </c>
      <c r="Q33" s="15" t="e">
        <f t="shared" si="5"/>
        <v>#DIV/0!</v>
      </c>
      <c r="R33" s="15" t="e">
        <f t="shared" si="5"/>
        <v>#DIV/0!</v>
      </c>
      <c r="S33" s="7" t="s">
        <v>51</v>
      </c>
    </row>
    <row r="34" spans="2:21" x14ac:dyDescent="0.25">
      <c r="B34" s="6" t="s">
        <v>52</v>
      </c>
      <c r="C34" s="15" t="e">
        <f t="shared" ref="C34:R34" si="6">IF(release_to_water, release_rate / sediment_mass, 0)*1000000</f>
        <v>#DIV/0!</v>
      </c>
      <c r="D34" s="15" t="e">
        <f t="shared" si="6"/>
        <v>#DIV/0!</v>
      </c>
      <c r="E34" s="15" t="e">
        <f t="shared" si="6"/>
        <v>#DIV/0!</v>
      </c>
      <c r="F34" s="15" t="e">
        <f t="shared" si="6"/>
        <v>#DIV/0!</v>
      </c>
      <c r="G34" s="15" t="e">
        <f t="shared" si="6"/>
        <v>#DIV/0!</v>
      </c>
      <c r="H34" s="15" t="e">
        <f t="shared" si="6"/>
        <v>#DIV/0!</v>
      </c>
      <c r="I34" s="15" t="e">
        <f t="shared" si="6"/>
        <v>#DIV/0!</v>
      </c>
      <c r="J34" s="15" t="e">
        <f t="shared" si="6"/>
        <v>#DIV/0!</v>
      </c>
      <c r="K34" s="15" t="e">
        <f t="shared" si="6"/>
        <v>#DIV/0!</v>
      </c>
      <c r="L34" s="15" t="e">
        <f t="shared" si="6"/>
        <v>#DIV/0!</v>
      </c>
      <c r="M34" s="15" t="e">
        <f t="shared" si="6"/>
        <v>#DIV/0!</v>
      </c>
      <c r="N34" s="15" t="e">
        <f t="shared" si="6"/>
        <v>#DIV/0!</v>
      </c>
      <c r="O34" s="15" t="e">
        <f t="shared" si="6"/>
        <v>#DIV/0!</v>
      </c>
      <c r="P34" s="15" t="e">
        <f t="shared" si="6"/>
        <v>#DIV/0!</v>
      </c>
      <c r="Q34" s="15" t="e">
        <f t="shared" si="6"/>
        <v>#DIV/0!</v>
      </c>
      <c r="R34" s="15" t="e">
        <f t="shared" si="6"/>
        <v>#DIV/0!</v>
      </c>
      <c r="S34" s="7" t="s">
        <v>45</v>
      </c>
      <c r="U34" s="11" t="s">
        <v>53</v>
      </c>
    </row>
    <row r="35" spans="2:21" ht="15.75" thickBot="1" x14ac:dyDescent="0.3">
      <c r="B35" s="8" t="s">
        <v>54</v>
      </c>
      <c r="C35" s="16" t="e">
        <f t="shared" ref="C35:R35" si="7">IF(release_to_water, sediment_acc_rate * acc_period, 0)</f>
        <v>#DIV/0!</v>
      </c>
      <c r="D35" s="16" t="e">
        <f t="shared" si="7"/>
        <v>#DIV/0!</v>
      </c>
      <c r="E35" s="16" t="e">
        <f t="shared" si="7"/>
        <v>#DIV/0!</v>
      </c>
      <c r="F35" s="16" t="e">
        <f t="shared" si="7"/>
        <v>#DIV/0!</v>
      </c>
      <c r="G35" s="16" t="e">
        <f t="shared" si="7"/>
        <v>#DIV/0!</v>
      </c>
      <c r="H35" s="16" t="e">
        <f t="shared" si="7"/>
        <v>#DIV/0!</v>
      </c>
      <c r="I35" s="16" t="e">
        <f t="shared" si="7"/>
        <v>#DIV/0!</v>
      </c>
      <c r="J35" s="16" t="e">
        <f t="shared" si="7"/>
        <v>#DIV/0!</v>
      </c>
      <c r="K35" s="16" t="e">
        <f t="shared" si="7"/>
        <v>#DIV/0!</v>
      </c>
      <c r="L35" s="16" t="e">
        <f t="shared" si="7"/>
        <v>#DIV/0!</v>
      </c>
      <c r="M35" s="16" t="e">
        <f t="shared" si="7"/>
        <v>#DIV/0!</v>
      </c>
      <c r="N35" s="16" t="e">
        <f t="shared" si="7"/>
        <v>#DIV/0!</v>
      </c>
      <c r="O35" s="16" t="e">
        <f t="shared" si="7"/>
        <v>#DIV/0!</v>
      </c>
      <c r="P35" s="16" t="e">
        <f t="shared" si="7"/>
        <v>#DIV/0!</v>
      </c>
      <c r="Q35" s="16" t="e">
        <f t="shared" si="7"/>
        <v>#DIV/0!</v>
      </c>
      <c r="R35" s="16" t="e">
        <f t="shared" si="7"/>
        <v>#DIV/0!</v>
      </c>
      <c r="S35" s="9" t="s">
        <v>48</v>
      </c>
      <c r="U35" s="11" t="s">
        <v>55</v>
      </c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5493A815290A45A8BDD8DC7615351D" ma:contentTypeVersion="6" ma:contentTypeDescription="Create a new document." ma:contentTypeScope="" ma:versionID="b8489b2ad3ecdb6665a8e35998a6e433">
  <xsd:schema xmlns:xsd="http://www.w3.org/2001/XMLSchema" xmlns:xs="http://www.w3.org/2001/XMLSchema" xmlns:p="http://schemas.microsoft.com/office/2006/metadata/properties" xmlns:ns2="d2c3065d-3e18-4744-81f3-ed13ad3f6416" xmlns:ns3="b4338947-6af7-478f-92c3-71e91a8aa012" xmlns:ns4="14997ece-8c71-479e-9615-48b53156cf81" xmlns:ns5="8fe787a5-7476-4b36-a333-c20c98769fb2" targetNamespace="http://schemas.microsoft.com/office/2006/metadata/properties" ma:root="true" ma:fieldsID="9a455b0bfcb149796e9fe1f5376b9b13" ns2:_="" ns3:_="" ns4:_="" ns5:_="">
    <xsd:import namespace="d2c3065d-3e18-4744-81f3-ed13ad3f6416"/>
    <xsd:import namespace="b4338947-6af7-478f-92c3-71e91a8aa012"/>
    <xsd:import namespace="14997ece-8c71-479e-9615-48b53156cf81"/>
    <xsd:import namespace="8fe787a5-7476-4b36-a333-c20c98769f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4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c3065d-3e18-4744-81f3-ed13ad3f64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38947-6af7-478f-92c3-71e91a8aa01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97ece-8c71-479e-9615-48b53156cf8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3ea2160-29c6-45a3-9bc6-8bc28cb089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e787a5-7476-4b36-a333-c20c98769fb2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a9bc9b3-3fa0-4467-83b4-bb822a743cf4}" ma:internalName="TaxCatchAll" ma:showField="CatchAllData" ma:web="5d327c2f-45e0-4bc1-9592-921295c28b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e787a5-7476-4b36-a333-c20c98769fb2" xsi:nil="true"/>
    <lcf76f155ced4ddcb4097134ff3c332f xmlns="14997ece-8c71-479e-9615-48b53156cf8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E196E43-1475-4123-A55D-67E0FE6337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B42CE-DF76-4255-B241-C13827DFE3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c3065d-3e18-4744-81f3-ed13ad3f6416"/>
    <ds:schemaRef ds:uri="b4338947-6af7-478f-92c3-71e91a8aa012"/>
    <ds:schemaRef ds:uri="14997ece-8c71-479e-9615-48b53156cf81"/>
    <ds:schemaRef ds:uri="8fe787a5-7476-4b36-a333-c20c98769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351EBAE-671B-4E52-9D15-CB9C76C5E60F}">
  <ds:schemaRefs>
    <ds:schemaRef ds:uri="http://www.w3.org/XML/1998/namespace"/>
    <ds:schemaRef ds:uri="http://schemas.microsoft.com/office/infopath/2007/PartnerControls"/>
    <ds:schemaRef ds:uri="http://purl.org/dc/terms/"/>
    <ds:schemaRef ds:uri="d2c3065d-3e18-4744-81f3-ed13ad3f6416"/>
    <ds:schemaRef ds:uri="http://schemas.microsoft.com/office/2006/documentManagement/types"/>
    <ds:schemaRef ds:uri="http://purl.org/dc/elements/1.1/"/>
    <ds:schemaRef ds:uri="14997ece-8c71-479e-9615-48b53156cf81"/>
    <ds:schemaRef ds:uri="http://schemas.openxmlformats.org/package/2006/metadata/core-properties"/>
    <ds:schemaRef ds:uri="8fe787a5-7476-4b36-a333-c20c98769fb2"/>
    <ds:schemaRef ds:uri="b4338947-6af7-478f-92c3-71e91a8aa012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50</vt:i4>
      </vt:variant>
    </vt:vector>
  </HeadingPairs>
  <TitlesOfParts>
    <vt:vector size="52" baseType="lpstr">
      <vt:lpstr>SEAT</vt:lpstr>
      <vt:lpstr>SEAT - multiple scenarios</vt:lpstr>
      <vt:lpstr>SEAT!acc_period</vt:lpstr>
      <vt:lpstr>'SEAT - multiple scenarios'!acc_period</vt:lpstr>
      <vt:lpstr>SEAT!prod_area</vt:lpstr>
      <vt:lpstr>'SEAT - multiple scenarios'!prod_area</vt:lpstr>
      <vt:lpstr>SEAT!prod_mass</vt:lpstr>
      <vt:lpstr>'SEAT - multiple scenarios'!prod_mass</vt:lpstr>
      <vt:lpstr>SEAT!prod_vol</vt:lpstr>
      <vt:lpstr>'SEAT - multiple scenarios'!prod_vol</vt:lpstr>
      <vt:lpstr>SEAT!release_per_area</vt:lpstr>
      <vt:lpstr>'SEAT - multiple scenarios'!release_per_area</vt:lpstr>
      <vt:lpstr>SEAT!release_per_mass</vt:lpstr>
      <vt:lpstr>'SEAT - multiple scenarios'!release_per_mass</vt:lpstr>
      <vt:lpstr>SEAT!release_rate</vt:lpstr>
      <vt:lpstr>'SEAT - multiple scenarios'!release_rate</vt:lpstr>
      <vt:lpstr>SEAT!release_to_soil</vt:lpstr>
      <vt:lpstr>'SEAT - multiple scenarios'!release_to_soil</vt:lpstr>
      <vt:lpstr>SEAT!release_to_water</vt:lpstr>
      <vt:lpstr>'SEAT - multiple scenarios'!release_to_water</vt:lpstr>
      <vt:lpstr>SEAT!river_outflow</vt:lpstr>
      <vt:lpstr>'SEAT - multiple scenarios'!river_outflow</vt:lpstr>
      <vt:lpstr>SEAT!sediment_acc_rate</vt:lpstr>
      <vt:lpstr>'SEAT - multiple scenarios'!sediment_acc_rate</vt:lpstr>
      <vt:lpstr>SEAT!sediment_area</vt:lpstr>
      <vt:lpstr>'SEAT - multiple scenarios'!sediment_area</vt:lpstr>
      <vt:lpstr>SEAT!sediment_bdens</vt:lpstr>
      <vt:lpstr>'SEAT - multiple scenarios'!sediment_bdens</vt:lpstr>
      <vt:lpstr>SEAT!sediment_depth</vt:lpstr>
      <vt:lpstr>'SEAT - multiple scenarios'!sediment_depth</vt:lpstr>
      <vt:lpstr>SEAT!sediment_mass</vt:lpstr>
      <vt:lpstr>'SEAT - multiple scenarios'!sediment_mass</vt:lpstr>
      <vt:lpstr>SEAT!soil_aar</vt:lpstr>
      <vt:lpstr>'SEAT - multiple scenarios'!soil_aar</vt:lpstr>
      <vt:lpstr>SEAT!soil_acc_period</vt:lpstr>
      <vt:lpstr>'SEAT - multiple scenarios'!soil_acc_period</vt:lpstr>
      <vt:lpstr>SEAT!soil_agg_period</vt:lpstr>
      <vt:lpstr>'SEAT - multiple scenarios'!soil_agg_period</vt:lpstr>
      <vt:lpstr>SEAT!soil_agr_frac</vt:lpstr>
      <vt:lpstr>'SEAT - multiple scenarios'!soil_agr_frac</vt:lpstr>
      <vt:lpstr>SEAT!soil_area</vt:lpstr>
      <vt:lpstr>'SEAT - multiple scenarios'!soil_area</vt:lpstr>
      <vt:lpstr>SEAT!soil_bdens</vt:lpstr>
      <vt:lpstr>'SEAT - multiple scenarios'!soil_bdens</vt:lpstr>
      <vt:lpstr>SEAT!soil_depth</vt:lpstr>
      <vt:lpstr>'SEAT - multiple scenarios'!soil_depth</vt:lpstr>
      <vt:lpstr>SEAT!soil_mass</vt:lpstr>
      <vt:lpstr>'SEAT - multiple scenarios'!soil_mass</vt:lpstr>
      <vt:lpstr>SEAT!soil_pec</vt:lpstr>
      <vt:lpstr>'SEAT - multiple scenarios'!soil_pec</vt:lpstr>
      <vt:lpstr>SEAT!water_pec</vt:lpstr>
      <vt:lpstr>'SEAT - multiple scenarios'!water_pec</vt:lpstr>
    </vt:vector>
  </TitlesOfParts>
  <Manager/>
  <Company>CEH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Harrison, Sam</dc:creator>
  <cp:keywords/>
  <dc:description/>
  <cp:lastModifiedBy>Sam Harrison</cp:lastModifiedBy>
  <cp:revision/>
  <dcterms:created xsi:type="dcterms:W3CDTF">2021-05-13T08:24:17Z</dcterms:created>
  <dcterms:modified xsi:type="dcterms:W3CDTF">2023-10-18T12:59:12Z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0x010100B35493A815290A45A8BDD8DC7615351D</vt:lpwstr>
  </property>
  <property fmtid="{D5CDD505-2E9C-101B-9397-08002B2CF9AE}" pid="3" name="MediaServiceImageTags">
    <vt:lpwstr/>
  </property>
</Properties>
</file>