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a859ad7845822d/Documents/Python Scripts/NERC COVID-19 Digital Sprint Hackathon/recovery/code/data/raw/emissions/"/>
    </mc:Choice>
  </mc:AlternateContent>
  <xr:revisionPtr revIDLastSave="0" documentId="8_{2C757A6E-2A20-41E7-B3C8-4D4B747ABC0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tents" sheetId="1" r:id="rId1"/>
    <sheet name="Fig_2_1" sheetId="2" r:id="rId2"/>
    <sheet name="Fig_2_2" sheetId="3" r:id="rId3"/>
    <sheet name="Fig_2_3" sheetId="4" r:id="rId4"/>
    <sheet name="Fig_2_4a" sheetId="5" r:id="rId5"/>
    <sheet name="Fig_2_4b" sheetId="6" r:id="rId6"/>
    <sheet name="Fig_2_4c" sheetId="7" r:id="rId7"/>
    <sheet name="Fig_2_4d" sheetId="8" r:id="rId8"/>
    <sheet name="Fig_4_1a" sheetId="9" r:id="rId9"/>
    <sheet name="Fig_4_1b" sheetId="10" r:id="rId10"/>
    <sheet name="Fig_4_1c" sheetId="11" r:id="rId11"/>
    <sheet name="Fig_4_1d" sheetId="12" r:id="rId12"/>
    <sheet name="Fig_4_1e" sheetId="13" r:id="rId13"/>
    <sheet name="Fig_4_2" sheetId="14" r:id="rId14"/>
    <sheet name="Fig_5_1" sheetId="15" r:id="rId15"/>
    <sheet name="Fig_5_2" sheetId="16" r:id="rId16"/>
    <sheet name="Fig_6_1" sheetId="17" r:id="rId17"/>
    <sheet name="Fig_2014_2_1" sheetId="18" r:id="rId18"/>
    <sheet name="Fig_2014_5_1" sheetId="19" r:id="rId19"/>
    <sheet name="Fig_2014_5_2" sheetId="20" r:id="rId20"/>
    <sheet name="Fig_2014_5_3" sheetId="21" r:id="rId21"/>
    <sheet name="Fig_2014_5_4" sheetId="22" r:id="rId22"/>
    <sheet name="Fig_2016_5_2" sheetId="23" r:id="rId23"/>
    <sheet name="Fig_2017_5_3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C15" i="1"/>
  <c r="C37" i="1"/>
  <c r="C33" i="1"/>
  <c r="C14" i="1"/>
  <c r="C25" i="1"/>
  <c r="C38" i="1"/>
  <c r="C20" i="1"/>
  <c r="C19" i="1"/>
  <c r="C28" i="1"/>
  <c r="C16" i="1"/>
  <c r="C34" i="1"/>
  <c r="C27" i="1"/>
  <c r="C17" i="1"/>
  <c r="C35" i="1"/>
  <c r="C21" i="1"/>
  <c r="C26" i="1"/>
  <c r="C29" i="1"/>
  <c r="C18" i="1"/>
  <c r="C23" i="1"/>
  <c r="C24" i="1"/>
  <c r="C36" i="1"/>
  <c r="C22" i="1"/>
</calcChain>
</file>

<file path=xl/sharedStrings.xml><?xml version="1.0" encoding="utf-8"?>
<sst xmlns="http://schemas.openxmlformats.org/spreadsheetml/2006/main" count="236" uniqueCount="129">
  <si>
    <t>BEIS 2018 Updated Energy &amp; Emissions Projections</t>
  </si>
  <si>
    <t>"Web figures":</t>
  </si>
  <si>
    <t>Charts and their underlying data from the report text</t>
  </si>
  <si>
    <t>v1.0  03-Apr-2019</t>
  </si>
  <si>
    <t>List of figures</t>
  </si>
  <si>
    <t>Click on the chart name to go to the sheet containing the corresponding data:</t>
  </si>
  <si>
    <t>Charts appearing in 2018 EEP</t>
  </si>
  <si>
    <t>Figure 2.1: Uncertainty in projected overall territorial emissions</t>
  </si>
  <si>
    <t>Figure 2.2: Emissions trends</t>
  </si>
  <si>
    <t>Figure 2.3: Actual and projected performance against carbon budgets</t>
  </si>
  <si>
    <t>Figure 2.4: Non-traded emissions in the economy - a) All non-traded emissions</t>
  </si>
  <si>
    <t>Figure 2.4: Non-traded emissions in the economy - b) Industry, services and agriculture</t>
  </si>
  <si>
    <t>Figure 4.1: Final energy demand by fuel and consumer sector 2008 to 2035 - a) Total demand, broken down by fuel</t>
  </si>
  <si>
    <t>Figure 4.1: Final energy demand by fuel and consumer sector 2008 to 2035 - b) Demand in transport</t>
  </si>
  <si>
    <t>Figure 4.1: Final energy demand by fuel and consumer sector 2008 to 2035 - c) Demand in industry</t>
  </si>
  <si>
    <t>Figure 4.1: Final energy demand by fuel and consumer sector 2008 to 2035 - d) Demand in domestic sector (households)</t>
  </si>
  <si>
    <t>Figure 4.1: Final energy demand by fuel and consumer sector 2008 to 2035 - e) Demand in services sector (including agriculture)</t>
  </si>
  <si>
    <t>Figure 4.2: Primary energy demand by fuel</t>
  </si>
  <si>
    <t>Figure 5.1: Electricity generation by fuel source</t>
  </si>
  <si>
    <t>Figure 5.2: Emissions intensity (all power producers)</t>
  </si>
  <si>
    <t>Figure 6.1: Total GHG emissions: uncertainty range for each category separately</t>
  </si>
  <si>
    <t>Selected tables from previous EEP editions</t>
  </si>
  <si>
    <t>Note: Figure 2014_2.1 is equivalent to figure 2.1 from the 2014 EEP publication. All figures are updated with 2018 EEP data.</t>
  </si>
  <si>
    <t>95% confidence range</t>
  </si>
  <si>
    <r>
      <t>Annual total territorial emissions, MtCO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e</t>
    </r>
  </si>
  <si>
    <t>Year</t>
  </si>
  <si>
    <t>2018 Reference case</t>
  </si>
  <si>
    <t>Mean from simulations</t>
  </si>
  <si>
    <t>Upper 95% confidence limit</t>
  </si>
  <si>
    <t>Lower 95% confidence limit</t>
  </si>
  <si>
    <t>2017 Reference case</t>
  </si>
  <si>
    <t>Any enquiries regarding this publication should be sent to us at emissionsprojections@beis.gov.uk.</t>
  </si>
  <si>
    <t>Note: The range presented in the projected net carbon account is the 95% confidence interval for uncertainties that have been modelled.</t>
  </si>
  <si>
    <t>This does not capture all sources of uncertainty or the full range of uncertainty (see Chapter 6 of the report for more details).</t>
  </si>
  <si>
    <r>
      <t>GHG Emissions (MtCO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e)</t>
    </r>
  </si>
  <si>
    <t>2018 Territorial emissions</t>
  </si>
  <si>
    <t>2018 Non-traded emissions</t>
  </si>
  <si>
    <t>2018 Traded emissions</t>
  </si>
  <si>
    <t>2017 Territorial emissions</t>
  </si>
  <si>
    <t>2017 Non-traded emissions</t>
  </si>
  <si>
    <t>2017 Traded emissions</t>
  </si>
  <si>
    <t>Carbon budget:</t>
  </si>
  <si>
    <t>Years</t>
  </si>
  <si>
    <t>Carbon budget</t>
  </si>
  <si>
    <t>Net UK Carbon Account</t>
  </si>
  <si>
    <t>value</t>
  </si>
  <si>
    <t>lower 95% confidence range</t>
  </si>
  <si>
    <t>upper 95% confidence range</t>
  </si>
  <si>
    <t>CB1</t>
  </si>
  <si>
    <t>(2008-12)</t>
  </si>
  <si>
    <t>CB2 *</t>
  </si>
  <si>
    <t>(2013-17)</t>
  </si>
  <si>
    <t>CB3</t>
  </si>
  <si>
    <t>(2018-22)</t>
  </si>
  <si>
    <t>CB4</t>
  </si>
  <si>
    <t>(2023-27)</t>
  </si>
  <si>
    <t>CB5</t>
  </si>
  <si>
    <t>(2028-32)</t>
  </si>
  <si>
    <r>
      <rPr>
        <vertAlign val="superscript"/>
        <sz val="11"/>
        <color rgb="FF000000"/>
        <rFont val="Arial"/>
        <family val="2"/>
      </rPr>
      <t>*</t>
    </r>
    <r>
      <rPr>
        <sz val="11"/>
        <color rgb="FF000000"/>
        <rFont val="Arial"/>
        <family val="2"/>
      </rPr>
      <t xml:space="preserve"> EEP 2017 used the UK allocation of EU ETS allowances assumed at the time of setting the second carbon budget, as the allocations were not finalised at that stage. </t>
    </r>
  </si>
  <si>
    <t xml:space="preserve">The EEP 2018 version of figure 2.3 contains instead the final performance against the second carbon budget, as reported in the final greenhouse gas emissions statistics, </t>
  </si>
  <si>
    <t>which uses the actual EU ETS allocation.</t>
  </si>
  <si>
    <r>
      <t>Non-traded emissions, MtCO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e</t>
    </r>
  </si>
  <si>
    <t xml:space="preserve">Figure 2.4: Non-traded emissions in the economy - c) Transport (road transport in grey)
</t>
  </si>
  <si>
    <t>overall</t>
  </si>
  <si>
    <t>road transport</t>
  </si>
  <si>
    <t xml:space="preserve">Figure 2.4: Non-traded emissions in the economy - d) Domestic
</t>
  </si>
  <si>
    <t>Final energy demand, Mtoe</t>
  </si>
  <si>
    <t>gas, oil, solid fuels</t>
  </si>
  <si>
    <t>electricity / renewables</t>
  </si>
  <si>
    <t>all oil-based fuels (exc. biofuels)</t>
  </si>
  <si>
    <t>road oil-based fuels (exc. biofuels)</t>
  </si>
  <si>
    <t>electricity/ biofuels</t>
  </si>
  <si>
    <t>electricity &amp; renewables</t>
  </si>
  <si>
    <t>Primary Energy Demand by source, Mtoe</t>
  </si>
  <si>
    <t>renewables, nuclear &amp; other electricity</t>
  </si>
  <si>
    <t>solid fuels</t>
  </si>
  <si>
    <t>oil &amp; natural gas</t>
  </si>
  <si>
    <t>TWh</t>
  </si>
  <si>
    <t>Coal</t>
  </si>
  <si>
    <t>Gas</t>
  </si>
  <si>
    <t>Oil</t>
  </si>
  <si>
    <t>Nuclear</t>
  </si>
  <si>
    <t>Renewables</t>
  </si>
  <si>
    <t>Imports</t>
  </si>
  <si>
    <t>EEP 2018</t>
  </si>
  <si>
    <t>EEP 2017</t>
  </si>
  <si>
    <t>Total GHG incl Electricity Supply Industry (ESI) (difference from 95% high/low to reference case)</t>
  </si>
  <si>
    <t>State of the world</t>
  </si>
  <si>
    <r>
      <t>LULUCF &amp; Non-CO</t>
    </r>
    <r>
      <rPr>
        <vertAlign val="subscript"/>
        <sz val="12"/>
        <color rgb="FF000000"/>
        <rFont val="Arial"/>
        <family val="2"/>
      </rPr>
      <t>2</t>
    </r>
  </si>
  <si>
    <t>Policies</t>
  </si>
  <si>
    <t>Structural uncertainty from equations</t>
  </si>
  <si>
    <t>High</t>
  </si>
  <si>
    <t>Low</t>
  </si>
  <si>
    <t>Figure 2.1: Net UK carbon account and territorial emissions</t>
  </si>
  <si>
    <r>
      <t>GHG Emissions, MtCO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e</t>
    </r>
  </si>
  <si>
    <t>Indicative trajectories UK for carbon Budgets 1-5</t>
  </si>
  <si>
    <t>Traded emissions</t>
  </si>
  <si>
    <t>Territorial emissions</t>
  </si>
  <si>
    <t>Non-traded emissions</t>
  </si>
  <si>
    <t xml:space="preserve"> a. Emissions in Carbon Budget 1 (2008 - 2012) were assessed in May 2014, using the 2012 greenhouse gas inventory, in accordance with the requirements of the Climate Change Act 2008.</t>
  </si>
  <si>
    <t>See: http://www.legislation.gov.uk/ukpga/2008/27/section/18</t>
  </si>
  <si>
    <t xml:space="preserve"> b. Please note that EEP projections use the UK allocation of EU ETS allowances assumed at the time of setting the respective carbon budgets for projections</t>
  </si>
  <si>
    <t>(as the allocations are not finalised until after the budget period to which they relate), whereas the February 2019 statistics (published after EEP</t>
  </si>
  <si>
    <t>analysis was complete) use the final cap available for the second carbon budget (see EEP report: Box 1).</t>
  </si>
  <si>
    <t>Figure 5.1: Projections of primary energy demand</t>
  </si>
  <si>
    <t>Mtoe</t>
  </si>
  <si>
    <t>Primary energy demand</t>
  </si>
  <si>
    <t>Figure 5.2: Changes in primary demand by fuel type</t>
  </si>
  <si>
    <t>Changes in primary demand by fuel type, Index (2017 = 100)</t>
  </si>
  <si>
    <t>Solids</t>
  </si>
  <si>
    <t>Natural Gas</t>
  </si>
  <si>
    <t>Renewables &amp; Waste</t>
  </si>
  <si>
    <t>Nuclear &amp; Other Electricity</t>
  </si>
  <si>
    <t>Figure 5.3: Final energy demand by type of energy</t>
  </si>
  <si>
    <t>Mtoe/year</t>
  </si>
  <si>
    <t>Electricity</t>
  </si>
  <si>
    <t>Petroleum Products</t>
  </si>
  <si>
    <t>Solid/manuf. fuels</t>
  </si>
  <si>
    <t>Figure 5.4: Final energy demand by sector</t>
  </si>
  <si>
    <t>Industry</t>
  </si>
  <si>
    <t>Domestic</t>
  </si>
  <si>
    <t>Transport</t>
  </si>
  <si>
    <t>Services</t>
  </si>
  <si>
    <t>International aviation</t>
  </si>
  <si>
    <t>a. Transport excludes international aviation and shipping</t>
  </si>
  <si>
    <r>
      <t>Figure 5.2: CO</t>
    </r>
    <r>
      <rPr>
        <b/>
        <vertAlign val="subscript"/>
        <sz val="12"/>
        <color rgb="FF00CCFF"/>
        <rFont val="Arial"/>
        <family val="2"/>
      </rPr>
      <t>2</t>
    </r>
    <r>
      <rPr>
        <b/>
        <sz val="12"/>
        <color rgb="FF00CCFF"/>
        <rFont val="Arial"/>
        <family val="2"/>
      </rPr>
      <t xml:space="preserve"> emissions from electricity supply sector</t>
    </r>
  </si>
  <si>
    <r>
      <t>Emissions MtCO</t>
    </r>
    <r>
      <rPr>
        <vertAlign val="subscript"/>
        <sz val="11"/>
        <color rgb="FF000000"/>
        <rFont val="Arial"/>
        <family val="2"/>
      </rPr>
      <t>2</t>
    </r>
  </si>
  <si>
    <t>Figure 5.3: CHP capacity (exc. MPP sites)</t>
  </si>
  <si>
    <t>Please note, this includes fossil fuel CHP (excluding major power producers), and both 'Good Quality' and 'Bad Quality'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</si>
</sst>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"/>
    <numFmt numFmtId="165" formatCode="#,##0.000"/>
    <numFmt numFmtId="166" formatCode="[$$-C09]#,##0.0"/>
    <numFmt numFmtId="167" formatCode="&quot; &quot;#,##0&quot; &quot;;&quot;-&quot;#,##0&quot; &quot;;&quot; -&quot;00&quot; &quot;;&quot; &quot;@&quot; &quot;"/>
    <numFmt numFmtId="168" formatCode="#,##0.0"/>
    <numFmt numFmtId="169" formatCode="&quot; &quot;#,##0.0&quot; &quot;;&quot;-&quot;#,##0.0&quot; &quot;;&quot; -&quot;00&quot; &quot;;&quot; &quot;@&quot; &quot;"/>
    <numFmt numFmtId="170" formatCode="&quot; &quot;#,##0.00&quot; &quot;;&quot; (&quot;#,##0.00&quot;)&quot;;&quot; -&quot;00&quot; &quot;;&quot; &quot;@&quot; &quot;"/>
    <numFmt numFmtId="171" formatCode="0.0"/>
    <numFmt numFmtId="172" formatCode="0.0%"/>
  </numFmts>
  <fonts count="2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C0C0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AEEF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AEEF"/>
      <name val="Arial"/>
      <family val="2"/>
    </font>
    <font>
      <u/>
      <sz val="11"/>
      <color rgb="FF0000FF"/>
      <name val="Arial"/>
      <family val="2"/>
    </font>
    <font>
      <i/>
      <sz val="10"/>
      <color rgb="FF000000"/>
      <name val="Arial"/>
      <family val="2"/>
    </font>
    <font>
      <b/>
      <sz val="12"/>
      <color rgb="FF00CCFF"/>
      <name val="Arial"/>
      <family val="2"/>
    </font>
    <font>
      <vertAlign val="subscript"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rgb="FF7030A0"/>
      <name val="Arial"/>
      <family val="2"/>
    </font>
    <font>
      <i/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963634"/>
      <name val="Arial"/>
      <family val="2"/>
    </font>
    <font>
      <sz val="11"/>
      <color rgb="FFFF0000"/>
      <name val="Arial"/>
      <family val="2"/>
    </font>
    <font>
      <sz val="11"/>
      <color rgb="FFA6A6A6"/>
      <name val="Arial"/>
      <family val="2"/>
    </font>
    <font>
      <sz val="11"/>
      <color rgb="FF00B0F0"/>
      <name val="Arial"/>
      <family val="2"/>
    </font>
    <font>
      <sz val="11"/>
      <color rgb="FF632523"/>
      <name val="Arial"/>
      <family val="2"/>
    </font>
    <font>
      <vertAlign val="subscript"/>
      <sz val="12"/>
      <color rgb="FF000000"/>
      <name val="Arial"/>
      <family val="2"/>
    </font>
    <font>
      <sz val="11"/>
      <color rgb="FF808080"/>
      <name val="Arial"/>
      <family val="2"/>
    </font>
    <font>
      <b/>
      <vertAlign val="subscript"/>
      <sz val="12"/>
      <color rgb="FF00CC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6" fontId="4" fillId="0" borderId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4" fillId="0" borderId="0" applyNumberFormat="0" applyBorder="0" applyProtection="0"/>
    <xf numFmtId="0" fontId="1" fillId="2" borderId="0" applyNumberFormat="0" applyFont="0" applyBorder="0" applyAlignment="0" applyProtection="0"/>
  </cellStyleXfs>
  <cellXfs count="100">
    <xf numFmtId="0" fontId="0" fillId="0" borderId="0" xfId="0"/>
    <xf numFmtId="0" fontId="5" fillId="0" borderId="0" xfId="0" applyFont="1"/>
    <xf numFmtId="166" fontId="6" fillId="0" borderId="0" xfId="1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/>
    </xf>
    <xf numFmtId="0" fontId="10" fillId="0" borderId="0" xfId="9" applyFont="1"/>
    <xf numFmtId="0" fontId="11" fillId="0" borderId="0" xfId="0" applyFont="1"/>
    <xf numFmtId="0" fontId="12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 wrapText="1"/>
    </xf>
    <xf numFmtId="165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3" fontId="5" fillId="0" borderId="0" xfId="0" applyNumberFormat="1" applyFont="1"/>
    <xf numFmtId="0" fontId="5" fillId="0" borderId="3" xfId="0" applyFont="1" applyBorder="1"/>
    <xf numFmtId="3" fontId="5" fillId="0" borderId="3" xfId="0" applyNumberFormat="1" applyFont="1" applyBorder="1"/>
    <xf numFmtId="0" fontId="14" fillId="0" borderId="0" xfId="0" applyFont="1"/>
    <xf numFmtId="0" fontId="11" fillId="0" borderId="0" xfId="0" applyFont="1" applyAlignment="1">
      <alignment vertical="center"/>
    </xf>
    <xf numFmtId="0" fontId="15" fillId="0" borderId="0" xfId="0" applyFont="1"/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3" fontId="5" fillId="0" borderId="8" xfId="0" applyNumberFormat="1" applyFont="1" applyBorder="1"/>
    <xf numFmtId="167" fontId="5" fillId="0" borderId="0" xfId="1" applyNumberFormat="1" applyFont="1"/>
    <xf numFmtId="167" fontId="5" fillId="0" borderId="8" xfId="0" applyNumberFormat="1" applyFont="1" applyBorder="1"/>
    <xf numFmtId="167" fontId="5" fillId="0" borderId="0" xfId="0" applyNumberFormat="1" applyFont="1"/>
    <xf numFmtId="167" fontId="5" fillId="0" borderId="3" xfId="1" applyNumberFormat="1" applyFont="1" applyBorder="1"/>
    <xf numFmtId="167" fontId="5" fillId="0" borderId="9" xfId="1" applyNumberFormat="1" applyFont="1" applyBorder="1"/>
    <xf numFmtId="3" fontId="7" fillId="0" borderId="0" xfId="0" applyNumberFormat="1" applyFont="1" applyAlignment="1">
      <alignment vertical="center"/>
    </xf>
    <xf numFmtId="0" fontId="5" fillId="0" borderId="6" xfId="0" applyFont="1" applyBorder="1"/>
    <xf numFmtId="0" fontId="5" fillId="0" borderId="6" xfId="0" applyFont="1" applyBorder="1" applyAlignment="1">
      <alignment horizontal="right"/>
    </xf>
    <xf numFmtId="0" fontId="5" fillId="0" borderId="10" xfId="0" applyFont="1" applyBorder="1"/>
    <xf numFmtId="0" fontId="5" fillId="0" borderId="2" xfId="0" applyFont="1" applyBorder="1"/>
    <xf numFmtId="3" fontId="5" fillId="0" borderId="10" xfId="0" applyNumberFormat="1" applyFont="1" applyBorder="1"/>
    <xf numFmtId="0" fontId="16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1" fontId="5" fillId="0" borderId="3" xfId="0" applyNumberFormat="1" applyFont="1" applyBorder="1"/>
    <xf numFmtId="0" fontId="5" fillId="0" borderId="6" xfId="0" applyFont="1" applyBorder="1" applyAlignment="1">
      <alignment horizontal="left"/>
    </xf>
    <xf numFmtId="3" fontId="19" fillId="0" borderId="3" xfId="0" applyNumberFormat="1" applyFont="1" applyBorder="1"/>
    <xf numFmtId="0" fontId="5" fillId="0" borderId="11" xfId="0" applyFont="1" applyBorder="1" applyAlignment="1">
      <alignment horizontal="right" wrapText="1"/>
    </xf>
    <xf numFmtId="0" fontId="19" fillId="0" borderId="0" xfId="0" applyFont="1" applyAlignment="1">
      <alignment horizontal="right" wrapText="1"/>
    </xf>
    <xf numFmtId="0" fontId="19" fillId="0" borderId="0" xfId="0" applyFont="1" applyAlignment="1">
      <alignment horizontal="right"/>
    </xf>
    <xf numFmtId="0" fontId="5" fillId="0" borderId="11" xfId="0" applyFont="1" applyBorder="1" applyAlignment="1">
      <alignment wrapText="1"/>
    </xf>
    <xf numFmtId="0" fontId="20" fillId="0" borderId="0" xfId="0" applyFont="1"/>
    <xf numFmtId="168" fontId="5" fillId="0" borderId="0" xfId="0" applyNumberFormat="1" applyFont="1"/>
    <xf numFmtId="2" fontId="5" fillId="0" borderId="0" xfId="0" applyNumberFormat="1" applyFont="1"/>
    <xf numFmtId="168" fontId="20" fillId="0" borderId="0" xfId="0" applyNumberFormat="1" applyFont="1"/>
    <xf numFmtId="4" fontId="19" fillId="0" borderId="0" xfId="0" applyNumberFormat="1" applyFont="1"/>
    <xf numFmtId="3" fontId="21" fillId="0" borderId="0" xfId="0" applyNumberFormat="1" applyFont="1"/>
    <xf numFmtId="168" fontId="5" fillId="0" borderId="3" xfId="0" applyNumberFormat="1" applyFont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right"/>
    </xf>
    <xf numFmtId="0" fontId="5" fillId="0" borderId="11" xfId="0" applyFont="1" applyBorder="1"/>
    <xf numFmtId="0" fontId="5" fillId="0" borderId="11" xfId="0" applyFont="1" applyBorder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left" wrapText="1"/>
    </xf>
    <xf numFmtId="0" fontId="22" fillId="0" borderId="0" xfId="0" applyFont="1" applyAlignment="1">
      <alignment horizontal="right" wrapText="1"/>
    </xf>
    <xf numFmtId="4" fontId="23" fillId="0" borderId="0" xfId="0" applyNumberFormat="1" applyFont="1"/>
    <xf numFmtId="2" fontId="22" fillId="0" borderId="0" xfId="0" applyNumberFormat="1" applyFont="1"/>
    <xf numFmtId="165" fontId="19" fillId="0" borderId="0" xfId="0" applyNumberFormat="1" applyFont="1"/>
    <xf numFmtId="4" fontId="5" fillId="0" borderId="0" xfId="0" applyNumberFormat="1" applyFont="1"/>
    <xf numFmtId="4" fontId="22" fillId="0" borderId="0" xfId="0" applyNumberFormat="1" applyFont="1"/>
    <xf numFmtId="169" fontId="5" fillId="0" borderId="0" xfId="1" applyNumberFormat="1" applyFont="1"/>
    <xf numFmtId="3" fontId="23" fillId="0" borderId="0" xfId="0" applyNumberFormat="1" applyFont="1"/>
    <xf numFmtId="169" fontId="5" fillId="0" borderId="3" xfId="1" applyNumberFormat="1" applyFont="1" applyBorder="1"/>
    <xf numFmtId="170" fontId="5" fillId="0" borderId="0" xfId="1" applyFont="1"/>
    <xf numFmtId="0" fontId="5" fillId="0" borderId="0" xfId="0" applyFont="1" applyAlignment="1">
      <alignment horizontal="left" wrapText="1"/>
    </xf>
    <xf numFmtId="171" fontId="5" fillId="0" borderId="0" xfId="0" applyNumberFormat="1" applyFont="1"/>
    <xf numFmtId="3" fontId="5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3" fontId="5" fillId="0" borderId="2" xfId="0" applyNumberFormat="1" applyFont="1" applyBorder="1"/>
    <xf numFmtId="3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0" fontId="5" fillId="0" borderId="0" xfId="0" applyNumberFormat="1" applyFont="1"/>
    <xf numFmtId="0" fontId="25" fillId="0" borderId="0" xfId="0" applyFont="1"/>
    <xf numFmtId="172" fontId="20" fillId="0" borderId="0" xfId="2" applyNumberFormat="1" applyFont="1"/>
    <xf numFmtId="172" fontId="5" fillId="0" borderId="0" xfId="2" applyNumberFormat="1" applyFont="1"/>
    <xf numFmtId="0" fontId="5" fillId="0" borderId="3" xfId="0" applyFont="1" applyBorder="1" applyAlignment="1">
      <alignment horizontal="right"/>
    </xf>
    <xf numFmtId="172" fontId="5" fillId="0" borderId="3" xfId="2" applyNumberFormat="1" applyFont="1" applyBorder="1"/>
    <xf numFmtId="3" fontId="5" fillId="0" borderId="0" xfId="0" applyNumberFormat="1" applyFont="1" applyAlignment="1">
      <alignment horizontal="right" wrapText="1"/>
    </xf>
    <xf numFmtId="3" fontId="5" fillId="0" borderId="3" xfId="0" applyNumberFormat="1" applyFont="1" applyBorder="1" applyAlignment="1">
      <alignment horizontal="right"/>
    </xf>
    <xf numFmtId="0" fontId="5" fillId="0" borderId="6" xfId="0" applyFont="1" applyBorder="1" applyAlignment="1">
      <alignment wrapText="1"/>
    </xf>
    <xf numFmtId="0" fontId="16" fillId="0" borderId="0" xfId="0" applyFont="1"/>
    <xf numFmtId="164" fontId="5" fillId="0" borderId="3" xfId="0" applyNumberFormat="1" applyFont="1" applyBorder="1"/>
  </cellXfs>
  <cellStyles count="15">
    <cellStyle name="cf1" xfId="3" xr:uid="{00000000-0005-0000-0000-000000000000}"/>
    <cellStyle name="cf2" xfId="4" xr:uid="{00000000-0005-0000-0000-000001000000}"/>
    <cellStyle name="cf3" xfId="5" xr:uid="{00000000-0005-0000-0000-000002000000}"/>
    <cellStyle name="cf4" xfId="6" xr:uid="{00000000-0005-0000-0000-000003000000}"/>
    <cellStyle name="cf5" xfId="7" xr:uid="{00000000-0005-0000-0000-000004000000}"/>
    <cellStyle name="Comma" xfId="1" builtinId="3" customBuiltin="1"/>
    <cellStyle name="Comma 8" xfId="8" xr:uid="{00000000-0005-0000-0000-000006000000}"/>
    <cellStyle name="Hyperlink" xfId="9" xr:uid="{00000000-0005-0000-0000-000007000000}"/>
    <cellStyle name="Normal" xfId="0" builtinId="0" customBuiltin="1"/>
    <cellStyle name="Normal 13" xfId="10" xr:uid="{00000000-0005-0000-0000-000009000000}"/>
    <cellStyle name="Normal 17 2 2" xfId="11" xr:uid="{00000000-0005-0000-0000-00000A000000}"/>
    <cellStyle name="Normal 2" xfId="12" xr:uid="{00000000-0005-0000-0000-00000B000000}"/>
    <cellStyle name="Normal 2 2" xfId="13" xr:uid="{00000000-0005-0000-0000-00000C000000}"/>
    <cellStyle name="Percent" xfId="2" builtinId="5" customBuiltin="1"/>
    <cellStyle name="User Input" xfId="14" xr:uid="{00000000-0005-0000-0000-00000E000000}"/>
  </cellStyles>
  <dxfs count="1">
    <dxf>
      <font>
        <color rgb="FFC0C0C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47621</xdr:colOff>
      <xdr:row>0</xdr:row>
      <xdr:rowOff>28575</xdr:rowOff>
    </xdr:from>
    <xdr:ext cx="1647821" cy="838203"/>
    <xdr:pic>
      <xdr:nvPicPr>
        <xdr:cNvPr id="2" name="Picture 2">
          <a:extLst>
            <a:ext uri="{FF2B5EF4-FFF2-40B4-BE49-F238E27FC236}">
              <a16:creationId xmlns:a16="http://schemas.microsoft.com/office/drawing/2014/main" id="{465021EA-D4B8-46CB-82A9-8268796BB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1" y="28575"/>
          <a:ext cx="1647821" cy="83820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493142" cy="3127522"/>
    <xdr:pic>
      <xdr:nvPicPr>
        <xdr:cNvPr id="2" name="Picture 1">
          <a:extLst>
            <a:ext uri="{FF2B5EF4-FFF2-40B4-BE49-F238E27FC236}">
              <a16:creationId xmlns:a16="http://schemas.microsoft.com/office/drawing/2014/main" id="{2E3358FD-3DE0-4162-B387-CF992D1A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493142" cy="312752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176119" cy="3194584"/>
    <xdr:pic>
      <xdr:nvPicPr>
        <xdr:cNvPr id="2" name="Picture 1">
          <a:extLst>
            <a:ext uri="{FF2B5EF4-FFF2-40B4-BE49-F238E27FC236}">
              <a16:creationId xmlns:a16="http://schemas.microsoft.com/office/drawing/2014/main" id="{62245CEB-F54B-489C-AED3-F3FD2FA4B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176119" cy="319458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298054" cy="3145810"/>
    <xdr:pic>
      <xdr:nvPicPr>
        <xdr:cNvPr id="2" name="Picture 1">
          <a:extLst>
            <a:ext uri="{FF2B5EF4-FFF2-40B4-BE49-F238E27FC236}">
              <a16:creationId xmlns:a16="http://schemas.microsoft.com/office/drawing/2014/main" id="{8721E82F-57E7-4E20-B1DE-DDC061B1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52475"/>
          <a:ext cx="4298054" cy="314581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444368" cy="3200674"/>
    <xdr:pic>
      <xdr:nvPicPr>
        <xdr:cNvPr id="2" name="Picture 1">
          <a:extLst>
            <a:ext uri="{FF2B5EF4-FFF2-40B4-BE49-F238E27FC236}">
              <a16:creationId xmlns:a16="http://schemas.microsoft.com/office/drawing/2014/main" id="{BC124FF3-27E5-46AF-B557-0D09395DC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444368" cy="320067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678683" cy="3558543"/>
    <xdr:pic>
      <xdr:nvPicPr>
        <xdr:cNvPr id="2" name="Picture 2">
          <a:extLst>
            <a:ext uri="{FF2B5EF4-FFF2-40B4-BE49-F238E27FC236}">
              <a16:creationId xmlns:a16="http://schemas.microsoft.com/office/drawing/2014/main" id="{28B88724-73AF-4A48-A644-178C1B3EF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81050"/>
          <a:ext cx="4678683" cy="355854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645554" cy="3286033"/>
    <xdr:pic>
      <xdr:nvPicPr>
        <xdr:cNvPr id="2" name="Picture 1">
          <a:extLst>
            <a:ext uri="{FF2B5EF4-FFF2-40B4-BE49-F238E27FC236}">
              <a16:creationId xmlns:a16="http://schemas.microsoft.com/office/drawing/2014/main" id="{8ED4DB0B-EAD5-467B-938C-95E206BF3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645554" cy="328603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645554" cy="3286033"/>
    <xdr:pic>
      <xdr:nvPicPr>
        <xdr:cNvPr id="2" name="Picture 1">
          <a:extLst>
            <a:ext uri="{FF2B5EF4-FFF2-40B4-BE49-F238E27FC236}">
              <a16:creationId xmlns:a16="http://schemas.microsoft.com/office/drawing/2014/main" id="{7626BBF0-0D33-4DB6-B1C0-7AB7EB888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62000"/>
          <a:ext cx="4645554" cy="328603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5425912" cy="2164265"/>
    <xdr:pic>
      <xdr:nvPicPr>
        <xdr:cNvPr id="2" name="Picture 1">
          <a:extLst>
            <a:ext uri="{FF2B5EF4-FFF2-40B4-BE49-F238E27FC236}">
              <a16:creationId xmlns:a16="http://schemas.microsoft.com/office/drawing/2014/main" id="{E372FB1C-5F4A-4AA1-923E-47F9A8B5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5425912" cy="216426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6608633" cy="3084847"/>
    <xdr:pic>
      <xdr:nvPicPr>
        <xdr:cNvPr id="2" name="Picture 1">
          <a:extLst>
            <a:ext uri="{FF2B5EF4-FFF2-40B4-BE49-F238E27FC236}">
              <a16:creationId xmlns:a16="http://schemas.microsoft.com/office/drawing/2014/main" id="{C0132B2F-6B45-41E4-8412-B75B69B53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6608633" cy="308484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621167" cy="2999488"/>
    <xdr:pic>
      <xdr:nvPicPr>
        <xdr:cNvPr id="2" name="Picture 1">
          <a:extLst>
            <a:ext uri="{FF2B5EF4-FFF2-40B4-BE49-F238E27FC236}">
              <a16:creationId xmlns:a16="http://schemas.microsoft.com/office/drawing/2014/main" id="{37F2F28F-5C3F-4F8E-81DA-B094B8B29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621167" cy="299948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691450</xdr:colOff>
      <xdr:row>13</xdr:row>
      <xdr:rowOff>120051</xdr:rowOff>
    </xdr:from>
    <xdr:ext cx="125355" cy="59645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520AB5ED-152E-486F-A8F5-99FB734FCB34}"/>
            </a:ext>
          </a:extLst>
        </xdr:cNvPr>
        <xdr:cNvSpPr/>
      </xdr:nvSpPr>
      <xdr:spPr>
        <a:xfrm>
          <a:off x="2463100" y="2491776"/>
          <a:ext cx="125355" cy="596453"/>
        </a:xfrm>
        <a:prstGeom prst="rect">
          <a:avLst/>
        </a:prstGeom>
        <a:solidFill>
          <a:srgbClr val="FFFFFF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GB" sz="1100" b="0" i="0" u="none" strike="noStrike" kern="0" cap="none" spc="0" baseline="0">
            <a:solidFill>
              <a:srgbClr val="FFFFFF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0</xdr:colOff>
      <xdr:row>4</xdr:row>
      <xdr:rowOff>0</xdr:rowOff>
    </xdr:from>
    <xdr:ext cx="4639455" cy="3249448"/>
    <xdr:pic>
      <xdr:nvPicPr>
        <xdr:cNvPr id="2" name="Picture 2">
          <a:extLst>
            <a:ext uri="{FF2B5EF4-FFF2-40B4-BE49-F238E27FC236}">
              <a16:creationId xmlns:a16="http://schemas.microsoft.com/office/drawing/2014/main" id="{5A47E9D3-80E1-4CF8-AED4-2AC39E3B2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639455" cy="324944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3846908" cy="3066550"/>
    <xdr:pic>
      <xdr:nvPicPr>
        <xdr:cNvPr id="2" name="Picture 1">
          <a:extLst>
            <a:ext uri="{FF2B5EF4-FFF2-40B4-BE49-F238E27FC236}">
              <a16:creationId xmlns:a16="http://schemas.microsoft.com/office/drawing/2014/main" id="{E09CB736-931A-4A77-8E76-D67CB2554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3846908" cy="306655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170020" cy="3072649"/>
    <xdr:pic>
      <xdr:nvPicPr>
        <xdr:cNvPr id="2" name="Picture 1">
          <a:extLst>
            <a:ext uri="{FF2B5EF4-FFF2-40B4-BE49-F238E27FC236}">
              <a16:creationId xmlns:a16="http://schemas.microsoft.com/office/drawing/2014/main" id="{A125DB79-D4D8-4358-8889-F1F194A3E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170020" cy="3072649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072481" cy="3438445"/>
    <xdr:pic>
      <xdr:nvPicPr>
        <xdr:cNvPr id="2" name="Picture 1">
          <a:extLst>
            <a:ext uri="{FF2B5EF4-FFF2-40B4-BE49-F238E27FC236}">
              <a16:creationId xmlns:a16="http://schemas.microsoft.com/office/drawing/2014/main" id="{94F2EA4B-650E-4659-977E-635F86661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072481" cy="343844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852839" cy="3066550"/>
    <xdr:pic>
      <xdr:nvPicPr>
        <xdr:cNvPr id="2" name="Picture 1">
          <a:extLst>
            <a:ext uri="{FF2B5EF4-FFF2-40B4-BE49-F238E27FC236}">
              <a16:creationId xmlns:a16="http://schemas.microsoft.com/office/drawing/2014/main" id="{7A62F042-1BC8-4D3F-AAA0-C1617184C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800100"/>
          <a:ext cx="4852839" cy="306655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5145465" cy="3072649"/>
    <xdr:pic>
      <xdr:nvPicPr>
        <xdr:cNvPr id="2" name="Picture 1">
          <a:extLst>
            <a:ext uri="{FF2B5EF4-FFF2-40B4-BE49-F238E27FC236}">
              <a16:creationId xmlns:a16="http://schemas.microsoft.com/office/drawing/2014/main" id="{9C9DDDA0-0C4C-4FAB-B3BB-3A70D76E3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762000"/>
          <a:ext cx="5145465" cy="3072649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657752" cy="3340897"/>
    <xdr:pic>
      <xdr:nvPicPr>
        <xdr:cNvPr id="2" name="Picture 1">
          <a:extLst>
            <a:ext uri="{FF2B5EF4-FFF2-40B4-BE49-F238E27FC236}">
              <a16:creationId xmlns:a16="http://schemas.microsoft.com/office/drawing/2014/main" id="{89DEB24E-157B-43C8-8B20-A42A6A452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657752" cy="334089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</xdr:row>
      <xdr:rowOff>159736</xdr:rowOff>
    </xdr:from>
    <xdr:ext cx="4645554" cy="3261646"/>
    <xdr:pic>
      <xdr:nvPicPr>
        <xdr:cNvPr id="2" name="Picture 1">
          <a:extLst>
            <a:ext uri="{FF2B5EF4-FFF2-40B4-BE49-F238E27FC236}">
              <a16:creationId xmlns:a16="http://schemas.microsoft.com/office/drawing/2014/main" id="{EFEEE158-7E1F-4273-8F56-7464F6A4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21711"/>
          <a:ext cx="4645554" cy="3261646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639455" cy="3127522"/>
    <xdr:pic>
      <xdr:nvPicPr>
        <xdr:cNvPr id="2" name="Picture 1">
          <a:extLst>
            <a:ext uri="{FF2B5EF4-FFF2-40B4-BE49-F238E27FC236}">
              <a16:creationId xmlns:a16="http://schemas.microsoft.com/office/drawing/2014/main" id="{F6166FDF-DD74-4282-B0AC-69F16B7C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639455" cy="312752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535817" cy="3127522"/>
    <xdr:pic>
      <xdr:nvPicPr>
        <xdr:cNvPr id="2" name="Picture 1">
          <a:extLst>
            <a:ext uri="{FF2B5EF4-FFF2-40B4-BE49-F238E27FC236}">
              <a16:creationId xmlns:a16="http://schemas.microsoft.com/office/drawing/2014/main" id="{783E2BB9-8B94-4DDE-A782-15A51B244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535817" cy="312752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13331</xdr:colOff>
      <xdr:row>3</xdr:row>
      <xdr:rowOff>173351</xdr:rowOff>
    </xdr:from>
    <xdr:ext cx="4237082" cy="3249448"/>
    <xdr:pic>
      <xdr:nvPicPr>
        <xdr:cNvPr id="2" name="Picture 1">
          <a:extLst>
            <a:ext uri="{FF2B5EF4-FFF2-40B4-BE49-F238E27FC236}">
              <a16:creationId xmlns:a16="http://schemas.microsoft.com/office/drawing/2014/main" id="{59797878-798B-469D-8F5C-4B0A15BE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1" y="735326"/>
          <a:ext cx="4237082" cy="324944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206605" cy="3200674"/>
    <xdr:pic>
      <xdr:nvPicPr>
        <xdr:cNvPr id="2" name="Picture 1">
          <a:extLst>
            <a:ext uri="{FF2B5EF4-FFF2-40B4-BE49-F238E27FC236}">
              <a16:creationId xmlns:a16="http://schemas.microsoft.com/office/drawing/2014/main" id="{E584776D-9858-4F78-90F4-7E9E2372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42950"/>
          <a:ext cx="4206605" cy="3200674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4</xdr:row>
      <xdr:rowOff>0</xdr:rowOff>
    </xdr:from>
    <xdr:ext cx="4535817" cy="3127522"/>
    <xdr:pic>
      <xdr:nvPicPr>
        <xdr:cNvPr id="2" name="Picture 1">
          <a:extLst>
            <a:ext uri="{FF2B5EF4-FFF2-40B4-BE49-F238E27FC236}">
              <a16:creationId xmlns:a16="http://schemas.microsoft.com/office/drawing/2014/main" id="{EE6F8B6B-E404-4F21-B03A-392C4A47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752475"/>
          <a:ext cx="4535817" cy="312752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40"/>
  <sheetViews>
    <sheetView workbookViewId="0"/>
  </sheetViews>
  <sheetFormatPr defaultColWidth="8.85546875" defaultRowHeight="14.25" x14ac:dyDescent="0.2"/>
  <cols>
    <col min="1" max="1" width="25.42578125" style="1" customWidth="1"/>
    <col min="2" max="2" width="14.42578125" style="1" customWidth="1"/>
    <col min="3" max="3" width="8.85546875" style="1" customWidth="1"/>
    <col min="4" max="16384" width="8.85546875" style="1"/>
  </cols>
  <sheetData>
    <row r="3" spans="1:16" ht="15.75" x14ac:dyDescent="0.25">
      <c r="B3" s="2" t="s">
        <v>0</v>
      </c>
    </row>
    <row r="4" spans="1:16" ht="15" x14ac:dyDescent="0.2">
      <c r="B4" s="3" t="s">
        <v>1</v>
      </c>
      <c r="C4" s="3" t="s">
        <v>2</v>
      </c>
    </row>
    <row r="5" spans="1:16" ht="15" x14ac:dyDescent="0.25">
      <c r="B5" s="4" t="s">
        <v>3</v>
      </c>
    </row>
    <row r="10" spans="1:16" ht="15" x14ac:dyDescent="0.25">
      <c r="A10" s="5" t="s">
        <v>4</v>
      </c>
      <c r="B10" s="5"/>
    </row>
    <row r="11" spans="1:16" x14ac:dyDescent="0.2">
      <c r="B11" s="1" t="s">
        <v>5</v>
      </c>
    </row>
    <row r="13" spans="1:16" ht="20.25" customHeight="1" x14ac:dyDescent="0.25">
      <c r="B13" s="6" t="s">
        <v>6</v>
      </c>
      <c r="P13" s="4"/>
    </row>
    <row r="14" spans="1:16" ht="15" x14ac:dyDescent="0.2">
      <c r="B14" s="6"/>
      <c r="C14" s="7" t="str">
        <f ca="1">HYPERLINK("#"&amp;CELL("address",Fig_2_1!A1),"Figure 2.1: Uncertainty in projected overall territorial emissions")</f>
        <v>Figure 2.1: Uncertainty in projected overall territorial emissions</v>
      </c>
      <c r="K14" s="7"/>
    </row>
    <row r="15" spans="1:16" ht="15" x14ac:dyDescent="0.2">
      <c r="B15" s="6"/>
      <c r="C15" s="7" t="str">
        <f ca="1">HYPERLINK("#"&amp;CELL("address",Fig_2_2!A1),"Figure 2.2: Emissions trends")</f>
        <v>Figure 2.2: Emissions trends</v>
      </c>
      <c r="K15" s="7"/>
    </row>
    <row r="16" spans="1:16" ht="15" x14ac:dyDescent="0.2">
      <c r="B16" s="6"/>
      <c r="C16" s="7" t="str">
        <f ca="1">HYPERLINK("#"&amp;CELL("address",Fig_2_3!A1),"Figure 2.3: Actual and projected performance against carbon budgets")</f>
        <v>Figure 2.3: Actual and projected performance against carbon budgets</v>
      </c>
      <c r="K16" s="7"/>
    </row>
    <row r="17" spans="2:11" ht="15" x14ac:dyDescent="0.2">
      <c r="B17" s="6"/>
      <c r="C17" s="7" t="str">
        <f ca="1">HYPERLINK("#"&amp;CELL("address",Fig_2_4a!A1),"Figure 2.4: Non-traded emissions in the economy - a) All non-traded emissions")</f>
        <v>Figure 2.4: Non-traded emissions in the economy - a) All non-traded emissions</v>
      </c>
      <c r="K17" s="7"/>
    </row>
    <row r="18" spans="2:11" ht="15" x14ac:dyDescent="0.2">
      <c r="B18" s="6"/>
      <c r="C18" s="7" t="str">
        <f ca="1">HYPERLINK("#"&amp;CELL("address",Fig_2_4b!A1),"Figure 2.4: Non-traded emissions in the economy - b) Industry, services and agriculture")</f>
        <v>Figure 2.4: Non-traded emissions in the economy - b) Industry, services and agriculture</v>
      </c>
      <c r="K18" s="7"/>
    </row>
    <row r="19" spans="2:11" ht="15" x14ac:dyDescent="0.2">
      <c r="B19" s="6"/>
      <c r="C19" s="7" t="str">
        <f ca="1">HYPERLINK("#"&amp;CELL("address",Fig_2_4c!A1),"Figure 2.4: Non-traded emissions in the economy - c) Transport (road transport in grey)")</f>
        <v>Figure 2.4: Non-traded emissions in the economy - c) Transport (road transport in grey)</v>
      </c>
      <c r="K19" s="7"/>
    </row>
    <row r="20" spans="2:11" ht="15" x14ac:dyDescent="0.2">
      <c r="B20" s="6"/>
      <c r="C20" s="7" t="str">
        <f ca="1">HYPERLINK("#"&amp;CELL("address",Fig_2_4d!A1),"Figure 2.4: Non-traded emissions in the economy - d) Domestic")</f>
        <v>Figure 2.4: Non-traded emissions in the economy - d) Domestic</v>
      </c>
      <c r="K20" s="7"/>
    </row>
    <row r="21" spans="2:11" ht="15" x14ac:dyDescent="0.2">
      <c r="B21" s="6"/>
      <c r="C21" s="7" t="str">
        <f ca="1">HYPERLINK("#"&amp;CELL("address",Fig_4_1a!A1),"Figure 4.1: Final energy demand by fuel and consumer sector 2008 to 2035 - a) Total demand, broken down by fuel")</f>
        <v>Figure 4.1: Final energy demand by fuel and consumer sector 2008 to 2035 - a) Total demand, broken down by fuel</v>
      </c>
      <c r="K21" s="7"/>
    </row>
    <row r="22" spans="2:11" ht="15" x14ac:dyDescent="0.2">
      <c r="B22" s="6"/>
      <c r="C22" s="7" t="str">
        <f ca="1">HYPERLINK("#"&amp;CELL("address",Fig_4_1b!A1),"Figure 4.1: Final energy demand by fuel and consumer sector 2008 to 2035 - b) Demand in transport")</f>
        <v>Figure 4.1: Final energy demand by fuel and consumer sector 2008 to 2035 - b) Demand in transport</v>
      </c>
      <c r="K22" s="7"/>
    </row>
    <row r="23" spans="2:11" ht="15" x14ac:dyDescent="0.2">
      <c r="B23" s="6"/>
      <c r="C23" s="7" t="str">
        <f ca="1">HYPERLINK("#"&amp;CELL("address",Fig_4_1c!A1),"Figure 4.1: Final energy demand by fuel and consumer sector 2008 to 2035 - c) Demand in industry")</f>
        <v>Figure 4.1: Final energy demand by fuel and consumer sector 2008 to 2035 - c) Demand in industry</v>
      </c>
      <c r="K23" s="7"/>
    </row>
    <row r="24" spans="2:11" ht="15" x14ac:dyDescent="0.2">
      <c r="B24" s="6"/>
      <c r="C24" s="7" t="str">
        <f ca="1">HYPERLINK("#"&amp;CELL("address",Fig_4_1d!A1),"Figure 4.1: Final energy demand by fuel and consumer sector 2008 to 2035 - d) Demand in domestic sector (households)")</f>
        <v>Figure 4.1: Final energy demand by fuel and consumer sector 2008 to 2035 - d) Demand in domestic sector (households)</v>
      </c>
      <c r="K24" s="7"/>
    </row>
    <row r="25" spans="2:11" ht="15" x14ac:dyDescent="0.2">
      <c r="B25" s="6"/>
      <c r="C25" s="7" t="str">
        <f ca="1">HYPERLINK("#"&amp;CELL("address",Fig_4_1e!A1),"Figure 4.1: Final energy demand by fuel and consumer sector 2008 to 2035 - e) Demand in services sector (including agriculture)")</f>
        <v>Figure 4.1: Final energy demand by fuel and consumer sector 2008 to 2035 - e) Demand in services sector (including agriculture)</v>
      </c>
      <c r="K25" s="7"/>
    </row>
    <row r="26" spans="2:11" ht="15" x14ac:dyDescent="0.2">
      <c r="B26" s="6"/>
      <c r="C26" s="7" t="str">
        <f ca="1">HYPERLINK("#"&amp;CELL("address",Fig_4_2!A1),"Figure 4.2: Primary energy demand by fuel")</f>
        <v>Figure 4.2: Primary energy demand by fuel</v>
      </c>
      <c r="K26" s="7"/>
    </row>
    <row r="27" spans="2:11" ht="15" x14ac:dyDescent="0.2">
      <c r="B27" s="6"/>
      <c r="C27" s="7" t="str">
        <f ca="1">HYPERLINK("#"&amp;CELL("address",Fig_5_1!A1),"Figure 5.1: Electricity generation by fuel source")</f>
        <v>Figure 5.1: Electricity generation by fuel source</v>
      </c>
      <c r="K27" s="7"/>
    </row>
    <row r="28" spans="2:11" ht="15" x14ac:dyDescent="0.2">
      <c r="B28" s="6"/>
      <c r="C28" s="7" t="str">
        <f ca="1">HYPERLINK("#"&amp;CELL("address",Fig_5_2!A1),"Figure 5.2: Emissions intensity (all power producers)")</f>
        <v>Figure 5.2: Emissions intensity (all power producers)</v>
      </c>
      <c r="K28" s="7"/>
    </row>
    <row r="29" spans="2:11" ht="15" x14ac:dyDescent="0.2">
      <c r="B29" s="6"/>
      <c r="C29" s="7" t="str">
        <f ca="1">HYPERLINK("#"&amp;CELL("address",Fig_6_1!A1),"Figure 6.1: Total GHG emissions: uncertainty range for each category separately")</f>
        <v>Figure 6.1: Total GHG emissions: uncertainty range for each category separately</v>
      </c>
      <c r="K29" s="7"/>
    </row>
    <row r="30" spans="2:11" ht="15" x14ac:dyDescent="0.25">
      <c r="B30" s="6"/>
      <c r="C30" s="5"/>
      <c r="K30" s="7"/>
    </row>
    <row r="31" spans="2:11" ht="20.25" customHeight="1" x14ac:dyDescent="0.25">
      <c r="B31" s="6" t="s">
        <v>21</v>
      </c>
      <c r="C31" s="5"/>
      <c r="K31" s="7"/>
    </row>
    <row r="32" spans="2:11" ht="15" x14ac:dyDescent="0.25">
      <c r="B32" s="8" t="s">
        <v>22</v>
      </c>
      <c r="C32" s="5"/>
      <c r="K32" s="7"/>
    </row>
    <row r="33" spans="2:11" x14ac:dyDescent="0.2">
      <c r="C33" s="7" t="str">
        <f ca="1">HYPERLINK("#"&amp;CELL("address",Fig_2014_2_1!A1),"Figure 2014_2.1: Net UK carbon account and territorial emissions")</f>
        <v>Figure 2014_2.1: Net UK carbon account and territorial emissions</v>
      </c>
      <c r="K33" s="7"/>
    </row>
    <row r="34" spans="2:11" x14ac:dyDescent="0.2">
      <c r="C34" s="7" t="str">
        <f ca="1">HYPERLINK("#"&amp;CELL("address",Fig_2014_5_1!A1),"Figure 2014_5.1: Projections of primary energy demand")</f>
        <v>Figure 2014_5.1: Projections of primary energy demand</v>
      </c>
      <c r="K34" s="7"/>
    </row>
    <row r="35" spans="2:11" x14ac:dyDescent="0.2">
      <c r="C35" s="7" t="str">
        <f ca="1">HYPERLINK("#"&amp;CELL("address",Fig_2014_5_2!A1),"Figure 2014_5.2: Changes in primary demand by fuel type")</f>
        <v>Figure 2014_5.2: Changes in primary demand by fuel type</v>
      </c>
      <c r="K35" s="7"/>
    </row>
    <row r="36" spans="2:11" x14ac:dyDescent="0.2">
      <c r="C36" s="7" t="str">
        <f ca="1">HYPERLINK("#"&amp;CELL("address",Fig_2014_5_3!A1),"Figure 2014_5.3: Final energy demand by type of energy")</f>
        <v>Figure 2014_5.3: Final energy demand by type of energy</v>
      </c>
      <c r="K36" s="7"/>
    </row>
    <row r="37" spans="2:11" x14ac:dyDescent="0.2">
      <c r="C37" s="7" t="str">
        <f ca="1">HYPERLINK("#"&amp;CELL("address",Fig_2014_5_4!A1),"Figure 2014_5.4: Final energy demand by sector")</f>
        <v>Figure 2014_5.4: Final energy demand by sector</v>
      </c>
      <c r="K37" s="7"/>
    </row>
    <row r="38" spans="2:11" x14ac:dyDescent="0.2">
      <c r="C38" s="7" t="str">
        <f ca="1">HYPERLINK("#"&amp;CELL("address",Fig_2016_5_2!A1),"Figure 2016_5.2: CO2 emissions from electricity supply sector")</f>
        <v>Figure 2016_5.2: CO2 emissions from electricity supply sector</v>
      </c>
      <c r="K38" s="7"/>
    </row>
    <row r="39" spans="2:11" ht="15" x14ac:dyDescent="0.2">
      <c r="B39" s="6"/>
      <c r="C39" s="7" t="str">
        <f ca="1">HYPERLINK("#"&amp;CELL("address",Fig_2017_5_3!A1),"Figure 2017_5.3: CHP capacity (exc. MPP sites)")</f>
        <v>Figure 2017_5.3: CHP capacity (exc. MPP sites)</v>
      </c>
      <c r="K39" s="7"/>
    </row>
    <row r="40" spans="2:11" x14ac:dyDescent="0.2">
      <c r="C40" s="7"/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P58"/>
  <sheetViews>
    <sheetView workbookViewId="0"/>
  </sheetViews>
  <sheetFormatPr defaultColWidth="8.85546875" defaultRowHeight="14.25" x14ac:dyDescent="0.2"/>
  <cols>
    <col min="1" max="3" width="8.85546875" style="1" customWidth="1"/>
    <col min="4" max="6" width="16.140625" style="1" customWidth="1"/>
    <col min="7" max="7" width="10.42578125" style="1" customWidth="1"/>
    <col min="8" max="8" width="8.85546875" style="1" customWidth="1"/>
    <col min="9" max="16384" width="8.85546875" style="1"/>
  </cols>
  <sheetData>
    <row r="2" spans="2:19" ht="15.75" x14ac:dyDescent="0.2">
      <c r="B2" s="9" t="s">
        <v>13</v>
      </c>
    </row>
    <row r="3" spans="2:19" x14ac:dyDescent="0.2">
      <c r="B3" s="1" t="s">
        <v>0</v>
      </c>
    </row>
    <row r="4" spans="2:19" x14ac:dyDescent="0.2">
      <c r="R4" s="26"/>
      <c r="S4" s="26"/>
    </row>
    <row r="5" spans="2:19" x14ac:dyDescent="0.2">
      <c r="P5" s="26"/>
      <c r="Q5" s="26"/>
      <c r="R5" s="26"/>
      <c r="S5" s="26"/>
    </row>
    <row r="25" spans="3:42" x14ac:dyDescent="0.2">
      <c r="N25" s="64"/>
      <c r="O25" s="64"/>
      <c r="P25" s="64"/>
      <c r="Q25" s="64"/>
      <c r="R25" s="64"/>
      <c r="S25" s="64"/>
      <c r="T25" s="64"/>
      <c r="U25" s="64"/>
    </row>
    <row r="26" spans="3:42" ht="15" thickBot="1" x14ac:dyDescent="0.25">
      <c r="R26" s="65"/>
      <c r="S26" s="65"/>
      <c r="T26" s="65"/>
      <c r="U26" s="65"/>
    </row>
    <row r="27" spans="3:42" ht="15" thickTop="1" x14ac:dyDescent="0.2">
      <c r="C27" s="40"/>
      <c r="D27" s="40"/>
      <c r="E27" s="40"/>
      <c r="F27" s="41"/>
      <c r="G27" s="41" t="s">
        <v>66</v>
      </c>
      <c r="H27" s="66"/>
      <c r="P27" s="13"/>
      <c r="Q27" s="13"/>
      <c r="R27" s="65"/>
      <c r="S27" s="65"/>
      <c r="T27" s="67"/>
      <c r="U27" s="67"/>
      <c r="Z27" s="21"/>
      <c r="AA27" s="21"/>
    </row>
    <row r="28" spans="3:42" ht="42.75" x14ac:dyDescent="0.2">
      <c r="C28" s="68" t="s">
        <v>25</v>
      </c>
      <c r="D28" s="69" t="s">
        <v>63</v>
      </c>
      <c r="E28" s="53" t="s">
        <v>69</v>
      </c>
      <c r="F28" s="53" t="s">
        <v>70</v>
      </c>
      <c r="G28" s="53" t="s">
        <v>71</v>
      </c>
      <c r="H28" s="70"/>
      <c r="N28" s="71"/>
      <c r="O28" s="71"/>
      <c r="P28" s="71"/>
      <c r="Q28" s="71"/>
      <c r="R28" s="72"/>
      <c r="S28" s="72"/>
      <c r="T28" s="72"/>
      <c r="U28" s="72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</row>
    <row r="29" spans="3:42" x14ac:dyDescent="0.2">
      <c r="C29" s="1">
        <v>2008</v>
      </c>
      <c r="D29" s="58">
        <v>56.371652022263241</v>
      </c>
      <c r="E29" s="58">
        <v>55.175071428435011</v>
      </c>
      <c r="F29" s="58">
        <v>40.139492537675778</v>
      </c>
      <c r="G29" s="58">
        <v>1.183070593828224</v>
      </c>
      <c r="H29" s="73"/>
      <c r="I29" s="58"/>
      <c r="J29" s="58"/>
      <c r="K29" s="58"/>
      <c r="L29" s="58"/>
      <c r="M29" s="58"/>
      <c r="N29" s="59"/>
      <c r="O29" s="59"/>
      <c r="P29" s="59"/>
      <c r="Q29" s="59"/>
      <c r="R29" s="74"/>
      <c r="S29" s="74"/>
      <c r="T29" s="74"/>
      <c r="U29" s="74"/>
      <c r="V29" s="75"/>
      <c r="W29" s="49"/>
      <c r="X29" s="49"/>
      <c r="Y29" s="49"/>
    </row>
    <row r="30" spans="3:42" x14ac:dyDescent="0.2">
      <c r="C30" s="1">
        <v>2009</v>
      </c>
      <c r="D30" s="58">
        <v>54.175115833257955</v>
      </c>
      <c r="E30" s="58">
        <v>52.776019939168933</v>
      </c>
      <c r="F30" s="58">
        <v>38.505757407483173</v>
      </c>
      <c r="G30" s="58">
        <v>1.3856158940890169</v>
      </c>
      <c r="H30" s="73"/>
      <c r="N30" s="59"/>
      <c r="O30" s="59"/>
      <c r="P30" s="59"/>
      <c r="Q30" s="59"/>
      <c r="R30" s="74"/>
      <c r="S30" s="74"/>
      <c r="T30" s="74"/>
      <c r="U30" s="74"/>
      <c r="V30" s="49"/>
    </row>
    <row r="31" spans="3:42" x14ac:dyDescent="0.2">
      <c r="C31" s="1">
        <v>2010</v>
      </c>
      <c r="D31" s="58">
        <v>53.220864415474068</v>
      </c>
      <c r="E31" s="58">
        <v>51.640755977569995</v>
      </c>
      <c r="F31" s="58">
        <v>37.856329875831975</v>
      </c>
      <c r="G31" s="58">
        <v>1.5664984379040849</v>
      </c>
      <c r="H31" s="73"/>
      <c r="N31" s="59"/>
      <c r="O31" s="59"/>
      <c r="P31" s="59"/>
      <c r="Q31" s="59"/>
      <c r="R31" s="74"/>
      <c r="S31" s="74"/>
      <c r="T31" s="74"/>
      <c r="U31" s="74"/>
      <c r="V31" s="49"/>
      <c r="W31" s="21"/>
      <c r="X31" s="21"/>
      <c r="Y31" s="21"/>
    </row>
    <row r="32" spans="3:42" x14ac:dyDescent="0.2">
      <c r="C32" s="1">
        <v>2011</v>
      </c>
      <c r="D32" s="58">
        <v>53.16883343687234</v>
      </c>
      <c r="E32" s="58">
        <v>51.669542980314809</v>
      </c>
      <c r="F32" s="58">
        <v>37.437575853221325</v>
      </c>
      <c r="G32" s="58">
        <v>1.4882204565575377</v>
      </c>
      <c r="H32" s="73"/>
      <c r="N32" s="59"/>
      <c r="O32" s="59"/>
      <c r="P32" s="59"/>
      <c r="Q32" s="59"/>
      <c r="R32" s="74"/>
      <c r="S32" s="74"/>
      <c r="T32" s="74"/>
      <c r="U32" s="74"/>
      <c r="V32" s="49"/>
    </row>
    <row r="33" spans="3:22" x14ac:dyDescent="0.2">
      <c r="C33" s="1">
        <v>2012</v>
      </c>
      <c r="D33" s="58">
        <v>52.66029844982662</v>
      </c>
      <c r="E33" s="58">
        <v>51.306417721485126</v>
      </c>
      <c r="F33" s="58">
        <v>37.47109616398766</v>
      </c>
      <c r="G33" s="58">
        <v>1.3422807283414953</v>
      </c>
      <c r="H33" s="73"/>
      <c r="N33" s="59"/>
      <c r="O33" s="59"/>
      <c r="P33" s="59"/>
      <c r="Q33" s="59"/>
      <c r="R33" s="74"/>
      <c r="S33" s="74"/>
      <c r="T33" s="74"/>
      <c r="U33" s="74"/>
      <c r="V33" s="49"/>
    </row>
    <row r="34" spans="3:22" x14ac:dyDescent="0.2">
      <c r="C34" s="1">
        <v>2013</v>
      </c>
      <c r="D34" s="58">
        <v>52.196568533264397</v>
      </c>
      <c r="E34" s="58">
        <v>50.720988945723931</v>
      </c>
      <c r="F34" s="58">
        <v>37.013657234754348</v>
      </c>
      <c r="G34" s="58">
        <v>1.4656464166151491</v>
      </c>
      <c r="H34" s="73"/>
      <c r="N34" s="59"/>
      <c r="O34" s="59"/>
      <c r="P34" s="59"/>
      <c r="Q34" s="59"/>
      <c r="R34" s="74"/>
      <c r="S34" s="74"/>
      <c r="T34" s="74"/>
      <c r="U34" s="74"/>
      <c r="V34" s="49"/>
    </row>
    <row r="35" spans="3:22" x14ac:dyDescent="0.2">
      <c r="C35" s="1">
        <v>2014</v>
      </c>
      <c r="D35" s="58">
        <v>52.865451355840058</v>
      </c>
      <c r="E35" s="58">
        <v>51.225753503404142</v>
      </c>
      <c r="F35" s="58">
        <v>37.418814481935598</v>
      </c>
      <c r="G35" s="58">
        <v>1.6302668078408025</v>
      </c>
      <c r="H35" s="73"/>
      <c r="N35" s="59"/>
      <c r="O35" s="59"/>
      <c r="P35" s="59"/>
      <c r="Q35" s="59"/>
      <c r="R35" s="74"/>
      <c r="S35" s="74"/>
      <c r="T35" s="74"/>
      <c r="U35" s="74"/>
      <c r="V35" s="49"/>
    </row>
    <row r="36" spans="3:22" x14ac:dyDescent="0.2">
      <c r="C36" s="1">
        <v>2015</v>
      </c>
      <c r="D36" s="58">
        <v>54.533030855121744</v>
      </c>
      <c r="E36" s="58">
        <v>53.134620217976384</v>
      </c>
      <c r="F36" s="58">
        <v>38.457803913788766</v>
      </c>
      <c r="G36" s="58">
        <v>1.3889623286398678</v>
      </c>
      <c r="H36" s="73"/>
      <c r="N36" s="59"/>
      <c r="O36" s="59"/>
      <c r="P36" s="59"/>
      <c r="Q36" s="59"/>
      <c r="R36" s="74"/>
      <c r="S36" s="74"/>
      <c r="T36" s="74"/>
      <c r="U36" s="74"/>
      <c r="V36" s="49"/>
    </row>
    <row r="37" spans="3:22" x14ac:dyDescent="0.2">
      <c r="C37" s="1">
        <v>2016</v>
      </c>
      <c r="D37" s="58">
        <v>55.848365593523603</v>
      </c>
      <c r="E37" s="58">
        <v>54.417120575223642</v>
      </c>
      <c r="F37" s="58">
        <v>39.365354503278681</v>
      </c>
      <c r="G37" s="58">
        <v>1.420355884151759</v>
      </c>
      <c r="H37" s="73"/>
      <c r="N37" s="59"/>
      <c r="O37" s="59"/>
      <c r="P37" s="59"/>
      <c r="Q37" s="59"/>
      <c r="R37" s="74"/>
      <c r="S37" s="74"/>
      <c r="T37" s="74"/>
      <c r="U37" s="74"/>
      <c r="V37" s="49"/>
    </row>
    <row r="38" spans="3:22" x14ac:dyDescent="0.2">
      <c r="C38" s="1">
        <v>2017</v>
      </c>
      <c r="D38" s="58">
        <v>55.951729005086484</v>
      </c>
      <c r="E38" s="58">
        <v>54.519431455791413</v>
      </c>
      <c r="F38" s="58">
        <v>39.38602642382962</v>
      </c>
      <c r="G38" s="58">
        <v>1.4214270935558488</v>
      </c>
      <c r="H38" s="73"/>
      <c r="N38" s="59"/>
      <c r="O38" s="59"/>
      <c r="P38" s="59"/>
      <c r="Q38" s="59"/>
      <c r="R38" s="74"/>
      <c r="S38" s="74"/>
      <c r="T38" s="74"/>
      <c r="U38" s="74"/>
      <c r="V38" s="49"/>
    </row>
    <row r="39" spans="3:22" x14ac:dyDescent="0.2">
      <c r="C39" s="1">
        <v>2018</v>
      </c>
      <c r="D39" s="58">
        <v>55.554633318856958</v>
      </c>
      <c r="E39" s="58">
        <v>53.516548351993123</v>
      </c>
      <c r="F39" s="58">
        <v>38.062534649476312</v>
      </c>
      <c r="G39" s="58">
        <v>2.0271978112598057</v>
      </c>
      <c r="H39" s="73"/>
      <c r="I39" s="58"/>
      <c r="J39" s="58"/>
      <c r="K39" s="58"/>
      <c r="L39" s="58"/>
      <c r="M39" s="58"/>
      <c r="N39" s="59"/>
      <c r="O39" s="59"/>
      <c r="P39" s="59"/>
      <c r="Q39" s="59"/>
      <c r="R39" s="74"/>
      <c r="S39" s="74"/>
      <c r="T39" s="74"/>
      <c r="U39" s="74"/>
      <c r="V39" s="49"/>
    </row>
    <row r="40" spans="3:22" x14ac:dyDescent="0.2">
      <c r="C40" s="1">
        <v>2019</v>
      </c>
      <c r="D40" s="58">
        <v>55.162643719724322</v>
      </c>
      <c r="E40" s="58">
        <v>52.892202619720081</v>
      </c>
      <c r="F40" s="58">
        <v>37.28264468030963</v>
      </c>
      <c r="G40" s="58">
        <v>2.2595275204296912</v>
      </c>
      <c r="H40" s="73"/>
      <c r="N40" s="59"/>
      <c r="O40" s="59"/>
      <c r="P40" s="59"/>
      <c r="Q40" s="59"/>
      <c r="R40" s="74"/>
      <c r="S40" s="74"/>
      <c r="T40" s="74"/>
      <c r="U40" s="74"/>
      <c r="V40" s="49"/>
    </row>
    <row r="41" spans="3:22" x14ac:dyDescent="0.2">
      <c r="C41" s="1">
        <v>2020</v>
      </c>
      <c r="D41" s="58">
        <v>54.58316736447042</v>
      </c>
      <c r="E41" s="58">
        <v>52.081646256868339</v>
      </c>
      <c r="F41" s="58">
        <v>36.447391056973693</v>
      </c>
      <c r="G41" s="58">
        <v>2.490571406921819</v>
      </c>
      <c r="H41" s="73"/>
      <c r="N41" s="59"/>
      <c r="O41" s="59"/>
      <c r="P41" s="59"/>
      <c r="Q41" s="59"/>
      <c r="R41" s="74"/>
      <c r="S41" s="74"/>
      <c r="T41" s="74"/>
      <c r="U41" s="74"/>
      <c r="V41" s="49"/>
    </row>
    <row r="42" spans="3:22" x14ac:dyDescent="0.2">
      <c r="C42" s="1">
        <v>2021</v>
      </c>
      <c r="D42" s="58">
        <v>54.068847863558666</v>
      </c>
      <c r="E42" s="58">
        <v>51.483261620604914</v>
      </c>
      <c r="F42" s="58">
        <v>35.858461603207843</v>
      </c>
      <c r="G42" s="58">
        <v>2.5745918931912501</v>
      </c>
      <c r="H42" s="73"/>
      <c r="N42" s="59"/>
      <c r="O42" s="59"/>
      <c r="P42" s="59"/>
      <c r="Q42" s="59"/>
      <c r="R42" s="74"/>
      <c r="S42" s="74"/>
      <c r="T42" s="74"/>
      <c r="U42" s="74"/>
      <c r="V42" s="49"/>
    </row>
    <row r="43" spans="3:22" x14ac:dyDescent="0.2">
      <c r="C43" s="1">
        <v>2022</v>
      </c>
      <c r="D43" s="58">
        <v>53.697495334364227</v>
      </c>
      <c r="E43" s="58">
        <v>51.029996319881313</v>
      </c>
      <c r="F43" s="58">
        <v>35.28775989940933</v>
      </c>
      <c r="G43" s="58">
        <v>2.6564516600021935</v>
      </c>
      <c r="H43" s="73"/>
      <c r="N43" s="59"/>
      <c r="O43" s="59"/>
      <c r="P43" s="59"/>
      <c r="Q43" s="59"/>
      <c r="R43" s="74"/>
      <c r="S43" s="74"/>
      <c r="T43" s="74"/>
      <c r="U43" s="74"/>
      <c r="V43" s="49"/>
    </row>
    <row r="44" spans="3:22" x14ac:dyDescent="0.2">
      <c r="C44" s="1">
        <v>2023</v>
      </c>
      <c r="D44" s="58">
        <v>53.331185537318603</v>
      </c>
      <c r="E44" s="58">
        <v>50.584410474026789</v>
      </c>
      <c r="F44" s="58">
        <v>34.846283050884232</v>
      </c>
      <c r="G44" s="58">
        <v>2.7356659954397942</v>
      </c>
      <c r="H44" s="73"/>
      <c r="N44" s="59"/>
      <c r="O44" s="59"/>
      <c r="P44" s="59"/>
      <c r="Q44" s="59"/>
      <c r="R44" s="74"/>
      <c r="S44" s="74"/>
      <c r="T44" s="74"/>
      <c r="U44" s="74"/>
      <c r="V44" s="49"/>
    </row>
    <row r="45" spans="3:22" x14ac:dyDescent="0.2">
      <c r="C45" s="1">
        <v>2024</v>
      </c>
      <c r="D45" s="58">
        <v>53.030455618022962</v>
      </c>
      <c r="E45" s="58">
        <v>50.222346634914253</v>
      </c>
      <c r="F45" s="58">
        <v>34.44573296703431</v>
      </c>
      <c r="G45" s="58">
        <v>2.7969289711803031</v>
      </c>
      <c r="H45" s="73"/>
      <c r="N45" s="59"/>
      <c r="O45" s="59"/>
      <c r="P45" s="59"/>
      <c r="Q45" s="59"/>
      <c r="R45" s="74"/>
      <c r="S45" s="74"/>
      <c r="T45" s="74"/>
      <c r="U45" s="74"/>
      <c r="V45" s="49"/>
    </row>
    <row r="46" spans="3:22" x14ac:dyDescent="0.2">
      <c r="C46" s="1">
        <v>2025</v>
      </c>
      <c r="D46" s="58">
        <v>52.654825017087987</v>
      </c>
      <c r="E46" s="58">
        <v>49.780751165866704</v>
      </c>
      <c r="F46" s="58">
        <v>34.012012557252</v>
      </c>
      <c r="G46" s="58">
        <v>2.8628130034735806</v>
      </c>
      <c r="H46" s="73"/>
      <c r="N46" s="59"/>
      <c r="O46" s="59"/>
      <c r="P46" s="59"/>
      <c r="Q46" s="59"/>
      <c r="R46" s="74"/>
      <c r="S46" s="74"/>
      <c r="T46" s="74"/>
      <c r="U46" s="74"/>
      <c r="V46" s="49"/>
    </row>
    <row r="47" spans="3:22" x14ac:dyDescent="0.2">
      <c r="C47" s="1">
        <v>2026</v>
      </c>
      <c r="D47" s="58">
        <v>53.500740274368418</v>
      </c>
      <c r="E47" s="58">
        <v>50.513383920168835</v>
      </c>
      <c r="F47" s="58">
        <v>33.67488443316244</v>
      </c>
      <c r="G47" s="58">
        <v>2.9760005469834763</v>
      </c>
      <c r="H47" s="73"/>
      <c r="N47" s="59"/>
      <c r="O47" s="59"/>
      <c r="P47" s="59"/>
      <c r="Q47" s="59"/>
      <c r="R47" s="74"/>
      <c r="S47" s="74"/>
      <c r="T47" s="74"/>
      <c r="U47" s="74"/>
      <c r="V47" s="49"/>
    </row>
    <row r="48" spans="3:22" x14ac:dyDescent="0.2">
      <c r="C48" s="1">
        <v>2027</v>
      </c>
      <c r="D48" s="58">
        <v>53.623888538980793</v>
      </c>
      <c r="E48" s="58">
        <v>50.558201131890343</v>
      </c>
      <c r="F48" s="58">
        <v>33.375408018206329</v>
      </c>
      <c r="G48" s="58">
        <v>3.0542239342560831</v>
      </c>
      <c r="H48" s="73"/>
      <c r="N48" s="59"/>
      <c r="O48" s="59"/>
      <c r="P48" s="59"/>
      <c r="Q48" s="59"/>
      <c r="R48" s="74"/>
      <c r="S48" s="74"/>
      <c r="T48" s="74"/>
      <c r="U48" s="74"/>
      <c r="V48" s="49"/>
    </row>
    <row r="49" spans="2:22" x14ac:dyDescent="0.2">
      <c r="C49" s="1">
        <v>2028</v>
      </c>
      <c r="D49" s="58">
        <v>53.559771720420649</v>
      </c>
      <c r="E49" s="58">
        <v>50.419268863531251</v>
      </c>
      <c r="F49" s="58">
        <v>33.034550306477364</v>
      </c>
      <c r="G49" s="58">
        <v>3.1289171259520883</v>
      </c>
      <c r="H49" s="73"/>
      <c r="N49" s="59"/>
      <c r="O49" s="59"/>
      <c r="P49" s="59"/>
      <c r="Q49" s="59"/>
      <c r="R49" s="74"/>
      <c r="S49" s="74"/>
      <c r="T49" s="74"/>
      <c r="U49" s="74"/>
      <c r="V49" s="49"/>
    </row>
    <row r="50" spans="2:22" x14ac:dyDescent="0.2">
      <c r="C50" s="1">
        <v>2029</v>
      </c>
      <c r="D50" s="58">
        <v>53.343505330219372</v>
      </c>
      <c r="E50" s="58">
        <v>50.124509957268742</v>
      </c>
      <c r="F50" s="58">
        <v>32.734051149156436</v>
      </c>
      <c r="G50" s="58">
        <v>3.2072703351924909</v>
      </c>
      <c r="H50" s="73"/>
      <c r="N50" s="59"/>
      <c r="O50" s="59"/>
      <c r="P50" s="59"/>
      <c r="Q50" s="59"/>
      <c r="R50" s="74"/>
      <c r="S50" s="74"/>
      <c r="T50" s="74"/>
      <c r="U50" s="74"/>
      <c r="V50" s="49"/>
    </row>
    <row r="51" spans="2:22" x14ac:dyDescent="0.2">
      <c r="C51" s="1">
        <v>2030</v>
      </c>
      <c r="D51" s="58">
        <v>53.113775199817198</v>
      </c>
      <c r="E51" s="58">
        <v>49.812161769425899</v>
      </c>
      <c r="F51" s="58">
        <v>32.44881334431058</v>
      </c>
      <c r="G51" s="58">
        <v>3.2897276578841255</v>
      </c>
      <c r="H51" s="73"/>
      <c r="N51" s="59"/>
      <c r="O51" s="59"/>
      <c r="P51" s="59"/>
      <c r="Q51" s="59"/>
      <c r="R51" s="74"/>
      <c r="S51" s="74"/>
      <c r="T51" s="74"/>
      <c r="U51" s="74"/>
      <c r="V51" s="49"/>
    </row>
    <row r="52" spans="2:22" x14ac:dyDescent="0.2">
      <c r="C52" s="1">
        <v>2031</v>
      </c>
      <c r="D52" s="58">
        <v>52.892822567366352</v>
      </c>
      <c r="E52" s="58">
        <v>49.51216876295797</v>
      </c>
      <c r="F52" s="58">
        <v>32.158362439369661</v>
      </c>
      <c r="G52" s="58">
        <v>3.3686205889886995</v>
      </c>
      <c r="H52" s="73"/>
      <c r="N52" s="59"/>
      <c r="O52" s="59"/>
      <c r="P52" s="59"/>
      <c r="Q52" s="59"/>
      <c r="R52" s="74"/>
      <c r="S52" s="74"/>
      <c r="T52" s="74"/>
      <c r="U52" s="74"/>
      <c r="V52" s="49"/>
    </row>
    <row r="53" spans="2:22" x14ac:dyDescent="0.2">
      <c r="C53" s="1">
        <v>2032</v>
      </c>
      <c r="D53" s="58">
        <v>52.738375822138146</v>
      </c>
      <c r="E53" s="58">
        <v>49.275563514565675</v>
      </c>
      <c r="F53" s="58">
        <v>31.958099323073174</v>
      </c>
      <c r="G53" s="58">
        <v>3.4506453410019091</v>
      </c>
      <c r="H53" s="73"/>
      <c r="N53" s="59"/>
      <c r="O53" s="59"/>
      <c r="P53" s="59"/>
      <c r="Q53" s="59"/>
      <c r="R53" s="74"/>
      <c r="S53" s="74"/>
      <c r="T53" s="74"/>
      <c r="U53" s="74"/>
      <c r="V53" s="49"/>
    </row>
    <row r="54" spans="2:22" x14ac:dyDescent="0.2">
      <c r="C54" s="1">
        <v>2033</v>
      </c>
      <c r="D54" s="58">
        <v>52.692210452726769</v>
      </c>
      <c r="E54" s="58">
        <v>49.068128318643453</v>
      </c>
      <c r="F54" s="58">
        <v>31.823192264000586</v>
      </c>
      <c r="G54" s="58">
        <v>3.6117959625711813</v>
      </c>
      <c r="H54" s="73"/>
      <c r="N54" s="59"/>
      <c r="O54" s="59"/>
      <c r="P54" s="59"/>
      <c r="Q54" s="59"/>
      <c r="R54" s="74"/>
      <c r="S54" s="74"/>
      <c r="T54" s="74"/>
      <c r="U54" s="74"/>
      <c r="V54" s="49"/>
    </row>
    <row r="55" spans="2:22" x14ac:dyDescent="0.2">
      <c r="C55" s="1">
        <v>2034</v>
      </c>
      <c r="D55" s="58">
        <v>52.646151717220654</v>
      </c>
      <c r="E55" s="58">
        <v>48.953688425900602</v>
      </c>
      <c r="F55" s="58">
        <v>31.654148769124539</v>
      </c>
      <c r="G55" s="58">
        <v>3.6800724807392062</v>
      </c>
      <c r="H55" s="73"/>
      <c r="N55" s="59"/>
      <c r="O55" s="59"/>
      <c r="P55" s="59"/>
      <c r="Q55" s="59"/>
      <c r="R55" s="74"/>
      <c r="S55" s="74"/>
      <c r="T55" s="74"/>
      <c r="U55" s="74"/>
      <c r="V55" s="49"/>
    </row>
    <row r="56" spans="2:22" ht="15" thickBot="1" x14ac:dyDescent="0.25">
      <c r="C56" s="22">
        <v>2035</v>
      </c>
      <c r="D56" s="63">
        <v>52.64353247308199</v>
      </c>
      <c r="E56" s="63">
        <v>48.906053256178204</v>
      </c>
      <c r="F56" s="63">
        <v>31.571791356784125</v>
      </c>
      <c r="G56" s="63">
        <v>3.7249985674423702</v>
      </c>
      <c r="H56" s="73"/>
      <c r="N56" s="76"/>
      <c r="O56" s="76"/>
      <c r="P56" s="76"/>
      <c r="Q56" s="76"/>
      <c r="R56" s="77"/>
      <c r="S56" s="77"/>
      <c r="T56" s="77"/>
      <c r="U56" s="77"/>
      <c r="V56" s="49"/>
    </row>
    <row r="57" spans="2:22" ht="15" thickTop="1" x14ac:dyDescent="0.2"/>
    <row r="58" spans="2:22" x14ac:dyDescent="0.2">
      <c r="B58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Z60"/>
  <sheetViews>
    <sheetView workbookViewId="0"/>
  </sheetViews>
  <sheetFormatPr defaultColWidth="8.85546875" defaultRowHeight="14.25" x14ac:dyDescent="0.2"/>
  <cols>
    <col min="1" max="3" width="8.85546875" style="1" customWidth="1"/>
    <col min="4" max="4" width="13" style="1" customWidth="1"/>
    <col min="5" max="5" width="23.140625" style="1" customWidth="1"/>
    <col min="6" max="6" width="18.42578125" style="1" customWidth="1"/>
    <col min="7" max="7" width="8.85546875" style="1" customWidth="1"/>
    <col min="8" max="16384" width="8.85546875" style="1"/>
  </cols>
  <sheetData>
    <row r="2" spans="2:2" ht="15.75" x14ac:dyDescent="0.2">
      <c r="B2" s="9" t="s">
        <v>14</v>
      </c>
    </row>
    <row r="3" spans="2:2" x14ac:dyDescent="0.2">
      <c r="B3" s="1" t="s">
        <v>0</v>
      </c>
    </row>
    <row r="24" spans="3:26" x14ac:dyDescent="0.2">
      <c r="N24" s="64"/>
      <c r="O24" s="64"/>
      <c r="P24" s="64"/>
      <c r="Q24" s="64"/>
      <c r="R24" s="64"/>
      <c r="S24" s="64"/>
      <c r="T24" s="64"/>
      <c r="U24" s="64"/>
    </row>
    <row r="25" spans="3:26" ht="15" thickBot="1" x14ac:dyDescent="0.25">
      <c r="R25" s="65"/>
      <c r="S25" s="65"/>
      <c r="T25" s="65"/>
      <c r="U25" s="65"/>
    </row>
    <row r="26" spans="3:26" ht="15" thickTop="1" x14ac:dyDescent="0.2">
      <c r="C26" s="41"/>
      <c r="D26" s="41"/>
      <c r="E26" s="41"/>
      <c r="F26" s="41" t="s">
        <v>66</v>
      </c>
      <c r="G26" s="70"/>
      <c r="H26" s="70"/>
      <c r="I26" s="70"/>
      <c r="K26" s="10"/>
      <c r="P26" s="13"/>
      <c r="Q26" s="13"/>
      <c r="R26" s="65"/>
      <c r="S26" s="65"/>
      <c r="T26" s="67"/>
      <c r="U26" s="67"/>
    </row>
    <row r="27" spans="3:26" x14ac:dyDescent="0.2">
      <c r="C27" s="69" t="s">
        <v>25</v>
      </c>
      <c r="D27" s="69" t="s">
        <v>63</v>
      </c>
      <c r="E27" s="69" t="s">
        <v>72</v>
      </c>
      <c r="F27" s="69" t="s">
        <v>67</v>
      </c>
      <c r="G27" s="70"/>
      <c r="H27" s="70"/>
      <c r="I27" s="70"/>
      <c r="K27" s="10"/>
      <c r="M27" s="46"/>
      <c r="N27" s="71"/>
      <c r="O27" s="71"/>
      <c r="P27" s="71"/>
      <c r="Q27" s="71"/>
      <c r="R27" s="72"/>
      <c r="S27" s="72"/>
      <c r="T27" s="72"/>
      <c r="U27" s="72"/>
      <c r="W27" s="21"/>
      <c r="X27" s="21"/>
      <c r="Y27" s="21"/>
      <c r="Z27" s="21"/>
    </row>
    <row r="28" spans="3:26" x14ac:dyDescent="0.2">
      <c r="C28" s="1">
        <v>2008</v>
      </c>
      <c r="D28" s="78">
        <v>29.258266651049436</v>
      </c>
      <c r="E28" s="58">
        <v>10.229439999999999</v>
      </c>
      <c r="F28" s="78">
        <v>19.028826651049432</v>
      </c>
      <c r="G28" s="79"/>
      <c r="H28" s="78"/>
      <c r="I28" s="78"/>
      <c r="K28" s="21"/>
      <c r="L28" s="62"/>
      <c r="N28" s="59"/>
      <c r="O28" s="59"/>
      <c r="P28" s="59"/>
      <c r="Q28" s="59"/>
      <c r="R28" s="74"/>
      <c r="S28" s="74"/>
      <c r="T28" s="74"/>
      <c r="U28" s="74"/>
      <c r="V28" s="75"/>
    </row>
    <row r="29" spans="3:26" x14ac:dyDescent="0.2">
      <c r="C29" s="1">
        <v>2009</v>
      </c>
      <c r="D29" s="78">
        <v>24.918951634425486</v>
      </c>
      <c r="E29" s="78">
        <v>8.9909400000000002</v>
      </c>
      <c r="F29" s="78">
        <v>15.928011634425484</v>
      </c>
      <c r="G29" s="79"/>
      <c r="H29" s="79"/>
      <c r="I29" s="79"/>
      <c r="L29" s="62"/>
      <c r="N29" s="59"/>
      <c r="O29" s="59"/>
      <c r="P29" s="59"/>
      <c r="Q29" s="59"/>
      <c r="R29" s="74"/>
      <c r="S29" s="74"/>
      <c r="T29" s="74"/>
      <c r="U29" s="74"/>
      <c r="V29" s="49"/>
    </row>
    <row r="30" spans="3:26" x14ac:dyDescent="0.2">
      <c r="C30" s="1">
        <v>2010</v>
      </c>
      <c r="D30" s="78">
        <v>26.188481058984674</v>
      </c>
      <c r="E30" s="78">
        <v>9.4605100000000011</v>
      </c>
      <c r="F30" s="78">
        <v>16.727971058984668</v>
      </c>
      <c r="G30" s="79"/>
      <c r="H30" s="79"/>
      <c r="I30" s="79"/>
      <c r="L30" s="62"/>
      <c r="N30" s="59"/>
      <c r="O30" s="59"/>
      <c r="P30" s="59"/>
      <c r="Q30" s="59"/>
      <c r="R30" s="74"/>
      <c r="S30" s="74"/>
      <c r="T30" s="74"/>
      <c r="U30" s="74"/>
      <c r="V30" s="49"/>
    </row>
    <row r="31" spans="3:26" x14ac:dyDescent="0.2">
      <c r="C31" s="1">
        <v>2011</v>
      </c>
      <c r="D31" s="78">
        <v>24.484861352503238</v>
      </c>
      <c r="E31" s="78">
        <v>9.3370500000000014</v>
      </c>
      <c r="F31" s="78">
        <v>15.147811352503235</v>
      </c>
      <c r="G31" s="79"/>
      <c r="H31" s="79"/>
      <c r="I31" s="79"/>
      <c r="L31" s="62"/>
      <c r="N31" s="59"/>
      <c r="O31" s="59"/>
      <c r="P31" s="59"/>
      <c r="Q31" s="59"/>
      <c r="R31" s="74"/>
      <c r="S31" s="74"/>
      <c r="T31" s="74"/>
      <c r="U31" s="74"/>
      <c r="V31" s="49"/>
    </row>
    <row r="32" spans="3:26" x14ac:dyDescent="0.2">
      <c r="C32" s="1">
        <v>2012</v>
      </c>
      <c r="D32" s="78">
        <v>24.11772216766968</v>
      </c>
      <c r="E32" s="78">
        <v>8.9539299999999997</v>
      </c>
      <c r="F32" s="78">
        <v>15.163792167669683</v>
      </c>
      <c r="G32" s="79"/>
      <c r="H32" s="79"/>
      <c r="I32" s="79"/>
      <c r="L32" s="62"/>
      <c r="N32" s="59"/>
      <c r="O32" s="59"/>
      <c r="P32" s="59"/>
      <c r="Q32" s="59"/>
      <c r="R32" s="74"/>
      <c r="S32" s="74"/>
      <c r="T32" s="74"/>
      <c r="U32" s="74"/>
      <c r="V32" s="49"/>
    </row>
    <row r="33" spans="3:22" x14ac:dyDescent="0.2">
      <c r="C33" s="1">
        <v>2013</v>
      </c>
      <c r="D33" s="78">
        <v>24.14987347972713</v>
      </c>
      <c r="E33" s="78">
        <v>8.9157900000000012</v>
      </c>
      <c r="F33" s="78">
        <v>15.234083479727129</v>
      </c>
      <c r="G33" s="79"/>
      <c r="H33" s="79"/>
      <c r="I33" s="79"/>
      <c r="L33" s="62"/>
      <c r="N33" s="59"/>
      <c r="O33" s="59"/>
      <c r="P33" s="59"/>
      <c r="Q33" s="59"/>
      <c r="R33" s="74"/>
      <c r="S33" s="74"/>
      <c r="T33" s="74"/>
      <c r="U33" s="74"/>
      <c r="V33" s="49"/>
    </row>
    <row r="34" spans="3:22" x14ac:dyDescent="0.2">
      <c r="C34" s="1">
        <v>2014</v>
      </c>
      <c r="D34" s="78">
        <v>23.675123484004711</v>
      </c>
      <c r="E34" s="78">
        <v>8.5910800000000016</v>
      </c>
      <c r="F34" s="78">
        <v>15.084043484004713</v>
      </c>
      <c r="G34" s="79"/>
      <c r="H34" s="79"/>
      <c r="I34" s="79"/>
      <c r="L34" s="62"/>
      <c r="N34" s="59"/>
      <c r="O34" s="59"/>
      <c r="P34" s="59"/>
      <c r="Q34" s="59"/>
      <c r="R34" s="74"/>
      <c r="S34" s="74"/>
      <c r="T34" s="74"/>
      <c r="U34" s="74"/>
      <c r="V34" s="49"/>
    </row>
    <row r="35" spans="3:22" x14ac:dyDescent="0.2">
      <c r="C35" s="1">
        <v>2015</v>
      </c>
      <c r="D35" s="78">
        <v>23.384094473193429</v>
      </c>
      <c r="E35" s="78">
        <v>8.8637700000000006</v>
      </c>
      <c r="F35" s="78">
        <v>14.52032447319343</v>
      </c>
      <c r="G35" s="79"/>
      <c r="H35" s="79"/>
      <c r="I35" s="79"/>
      <c r="L35" s="62"/>
      <c r="N35" s="59"/>
      <c r="O35" s="59"/>
      <c r="P35" s="59"/>
      <c r="Q35" s="59"/>
      <c r="R35" s="74"/>
      <c r="S35" s="74"/>
      <c r="T35" s="74"/>
      <c r="U35" s="74"/>
      <c r="V35" s="49"/>
    </row>
    <row r="36" spans="3:22" x14ac:dyDescent="0.2">
      <c r="C36" s="1">
        <v>2016</v>
      </c>
      <c r="D36" s="78">
        <v>23.107713130383779</v>
      </c>
      <c r="E36" s="78">
        <v>8.9933399999999999</v>
      </c>
      <c r="F36" s="78">
        <v>14.114373130383777</v>
      </c>
      <c r="G36" s="79"/>
      <c r="H36" s="79"/>
      <c r="I36" s="79"/>
      <c r="L36" s="62"/>
      <c r="N36" s="59"/>
      <c r="O36" s="59"/>
      <c r="P36" s="59"/>
      <c r="Q36" s="59"/>
      <c r="R36" s="74"/>
      <c r="S36" s="74"/>
      <c r="T36" s="74"/>
      <c r="U36" s="74"/>
      <c r="V36" s="49"/>
    </row>
    <row r="37" spans="3:22" x14ac:dyDescent="0.2">
      <c r="C37" s="1">
        <v>2017</v>
      </c>
      <c r="D37" s="78">
        <v>23.379665548987102</v>
      </c>
      <c r="E37" s="78">
        <v>9.12636</v>
      </c>
      <c r="F37" s="78">
        <v>14.2533055489871</v>
      </c>
      <c r="G37" s="79"/>
      <c r="H37" s="79"/>
      <c r="I37" s="79"/>
      <c r="L37" s="62"/>
      <c r="N37" s="59"/>
      <c r="O37" s="59"/>
      <c r="P37" s="59"/>
      <c r="Q37" s="59"/>
      <c r="R37" s="74"/>
      <c r="S37" s="74"/>
      <c r="T37" s="74"/>
      <c r="U37" s="74"/>
      <c r="V37" s="49"/>
    </row>
    <row r="38" spans="3:22" x14ac:dyDescent="0.2">
      <c r="C38" s="1">
        <v>2018</v>
      </c>
      <c r="D38" s="78">
        <v>24.169254216673988</v>
      </c>
      <c r="E38" s="78">
        <v>8.8696502219310194</v>
      </c>
      <c r="F38" s="78">
        <v>15.299603994742965</v>
      </c>
      <c r="G38" s="79"/>
      <c r="H38" s="78"/>
      <c r="I38" s="78"/>
      <c r="L38" s="62"/>
      <c r="N38" s="59"/>
      <c r="O38" s="59"/>
      <c r="P38" s="59"/>
      <c r="Q38" s="59"/>
      <c r="R38" s="74"/>
      <c r="S38" s="74"/>
      <c r="T38" s="74"/>
      <c r="U38" s="74"/>
      <c r="V38" s="49"/>
    </row>
    <row r="39" spans="3:22" x14ac:dyDescent="0.2">
      <c r="C39" s="1">
        <v>2019</v>
      </c>
      <c r="D39" s="78">
        <v>22.953443620239536</v>
      </c>
      <c r="E39" s="78">
        <v>8.4881726065376508</v>
      </c>
      <c r="F39" s="78">
        <v>14.465271013701885</v>
      </c>
      <c r="G39" s="79"/>
      <c r="H39" s="79"/>
      <c r="I39" s="79"/>
      <c r="L39" s="62"/>
      <c r="N39" s="59"/>
      <c r="O39" s="59"/>
      <c r="P39" s="59"/>
      <c r="Q39" s="59"/>
      <c r="R39" s="74"/>
      <c r="S39" s="74"/>
      <c r="T39" s="74"/>
      <c r="U39" s="74"/>
      <c r="V39" s="49"/>
    </row>
    <row r="40" spans="3:22" x14ac:dyDescent="0.2">
      <c r="C40" s="1">
        <v>2020</v>
      </c>
      <c r="D40" s="78">
        <v>21.89543948001587</v>
      </c>
      <c r="E40" s="78">
        <v>8.2670420898237111</v>
      </c>
      <c r="F40" s="78">
        <v>13.628397390192157</v>
      </c>
      <c r="G40" s="79"/>
      <c r="H40" s="79"/>
      <c r="I40" s="79"/>
      <c r="L40" s="62"/>
      <c r="N40" s="59"/>
      <c r="O40" s="59"/>
      <c r="P40" s="59"/>
      <c r="Q40" s="59"/>
      <c r="R40" s="74"/>
      <c r="S40" s="74"/>
      <c r="T40" s="74"/>
      <c r="U40" s="74"/>
      <c r="V40" s="49"/>
    </row>
    <row r="41" spans="3:22" x14ac:dyDescent="0.2">
      <c r="C41" s="1">
        <v>2021</v>
      </c>
      <c r="D41" s="78">
        <v>21.181932229369075</v>
      </c>
      <c r="E41" s="78">
        <v>8.0464734158745284</v>
      </c>
      <c r="F41" s="78">
        <v>13.135458813494548</v>
      </c>
      <c r="G41" s="79"/>
      <c r="H41" s="79"/>
      <c r="I41" s="79"/>
      <c r="L41" s="62"/>
      <c r="N41" s="59"/>
      <c r="O41" s="59"/>
      <c r="P41" s="59"/>
      <c r="Q41" s="59"/>
      <c r="R41" s="74"/>
      <c r="S41" s="74"/>
      <c r="T41" s="74"/>
      <c r="U41" s="74"/>
      <c r="V41" s="49"/>
    </row>
    <row r="42" spans="3:22" x14ac:dyDescent="0.2">
      <c r="C42" s="1">
        <v>2022</v>
      </c>
      <c r="D42" s="78">
        <v>20.725138917745145</v>
      </c>
      <c r="E42" s="78">
        <v>7.8768903062411981</v>
      </c>
      <c r="F42" s="78">
        <v>12.848248611503948</v>
      </c>
      <c r="G42" s="79"/>
      <c r="H42" s="79"/>
      <c r="I42" s="79"/>
      <c r="L42" s="62"/>
      <c r="N42" s="59"/>
      <c r="O42" s="59"/>
      <c r="P42" s="59"/>
      <c r="Q42" s="59"/>
      <c r="R42" s="74"/>
      <c r="S42" s="74"/>
      <c r="T42" s="74"/>
      <c r="U42" s="74"/>
      <c r="V42" s="49"/>
    </row>
    <row r="43" spans="3:22" x14ac:dyDescent="0.2">
      <c r="C43" s="1">
        <v>2023</v>
      </c>
      <c r="D43" s="78">
        <v>20.425468576397826</v>
      </c>
      <c r="E43" s="78">
        <v>7.7874207398788915</v>
      </c>
      <c r="F43" s="78">
        <v>12.638047836518938</v>
      </c>
      <c r="G43" s="79"/>
      <c r="H43" s="79"/>
      <c r="I43" s="79"/>
      <c r="L43" s="62"/>
      <c r="N43" s="59"/>
      <c r="O43" s="59"/>
      <c r="P43" s="59"/>
      <c r="Q43" s="59"/>
      <c r="R43" s="74"/>
      <c r="S43" s="74"/>
      <c r="T43" s="74"/>
      <c r="U43" s="74"/>
      <c r="V43" s="49"/>
    </row>
    <row r="44" spans="3:22" x14ac:dyDescent="0.2">
      <c r="C44" s="1">
        <v>2024</v>
      </c>
      <c r="D44" s="78">
        <v>20.201987776654168</v>
      </c>
      <c r="E44" s="78">
        <v>7.7636906386852944</v>
      </c>
      <c r="F44" s="78">
        <v>12.438297137968872</v>
      </c>
      <c r="G44" s="79"/>
      <c r="H44" s="79"/>
      <c r="I44" s="79"/>
      <c r="L44" s="62"/>
      <c r="N44" s="59"/>
      <c r="O44" s="59"/>
      <c r="P44" s="59"/>
      <c r="Q44" s="59"/>
      <c r="R44" s="74"/>
      <c r="S44" s="74"/>
      <c r="T44" s="74"/>
      <c r="U44" s="74"/>
      <c r="V44" s="49"/>
    </row>
    <row r="45" spans="3:22" x14ac:dyDescent="0.2">
      <c r="C45" s="1">
        <v>2025</v>
      </c>
      <c r="D45" s="78">
        <v>19.941115090920157</v>
      </c>
      <c r="E45" s="78">
        <v>7.7173202693574368</v>
      </c>
      <c r="F45" s="78">
        <v>12.223794821562718</v>
      </c>
      <c r="G45" s="79"/>
      <c r="H45" s="79"/>
      <c r="I45" s="79"/>
      <c r="L45" s="62"/>
      <c r="N45" s="59"/>
      <c r="O45" s="59"/>
      <c r="P45" s="59"/>
      <c r="Q45" s="59"/>
      <c r="R45" s="74"/>
      <c r="S45" s="74"/>
      <c r="T45" s="74"/>
      <c r="U45" s="74"/>
      <c r="V45" s="49"/>
    </row>
    <row r="46" spans="3:22" x14ac:dyDescent="0.2">
      <c r="C46" s="1">
        <v>2026</v>
      </c>
      <c r="D46" s="78">
        <v>19.639624744823443</v>
      </c>
      <c r="E46" s="78">
        <v>7.6080198887779984</v>
      </c>
      <c r="F46" s="78">
        <v>12.031604856045448</v>
      </c>
      <c r="G46" s="79"/>
      <c r="H46" s="79"/>
      <c r="I46" s="79"/>
      <c r="L46" s="62"/>
      <c r="N46" s="59"/>
      <c r="O46" s="59"/>
      <c r="P46" s="59"/>
      <c r="Q46" s="59"/>
      <c r="R46" s="74"/>
      <c r="S46" s="74"/>
      <c r="T46" s="74"/>
      <c r="U46" s="74"/>
      <c r="V46" s="49"/>
    </row>
    <row r="47" spans="3:22" x14ac:dyDescent="0.2">
      <c r="C47" s="1">
        <v>2027</v>
      </c>
      <c r="D47" s="78">
        <v>19.466449325153949</v>
      </c>
      <c r="E47" s="78">
        <v>7.5998390496012389</v>
      </c>
      <c r="F47" s="78">
        <v>11.866610275552711</v>
      </c>
      <c r="G47" s="79"/>
      <c r="H47" s="79"/>
      <c r="I47" s="79"/>
      <c r="L47" s="62"/>
      <c r="N47" s="59"/>
      <c r="O47" s="59"/>
      <c r="P47" s="59"/>
      <c r="Q47" s="59"/>
      <c r="R47" s="74"/>
      <c r="S47" s="74"/>
      <c r="T47" s="74"/>
      <c r="U47" s="74"/>
      <c r="V47" s="49"/>
    </row>
    <row r="48" spans="3:22" x14ac:dyDescent="0.2">
      <c r="C48" s="1">
        <v>2028</v>
      </c>
      <c r="D48" s="78">
        <v>19.348566437481779</v>
      </c>
      <c r="E48" s="78">
        <v>7.6202111161823947</v>
      </c>
      <c r="F48" s="78">
        <v>11.728355321299386</v>
      </c>
      <c r="G48" s="79"/>
      <c r="H48" s="79"/>
      <c r="I48" s="79"/>
      <c r="L48" s="62"/>
      <c r="N48" s="59"/>
      <c r="O48" s="59"/>
      <c r="P48" s="59"/>
      <c r="Q48" s="59"/>
      <c r="R48" s="74"/>
      <c r="S48" s="74"/>
      <c r="T48" s="74"/>
      <c r="U48" s="74"/>
      <c r="V48" s="49"/>
    </row>
    <row r="49" spans="2:22" x14ac:dyDescent="0.2">
      <c r="C49" s="1">
        <v>2029</v>
      </c>
      <c r="D49" s="78">
        <v>19.275838101427848</v>
      </c>
      <c r="E49" s="78">
        <v>7.6573053136075639</v>
      </c>
      <c r="F49" s="78">
        <v>11.618532787820282</v>
      </c>
      <c r="G49" s="79"/>
      <c r="H49" s="79"/>
      <c r="I49" s="79"/>
      <c r="L49" s="62"/>
      <c r="N49" s="59"/>
      <c r="O49" s="59"/>
      <c r="P49" s="59"/>
      <c r="Q49" s="59"/>
      <c r="R49" s="74"/>
      <c r="S49" s="74"/>
      <c r="T49" s="74"/>
      <c r="U49" s="74"/>
      <c r="V49" s="49"/>
    </row>
    <row r="50" spans="2:22" x14ac:dyDescent="0.2">
      <c r="C50" s="1">
        <v>2030</v>
      </c>
      <c r="D50" s="78">
        <v>19.214678510177251</v>
      </c>
      <c r="E50" s="78">
        <v>7.7015396431822012</v>
      </c>
      <c r="F50" s="78">
        <v>11.513138866995046</v>
      </c>
      <c r="G50" s="79"/>
      <c r="H50" s="79"/>
      <c r="I50" s="79"/>
      <c r="L50" s="62"/>
      <c r="N50" s="59"/>
      <c r="O50" s="59"/>
      <c r="P50" s="59"/>
      <c r="Q50" s="59"/>
      <c r="R50" s="74"/>
      <c r="S50" s="74"/>
      <c r="T50" s="74"/>
      <c r="U50" s="74"/>
      <c r="V50" s="49"/>
    </row>
    <row r="51" spans="2:22" x14ac:dyDescent="0.2">
      <c r="C51" s="1">
        <v>2031</v>
      </c>
      <c r="D51" s="78">
        <v>19.083272306226629</v>
      </c>
      <c r="E51" s="78">
        <v>7.6589214493878464</v>
      </c>
      <c r="F51" s="78">
        <v>11.424350856838782</v>
      </c>
      <c r="G51" s="79"/>
      <c r="H51" s="79"/>
      <c r="I51" s="79"/>
      <c r="L51" s="62"/>
      <c r="N51" s="59"/>
      <c r="O51" s="59"/>
      <c r="P51" s="59"/>
      <c r="Q51" s="59"/>
      <c r="R51" s="74"/>
      <c r="S51" s="74"/>
      <c r="T51" s="74"/>
      <c r="U51" s="74"/>
      <c r="V51" s="49"/>
    </row>
    <row r="52" spans="2:22" x14ac:dyDescent="0.2">
      <c r="C52" s="1">
        <v>2032</v>
      </c>
      <c r="D52" s="78">
        <v>18.991296653223895</v>
      </c>
      <c r="E52" s="78">
        <v>7.5893381747153494</v>
      </c>
      <c r="F52" s="78">
        <v>11.401958478508545</v>
      </c>
      <c r="G52" s="79"/>
      <c r="H52" s="79"/>
      <c r="I52" s="79"/>
      <c r="L52" s="62"/>
      <c r="N52" s="59"/>
      <c r="O52" s="59"/>
      <c r="P52" s="59"/>
      <c r="Q52" s="59"/>
      <c r="R52" s="74"/>
      <c r="S52" s="74"/>
      <c r="T52" s="74"/>
      <c r="U52" s="74"/>
      <c r="V52" s="49"/>
    </row>
    <row r="53" spans="2:22" x14ac:dyDescent="0.2">
      <c r="C53" s="1">
        <v>2033</v>
      </c>
      <c r="D53" s="78">
        <v>18.93434249831542</v>
      </c>
      <c r="E53" s="78">
        <v>7.5177253163916058</v>
      </c>
      <c r="F53" s="78">
        <v>11.416617181923812</v>
      </c>
      <c r="G53" s="79"/>
      <c r="H53" s="79"/>
      <c r="I53" s="79"/>
      <c r="L53" s="62"/>
      <c r="N53" s="59"/>
      <c r="O53" s="59"/>
      <c r="P53" s="59"/>
      <c r="Q53" s="59"/>
      <c r="R53" s="74"/>
      <c r="S53" s="74"/>
      <c r="T53" s="74"/>
      <c r="U53" s="74"/>
      <c r="V53" s="49"/>
    </row>
    <row r="54" spans="2:22" x14ac:dyDescent="0.2">
      <c r="C54" s="1">
        <v>2034</v>
      </c>
      <c r="D54" s="78">
        <v>18.898807231596482</v>
      </c>
      <c r="E54" s="78">
        <v>7.4097578836160487</v>
      </c>
      <c r="F54" s="78">
        <v>11.489049347980435</v>
      </c>
      <c r="G54" s="79"/>
      <c r="H54" s="79"/>
      <c r="I54" s="79"/>
      <c r="L54" s="62"/>
      <c r="N54" s="59"/>
      <c r="O54" s="59"/>
      <c r="P54" s="59"/>
      <c r="Q54" s="59"/>
      <c r="R54" s="74"/>
      <c r="S54" s="74"/>
      <c r="T54" s="74"/>
      <c r="U54" s="74"/>
      <c r="V54" s="49"/>
    </row>
    <row r="55" spans="2:22" ht="15" thickBot="1" x14ac:dyDescent="0.25">
      <c r="C55" s="22">
        <v>2035</v>
      </c>
      <c r="D55" s="80">
        <v>18.908780959614276</v>
      </c>
      <c r="E55" s="80">
        <v>7.3245360622979261</v>
      </c>
      <c r="F55" s="80">
        <v>11.584244897316351</v>
      </c>
      <c r="G55" s="79"/>
      <c r="H55" s="79"/>
      <c r="I55" s="79"/>
      <c r="L55" s="62"/>
      <c r="N55" s="76"/>
      <c r="O55" s="59"/>
      <c r="P55" s="59"/>
      <c r="Q55" s="76"/>
      <c r="R55" s="77"/>
      <c r="S55" s="77"/>
      <c r="T55" s="77"/>
      <c r="U55" s="77"/>
      <c r="V55" s="49"/>
    </row>
    <row r="56" spans="2:22" ht="15" thickTop="1" x14ac:dyDescent="0.2">
      <c r="D56" s="81"/>
      <c r="E56" s="81"/>
      <c r="F56" s="81"/>
    </row>
    <row r="57" spans="2:22" x14ac:dyDescent="0.2">
      <c r="B57" s="24" t="s">
        <v>31</v>
      </c>
      <c r="D57" s="81"/>
      <c r="E57" s="81"/>
      <c r="F57" s="81"/>
      <c r="L57" s="24"/>
    </row>
    <row r="58" spans="2:22" x14ac:dyDescent="0.2">
      <c r="D58" s="81"/>
      <c r="E58" s="81"/>
      <c r="F58" s="81"/>
    </row>
    <row r="59" spans="2:22" x14ac:dyDescent="0.2">
      <c r="D59" s="81"/>
      <c r="E59" s="81"/>
      <c r="F59" s="81"/>
    </row>
    <row r="60" spans="2:22" x14ac:dyDescent="0.2">
      <c r="D60" s="81"/>
      <c r="E60" s="81"/>
      <c r="F60" s="81"/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H109"/>
  <sheetViews>
    <sheetView workbookViewId="0"/>
  </sheetViews>
  <sheetFormatPr defaultColWidth="8.85546875" defaultRowHeight="14.25" x14ac:dyDescent="0.2"/>
  <cols>
    <col min="1" max="3" width="8.85546875" style="1" customWidth="1"/>
    <col min="4" max="4" width="19.5703125" style="1" customWidth="1"/>
    <col min="5" max="5" width="11.85546875" style="1" customWidth="1"/>
    <col min="6" max="6" width="11" style="1" customWidth="1"/>
    <col min="7" max="7" width="12.5703125" style="1" customWidth="1"/>
    <col min="8" max="8" width="8.85546875" style="1" customWidth="1"/>
    <col min="9" max="16384" width="8.85546875" style="1"/>
  </cols>
  <sheetData>
    <row r="1" spans="2:10" x14ac:dyDescent="0.2">
      <c r="J1" s="10"/>
    </row>
    <row r="2" spans="2:10" ht="15.75" x14ac:dyDescent="0.2">
      <c r="B2" s="9" t="s">
        <v>15</v>
      </c>
    </row>
    <row r="3" spans="2:10" ht="15" x14ac:dyDescent="0.25">
      <c r="B3" s="1" t="s">
        <v>0</v>
      </c>
      <c r="J3" s="47"/>
    </row>
    <row r="4" spans="2:10" x14ac:dyDescent="0.2">
      <c r="J4" s="26"/>
    </row>
    <row r="24" spans="3:34" x14ac:dyDescent="0.2">
      <c r="E24" s="64"/>
      <c r="F24" s="64"/>
      <c r="G24" s="64"/>
      <c r="H24" s="64"/>
    </row>
    <row r="25" spans="3:34" ht="15" thickBot="1" x14ac:dyDescent="0.25"/>
    <row r="26" spans="3:34" ht="15.75" customHeight="1" thickTop="1" x14ac:dyDescent="0.2">
      <c r="C26" s="40"/>
      <c r="D26" s="40"/>
      <c r="E26" s="40"/>
      <c r="F26" s="41" t="s">
        <v>66</v>
      </c>
      <c r="G26" s="13"/>
    </row>
    <row r="27" spans="3:34" ht="28.5" x14ac:dyDescent="0.2">
      <c r="C27" s="53" t="s">
        <v>25</v>
      </c>
      <c r="D27" s="53" t="s">
        <v>63</v>
      </c>
      <c r="E27" s="53" t="s">
        <v>72</v>
      </c>
      <c r="F27" s="53" t="s">
        <v>67</v>
      </c>
      <c r="G27" s="82"/>
    </row>
    <row r="28" spans="3:34" x14ac:dyDescent="0.2">
      <c r="C28" s="1">
        <v>2008</v>
      </c>
      <c r="D28" s="83">
        <v>45.945990000000009</v>
      </c>
      <c r="E28" s="83">
        <v>11.243790000000001</v>
      </c>
      <c r="F28" s="83">
        <v>34.702200000000005</v>
      </c>
      <c r="G28" s="59"/>
      <c r="H28" s="83"/>
      <c r="I28" s="83"/>
      <c r="J28" s="83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3:34" x14ac:dyDescent="0.2">
      <c r="C29" s="1">
        <v>2009</v>
      </c>
      <c r="D29" s="83">
        <v>44.632830000000006</v>
      </c>
      <c r="E29" s="83">
        <v>11.224540000000001</v>
      </c>
      <c r="F29" s="83">
        <v>33.408290000000001</v>
      </c>
      <c r="G29" s="59"/>
    </row>
    <row r="30" spans="3:34" x14ac:dyDescent="0.2">
      <c r="C30" s="1">
        <v>2010</v>
      </c>
      <c r="D30" s="83">
        <v>49.358410000000006</v>
      </c>
      <c r="E30" s="83">
        <v>11.66616</v>
      </c>
      <c r="F30" s="83">
        <v>37.692250000000008</v>
      </c>
      <c r="G30" s="59"/>
    </row>
    <row r="31" spans="3:34" x14ac:dyDescent="0.2">
      <c r="C31" s="1">
        <v>2011</v>
      </c>
      <c r="D31" s="83">
        <v>40.830729999999996</v>
      </c>
      <c r="E31" s="83">
        <v>10.878050000000002</v>
      </c>
      <c r="F31" s="83">
        <v>29.952680000000001</v>
      </c>
      <c r="G31" s="59"/>
    </row>
    <row r="32" spans="3:34" x14ac:dyDescent="0.2">
      <c r="C32" s="1">
        <v>2012</v>
      </c>
      <c r="D32" s="83">
        <v>44.389070000000004</v>
      </c>
      <c r="E32" s="83">
        <v>11.482849999999999</v>
      </c>
      <c r="F32" s="83">
        <v>32.906220000000005</v>
      </c>
      <c r="G32" s="59"/>
    </row>
    <row r="33" spans="3:10" x14ac:dyDescent="0.2">
      <c r="C33" s="1">
        <v>2013</v>
      </c>
      <c r="D33" s="83">
        <v>44.838650000000001</v>
      </c>
      <c r="E33" s="83">
        <v>11.665780000000002</v>
      </c>
      <c r="F33" s="83">
        <v>33.172870000000003</v>
      </c>
      <c r="G33" s="59"/>
    </row>
    <row r="34" spans="3:10" x14ac:dyDescent="0.2">
      <c r="C34" s="1">
        <v>2014</v>
      </c>
      <c r="D34" s="83">
        <v>38.628100000000003</v>
      </c>
      <c r="E34" s="83">
        <v>11.130230000000003</v>
      </c>
      <c r="F34" s="83">
        <v>27.497869999999999</v>
      </c>
      <c r="G34" s="59"/>
    </row>
    <row r="35" spans="3:10" x14ac:dyDescent="0.2">
      <c r="C35" s="1">
        <v>2015</v>
      </c>
      <c r="D35" s="83">
        <v>40.036130000000007</v>
      </c>
      <c r="E35" s="83">
        <v>11.345870000000001</v>
      </c>
      <c r="F35" s="83">
        <v>28.690259999999999</v>
      </c>
      <c r="G35" s="59"/>
    </row>
    <row r="36" spans="3:10" x14ac:dyDescent="0.2">
      <c r="C36" s="1">
        <v>2016</v>
      </c>
      <c r="D36" s="83">
        <v>41.400340000000014</v>
      </c>
      <c r="E36" s="83">
        <v>11.499330000000002</v>
      </c>
      <c r="F36" s="83">
        <v>29.90101000000001</v>
      </c>
      <c r="G36" s="59"/>
    </row>
    <row r="37" spans="3:10" x14ac:dyDescent="0.2">
      <c r="C37" s="1">
        <v>2017</v>
      </c>
      <c r="D37" s="83">
        <v>39.855580000000003</v>
      </c>
      <c r="E37" s="83">
        <v>11.278470000000002</v>
      </c>
      <c r="F37" s="83">
        <v>28.577110000000001</v>
      </c>
      <c r="G37" s="59"/>
    </row>
    <row r="38" spans="3:10" x14ac:dyDescent="0.2">
      <c r="C38" s="1">
        <v>2018</v>
      </c>
      <c r="D38" s="83">
        <v>41.882075084755414</v>
      </c>
      <c r="E38" s="83">
        <v>11.564193622679813</v>
      </c>
      <c r="F38" s="83">
        <v>30.317881462075611</v>
      </c>
      <c r="G38" s="59"/>
      <c r="H38" s="83"/>
      <c r="I38" s="83"/>
    </row>
    <row r="39" spans="3:10" x14ac:dyDescent="0.2">
      <c r="C39" s="1">
        <v>2019</v>
      </c>
      <c r="D39" s="83">
        <v>41.315542417380932</v>
      </c>
      <c r="E39" s="83">
        <v>11.617416035671452</v>
      </c>
      <c r="F39" s="83">
        <v>29.698126381709471</v>
      </c>
      <c r="G39" s="59"/>
    </row>
    <row r="40" spans="3:10" x14ac:dyDescent="0.2">
      <c r="C40" s="1">
        <v>2020</v>
      </c>
      <c r="D40" s="83">
        <v>41.003112395995196</v>
      </c>
      <c r="E40" s="83">
        <v>11.607382862270171</v>
      </c>
      <c r="F40" s="83">
        <v>29.395729533725032</v>
      </c>
      <c r="G40" s="59"/>
      <c r="H40" s="83"/>
      <c r="I40" s="83"/>
      <c r="J40" s="83"/>
    </row>
    <row r="41" spans="3:10" x14ac:dyDescent="0.2">
      <c r="C41" s="1">
        <v>2021</v>
      </c>
      <c r="D41" s="83">
        <v>41.485143145123033</v>
      </c>
      <c r="E41" s="83">
        <v>11.671285541084353</v>
      </c>
      <c r="F41" s="83">
        <v>29.813857604038674</v>
      </c>
      <c r="G41" s="59"/>
    </row>
    <row r="42" spans="3:10" x14ac:dyDescent="0.2">
      <c r="C42" s="1">
        <v>2022</v>
      </c>
      <c r="D42" s="83">
        <v>41.980525683872216</v>
      </c>
      <c r="E42" s="83">
        <v>11.7985339610088</v>
      </c>
      <c r="F42" s="83">
        <v>30.181991722863415</v>
      </c>
      <c r="G42" s="59"/>
    </row>
    <row r="43" spans="3:10" x14ac:dyDescent="0.2">
      <c r="C43" s="1">
        <v>2023</v>
      </c>
      <c r="D43" s="83">
        <v>42.30490277626852</v>
      </c>
      <c r="E43" s="83">
        <v>11.999329820083508</v>
      </c>
      <c r="F43" s="83">
        <v>30.305572956185017</v>
      </c>
      <c r="G43" s="59"/>
    </row>
    <row r="44" spans="3:10" x14ac:dyDescent="0.2">
      <c r="C44" s="1">
        <v>2024</v>
      </c>
      <c r="D44" s="83">
        <v>42.635147621520218</v>
      </c>
      <c r="E44" s="83">
        <v>12.203779890332644</v>
      </c>
      <c r="F44" s="83">
        <v>30.431367731187574</v>
      </c>
      <c r="G44" s="59"/>
    </row>
    <row r="45" spans="3:10" x14ac:dyDescent="0.2">
      <c r="C45" s="1">
        <v>2025</v>
      </c>
      <c r="D45" s="83">
        <v>42.989941241377423</v>
      </c>
      <c r="E45" s="83">
        <v>12.42707732215611</v>
      </c>
      <c r="F45" s="83">
        <v>30.562863919221314</v>
      </c>
      <c r="G45" s="59"/>
    </row>
    <row r="46" spans="3:10" x14ac:dyDescent="0.2">
      <c r="C46" s="1">
        <v>2026</v>
      </c>
      <c r="D46" s="83">
        <v>43.287506485875454</v>
      </c>
      <c r="E46" s="83">
        <v>12.655825574194823</v>
      </c>
      <c r="F46" s="83">
        <v>30.63168091168064</v>
      </c>
      <c r="G46" s="59"/>
    </row>
    <row r="47" spans="3:10" x14ac:dyDescent="0.2">
      <c r="C47" s="1">
        <v>2027</v>
      </c>
      <c r="D47" s="83">
        <v>43.827134160189303</v>
      </c>
      <c r="E47" s="83">
        <v>12.89766925150407</v>
      </c>
      <c r="F47" s="83">
        <v>30.929464908685233</v>
      </c>
      <c r="G47" s="59"/>
    </row>
    <row r="48" spans="3:10" x14ac:dyDescent="0.2">
      <c r="C48" s="1">
        <v>2028</v>
      </c>
      <c r="D48" s="83">
        <v>44.404520484993057</v>
      </c>
      <c r="E48" s="83">
        <v>13.148282714684374</v>
      </c>
      <c r="F48" s="83">
        <v>31.256237770308697</v>
      </c>
      <c r="G48" s="59"/>
    </row>
    <row r="49" spans="3:7" x14ac:dyDescent="0.2">
      <c r="C49" s="1">
        <v>2029</v>
      </c>
      <c r="D49" s="83">
        <v>44.971864068415826</v>
      </c>
      <c r="E49" s="83">
        <v>13.398722554807556</v>
      </c>
      <c r="F49" s="83">
        <v>31.573141513608267</v>
      </c>
      <c r="G49" s="59"/>
    </row>
    <row r="50" spans="3:7" x14ac:dyDescent="0.2">
      <c r="C50" s="1">
        <v>2030</v>
      </c>
      <c r="D50" s="83">
        <v>45.548124676968008</v>
      </c>
      <c r="E50" s="83">
        <v>13.680793391599344</v>
      </c>
      <c r="F50" s="83">
        <v>31.867331285368664</v>
      </c>
      <c r="G50" s="59"/>
    </row>
    <row r="51" spans="3:7" x14ac:dyDescent="0.2">
      <c r="C51" s="1">
        <v>2031</v>
      </c>
      <c r="D51" s="83">
        <v>46.007693226324733</v>
      </c>
      <c r="E51" s="83">
        <v>13.861000577953623</v>
      </c>
      <c r="F51" s="83">
        <v>32.146692648371101</v>
      </c>
      <c r="G51" s="59"/>
    </row>
    <row r="52" spans="3:7" x14ac:dyDescent="0.2">
      <c r="C52" s="1">
        <v>2032</v>
      </c>
      <c r="D52" s="83">
        <v>46.517574909158071</v>
      </c>
      <c r="E52" s="83">
        <v>14.04210096449974</v>
      </c>
      <c r="F52" s="83">
        <v>32.475473944658333</v>
      </c>
      <c r="G52" s="59"/>
    </row>
    <row r="53" spans="3:7" x14ac:dyDescent="0.2">
      <c r="C53" s="1">
        <v>2033</v>
      </c>
      <c r="D53" s="83">
        <v>47.077643894711017</v>
      </c>
      <c r="E53" s="83">
        <v>14.190631617621431</v>
      </c>
      <c r="F53" s="83">
        <v>32.887012277089582</v>
      </c>
      <c r="G53" s="59"/>
    </row>
    <row r="54" spans="3:7" x14ac:dyDescent="0.2">
      <c r="C54" s="1">
        <v>2034</v>
      </c>
      <c r="D54" s="83">
        <v>47.643699800011078</v>
      </c>
      <c r="E54" s="83">
        <v>14.304917339209759</v>
      </c>
      <c r="F54" s="83">
        <v>33.338782460801319</v>
      </c>
      <c r="G54" s="59"/>
    </row>
    <row r="55" spans="3:7" ht="15" thickBot="1" x14ac:dyDescent="0.25">
      <c r="C55" s="22">
        <v>2035</v>
      </c>
      <c r="D55" s="63">
        <v>48.211069650920457</v>
      </c>
      <c r="E55" s="63">
        <v>14.384960005124691</v>
      </c>
      <c r="F55" s="63">
        <v>33.826109645795761</v>
      </c>
      <c r="G55" s="59"/>
    </row>
    <row r="56" spans="3:7" ht="15" thickTop="1" x14ac:dyDescent="0.2">
      <c r="G56" s="59"/>
    </row>
    <row r="57" spans="3:7" x14ac:dyDescent="0.2">
      <c r="C57" s="24" t="s">
        <v>31</v>
      </c>
    </row>
    <row r="109" ht="15.75" customHeight="1" x14ac:dyDescent="0.2"/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G57"/>
  <sheetViews>
    <sheetView workbookViewId="0"/>
  </sheetViews>
  <sheetFormatPr defaultColWidth="8.85546875" defaultRowHeight="14.25" x14ac:dyDescent="0.2"/>
  <cols>
    <col min="1" max="4" width="8.85546875" style="1" customWidth="1"/>
    <col min="5" max="5" width="13.140625" style="1" customWidth="1"/>
    <col min="6" max="6" width="12.5703125" style="1" customWidth="1"/>
    <col min="7" max="7" width="12.42578125" style="1" customWidth="1"/>
    <col min="8" max="8" width="8.85546875" style="1" customWidth="1"/>
    <col min="9" max="16384" width="8.85546875" style="1"/>
  </cols>
  <sheetData>
    <row r="2" spans="2:19" ht="15.75" x14ac:dyDescent="0.2">
      <c r="B2" s="9" t="s">
        <v>16</v>
      </c>
    </row>
    <row r="3" spans="2:19" x14ac:dyDescent="0.2">
      <c r="B3" s="1" t="s">
        <v>0</v>
      </c>
    </row>
    <row r="4" spans="2:19" x14ac:dyDescent="0.2">
      <c r="R4" s="26"/>
      <c r="S4" s="26"/>
    </row>
    <row r="5" spans="2:19" x14ac:dyDescent="0.2">
      <c r="L5" s="26"/>
      <c r="R5" s="26"/>
      <c r="S5" s="26"/>
    </row>
    <row r="24" spans="2:33" x14ac:dyDescent="0.2">
      <c r="E24" s="64"/>
      <c r="F24" s="64"/>
      <c r="G24" s="64"/>
      <c r="H24" s="64"/>
      <c r="I24" s="64"/>
      <c r="J24" s="64"/>
      <c r="K24" s="64"/>
      <c r="L24" s="64"/>
    </row>
    <row r="25" spans="2:33" ht="15" thickBot="1" x14ac:dyDescent="0.25">
      <c r="I25" s="65"/>
      <c r="J25" s="65"/>
      <c r="K25" s="65"/>
      <c r="L25" s="65"/>
    </row>
    <row r="26" spans="2:33" ht="15" thickTop="1" x14ac:dyDescent="0.2">
      <c r="B26" s="21"/>
      <c r="D26" s="40"/>
      <c r="E26" s="40"/>
      <c r="F26" s="40"/>
      <c r="G26" s="41" t="s">
        <v>66</v>
      </c>
      <c r="L26" s="67"/>
      <c r="Q26" s="21"/>
      <c r="R26" s="21"/>
    </row>
    <row r="27" spans="2:33" s="13" customFormat="1" ht="28.5" x14ac:dyDescent="0.2">
      <c r="D27" s="53" t="s">
        <v>25</v>
      </c>
      <c r="E27" s="53" t="s">
        <v>63</v>
      </c>
      <c r="F27" s="53" t="s">
        <v>72</v>
      </c>
      <c r="G27" s="53" t="s">
        <v>67</v>
      </c>
      <c r="L27" s="29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</row>
    <row r="28" spans="2:33" x14ac:dyDescent="0.2">
      <c r="C28" s="62"/>
      <c r="D28" s="1">
        <v>2008</v>
      </c>
      <c r="E28" s="58">
        <v>20.152565225228354</v>
      </c>
      <c r="F28" s="58">
        <v>9.1641074415682287</v>
      </c>
      <c r="G28" s="58">
        <v>10.988457783660124</v>
      </c>
      <c r="I28" s="58"/>
      <c r="J28" s="58"/>
      <c r="K28" s="58"/>
      <c r="L28" s="74"/>
      <c r="M28" s="13"/>
      <c r="N28" s="49"/>
      <c r="O28" s="49"/>
      <c r="P28" s="49"/>
    </row>
    <row r="29" spans="2:33" x14ac:dyDescent="0.2">
      <c r="C29" s="62"/>
      <c r="D29" s="1">
        <v>2009</v>
      </c>
      <c r="E29" s="58">
        <v>18.083725464515162</v>
      </c>
      <c r="F29" s="58">
        <v>8.7794776168433337</v>
      </c>
      <c r="G29" s="58">
        <v>9.3042478476718227</v>
      </c>
      <c r="K29" s="74"/>
      <c r="L29" s="74"/>
      <c r="M29" s="13"/>
      <c r="N29" s="49"/>
    </row>
    <row r="30" spans="2:33" x14ac:dyDescent="0.2">
      <c r="C30" s="62"/>
      <c r="D30" s="1">
        <v>2010</v>
      </c>
      <c r="E30" s="58">
        <v>19.046334959522358</v>
      </c>
      <c r="F30" s="58">
        <v>9.0251172116273377</v>
      </c>
      <c r="G30" s="58">
        <v>10.021217747895022</v>
      </c>
      <c r="K30" s="74"/>
      <c r="L30" s="74"/>
      <c r="M30" s="13"/>
      <c r="N30" s="49"/>
      <c r="O30" s="21"/>
      <c r="P30" s="21"/>
    </row>
    <row r="31" spans="2:33" x14ac:dyDescent="0.2">
      <c r="C31" s="62"/>
      <c r="D31" s="1">
        <v>2011</v>
      </c>
      <c r="E31" s="58">
        <v>17.572255213010784</v>
      </c>
      <c r="F31" s="58">
        <v>8.8397374056464901</v>
      </c>
      <c r="G31" s="58">
        <v>8.7325178073642942</v>
      </c>
      <c r="K31" s="74"/>
      <c r="L31" s="74"/>
      <c r="M31" s="84"/>
      <c r="N31" s="49"/>
    </row>
    <row r="32" spans="2:33" x14ac:dyDescent="0.2">
      <c r="C32" s="62"/>
      <c r="D32" s="1">
        <v>2012</v>
      </c>
      <c r="E32" s="58">
        <v>18.83882623819677</v>
      </c>
      <c r="F32" s="58">
        <v>8.9581486583285006</v>
      </c>
      <c r="G32" s="58">
        <v>9.8806775798682693</v>
      </c>
      <c r="K32" s="74"/>
      <c r="L32" s="74"/>
      <c r="M32" s="84"/>
      <c r="N32" s="49"/>
    </row>
    <row r="33" spans="3:14" x14ac:dyDescent="0.2">
      <c r="C33" s="62"/>
      <c r="D33" s="1">
        <v>2013</v>
      </c>
      <c r="E33" s="58">
        <v>19.318410424913495</v>
      </c>
      <c r="F33" s="58">
        <v>9.2099227740167109</v>
      </c>
      <c r="G33" s="58">
        <v>10.108487650896786</v>
      </c>
      <c r="K33" s="74"/>
      <c r="L33" s="74"/>
      <c r="M33" s="84"/>
      <c r="N33" s="49"/>
    </row>
    <row r="34" spans="3:14" x14ac:dyDescent="0.2">
      <c r="C34" s="62"/>
      <c r="D34" s="1">
        <v>2014</v>
      </c>
      <c r="E34" s="58">
        <v>18.028835713889624</v>
      </c>
      <c r="F34" s="58">
        <v>9.0063882841580725</v>
      </c>
      <c r="G34" s="58">
        <v>9.0224474297315531</v>
      </c>
      <c r="K34" s="74"/>
      <c r="L34" s="74"/>
      <c r="M34" s="84"/>
      <c r="N34" s="49"/>
    </row>
    <row r="35" spans="3:14" x14ac:dyDescent="0.2">
      <c r="C35" s="62"/>
      <c r="D35" s="1">
        <v>2015</v>
      </c>
      <c r="E35" s="58">
        <v>19.689521265050182</v>
      </c>
      <c r="F35" s="58">
        <v>9.8205041767988153</v>
      </c>
      <c r="G35" s="58">
        <v>9.869017088251363</v>
      </c>
      <c r="K35" s="74"/>
      <c r="L35" s="74"/>
      <c r="M35" s="84"/>
      <c r="N35" s="49"/>
    </row>
    <row r="36" spans="3:14" x14ac:dyDescent="0.2">
      <c r="C36" s="62"/>
      <c r="D36" s="1">
        <v>2016</v>
      </c>
      <c r="E36" s="58">
        <v>20.432785353377444</v>
      </c>
      <c r="F36" s="58">
        <v>10.173458338798561</v>
      </c>
      <c r="G36" s="58">
        <v>10.259327014578883</v>
      </c>
      <c r="K36" s="74"/>
      <c r="L36" s="74"/>
      <c r="M36" s="84"/>
      <c r="N36" s="49"/>
    </row>
    <row r="37" spans="3:14" x14ac:dyDescent="0.2">
      <c r="C37" s="62"/>
      <c r="D37" s="1">
        <v>2017</v>
      </c>
      <c r="E37" s="58">
        <v>20.209920504206067</v>
      </c>
      <c r="F37" s="58">
        <v>10.193293572505979</v>
      </c>
      <c r="G37" s="58">
        <v>10.016626931700085</v>
      </c>
      <c r="K37" s="74"/>
      <c r="L37" s="74"/>
      <c r="M37" s="84"/>
      <c r="N37" s="49"/>
    </row>
    <row r="38" spans="3:14" x14ac:dyDescent="0.2">
      <c r="C38" s="62"/>
      <c r="D38" s="1">
        <v>2018</v>
      </c>
      <c r="E38" s="58">
        <v>19.739799098929677</v>
      </c>
      <c r="F38" s="58">
        <v>10.0825109447727</v>
      </c>
      <c r="G38" s="58">
        <v>9.6572881541569764</v>
      </c>
      <c r="K38" s="74"/>
      <c r="L38" s="74"/>
      <c r="M38" s="84"/>
      <c r="N38" s="49"/>
    </row>
    <row r="39" spans="3:14" x14ac:dyDescent="0.2">
      <c r="C39" s="62"/>
      <c r="D39" s="1">
        <v>2019</v>
      </c>
      <c r="E39" s="58">
        <v>19.47363768441048</v>
      </c>
      <c r="F39" s="58">
        <v>10.067598403890351</v>
      </c>
      <c r="G39" s="58">
        <v>9.4060392805201296</v>
      </c>
      <c r="K39" s="74"/>
      <c r="L39" s="74"/>
      <c r="M39" s="84"/>
      <c r="N39" s="49"/>
    </row>
    <row r="40" spans="3:14" x14ac:dyDescent="0.2">
      <c r="C40" s="62"/>
      <c r="D40" s="1">
        <v>2020</v>
      </c>
      <c r="E40" s="58">
        <v>19.309457889030593</v>
      </c>
      <c r="F40" s="58">
        <v>10.112837013364521</v>
      </c>
      <c r="G40" s="58">
        <v>9.1966208756660741</v>
      </c>
      <c r="K40" s="74"/>
      <c r="L40" s="74"/>
      <c r="M40" s="84"/>
      <c r="N40" s="49"/>
    </row>
    <row r="41" spans="3:14" x14ac:dyDescent="0.2">
      <c r="C41" s="62"/>
      <c r="D41" s="1">
        <v>2021</v>
      </c>
      <c r="E41" s="58">
        <v>19.292793289030293</v>
      </c>
      <c r="F41" s="58">
        <v>10.188205224423358</v>
      </c>
      <c r="G41" s="58">
        <v>9.1045880646069381</v>
      </c>
      <c r="K41" s="74"/>
      <c r="L41" s="74"/>
      <c r="M41" s="84"/>
      <c r="N41" s="49"/>
    </row>
    <row r="42" spans="3:14" x14ac:dyDescent="0.2">
      <c r="C42" s="62"/>
      <c r="D42" s="1">
        <v>2022</v>
      </c>
      <c r="E42" s="58">
        <v>19.241091162222684</v>
      </c>
      <c r="F42" s="58">
        <v>10.223419092539308</v>
      </c>
      <c r="G42" s="58">
        <v>9.0176720696833748</v>
      </c>
      <c r="K42" s="74"/>
      <c r="L42" s="74"/>
      <c r="M42" s="84"/>
      <c r="N42" s="49"/>
    </row>
    <row r="43" spans="3:14" x14ac:dyDescent="0.2">
      <c r="C43" s="62"/>
      <c r="D43" s="1">
        <v>2023</v>
      </c>
      <c r="E43" s="58">
        <v>19.188621912172451</v>
      </c>
      <c r="F43" s="58">
        <v>10.230603903725205</v>
      </c>
      <c r="G43" s="58">
        <v>8.9580180084472474</v>
      </c>
      <c r="K43" s="74"/>
      <c r="L43" s="74"/>
      <c r="M43" s="84"/>
      <c r="N43" s="49"/>
    </row>
    <row r="44" spans="3:14" x14ac:dyDescent="0.2">
      <c r="C44" s="62"/>
      <c r="D44" s="1">
        <v>2024</v>
      </c>
      <c r="E44" s="58">
        <v>19.171647912262209</v>
      </c>
      <c r="F44" s="58">
        <v>10.275881440689183</v>
      </c>
      <c r="G44" s="58">
        <v>8.8957664715730296</v>
      </c>
      <c r="K44" s="74"/>
      <c r="L44" s="74"/>
      <c r="M44" s="84"/>
      <c r="N44" s="49"/>
    </row>
    <row r="45" spans="3:14" x14ac:dyDescent="0.2">
      <c r="C45" s="62"/>
      <c r="D45" s="1">
        <v>2025</v>
      </c>
      <c r="E45" s="58">
        <v>19.126183133404737</v>
      </c>
      <c r="F45" s="58">
        <v>10.306178691203389</v>
      </c>
      <c r="G45" s="58">
        <v>8.8200044422013484</v>
      </c>
      <c r="K45" s="74"/>
      <c r="L45" s="74"/>
      <c r="M45" s="84"/>
      <c r="N45" s="49"/>
    </row>
    <row r="46" spans="3:14" x14ac:dyDescent="0.2">
      <c r="C46" s="62"/>
      <c r="D46" s="1">
        <v>2026</v>
      </c>
      <c r="E46" s="58">
        <v>19.368941269856737</v>
      </c>
      <c r="F46" s="58">
        <v>10.440183764034542</v>
      </c>
      <c r="G46" s="58">
        <v>8.928757505822194</v>
      </c>
      <c r="K46" s="74"/>
      <c r="L46" s="74"/>
      <c r="M46" s="13"/>
      <c r="N46" s="49"/>
    </row>
    <row r="47" spans="3:14" x14ac:dyDescent="0.2">
      <c r="C47" s="62"/>
      <c r="D47" s="1">
        <v>2027</v>
      </c>
      <c r="E47" s="58">
        <v>19.644716815380271</v>
      </c>
      <c r="F47" s="58">
        <v>10.587632548819123</v>
      </c>
      <c r="G47" s="58">
        <v>9.057084266561148</v>
      </c>
      <c r="K47" s="74"/>
      <c r="L47" s="74"/>
      <c r="M47" s="13"/>
      <c r="N47" s="49"/>
    </row>
    <row r="48" spans="3:14" x14ac:dyDescent="0.2">
      <c r="C48" s="62"/>
      <c r="D48" s="1">
        <v>2028</v>
      </c>
      <c r="E48" s="58">
        <v>19.981122167587781</v>
      </c>
      <c r="F48" s="58">
        <v>10.773897562379707</v>
      </c>
      <c r="G48" s="58">
        <v>9.207224605208074</v>
      </c>
      <c r="K48" s="74"/>
      <c r="L48" s="74"/>
      <c r="M48" s="13"/>
      <c r="N48" s="49"/>
    </row>
    <row r="49" spans="3:14" x14ac:dyDescent="0.2">
      <c r="C49" s="62"/>
      <c r="D49" s="1">
        <v>2029</v>
      </c>
      <c r="E49" s="58">
        <v>20.23778462649523</v>
      </c>
      <c r="F49" s="58">
        <v>10.965281576178752</v>
      </c>
      <c r="G49" s="58">
        <v>9.272503050316482</v>
      </c>
      <c r="K49" s="74"/>
      <c r="L49" s="74"/>
      <c r="M49" s="13"/>
      <c r="N49" s="49"/>
    </row>
    <row r="50" spans="3:14" x14ac:dyDescent="0.2">
      <c r="C50" s="62"/>
      <c r="D50" s="1">
        <v>2030</v>
      </c>
      <c r="E50" s="58">
        <v>20.399753934301099</v>
      </c>
      <c r="F50" s="58">
        <v>11.132554998168331</v>
      </c>
      <c r="G50" s="58">
        <v>9.2671989361327718</v>
      </c>
      <c r="K50" s="74"/>
      <c r="L50" s="74"/>
      <c r="M50" s="13"/>
      <c r="N50" s="49"/>
    </row>
    <row r="51" spans="3:14" x14ac:dyDescent="0.2">
      <c r="C51" s="62"/>
      <c r="D51" s="1">
        <v>2031</v>
      </c>
      <c r="E51" s="58">
        <v>20.584874696263121</v>
      </c>
      <c r="F51" s="58">
        <v>11.306029572259224</v>
      </c>
      <c r="G51" s="58">
        <v>9.2788451240038956</v>
      </c>
      <c r="K51" s="74"/>
      <c r="L51" s="74"/>
      <c r="M51" s="13"/>
      <c r="N51" s="49"/>
    </row>
    <row r="52" spans="3:14" x14ac:dyDescent="0.2">
      <c r="C52" s="62"/>
      <c r="D52" s="1">
        <v>2032</v>
      </c>
      <c r="E52" s="58">
        <v>20.794719398413974</v>
      </c>
      <c r="F52" s="58">
        <v>11.483919206572505</v>
      </c>
      <c r="G52" s="58">
        <v>9.3108001918414711</v>
      </c>
      <c r="K52" s="74"/>
      <c r="L52" s="74"/>
      <c r="M52" s="13"/>
      <c r="N52" s="49"/>
    </row>
    <row r="53" spans="3:14" x14ac:dyDescent="0.2">
      <c r="C53" s="62"/>
      <c r="D53" s="1">
        <v>2033</v>
      </c>
      <c r="E53" s="58">
        <v>20.96617709156105</v>
      </c>
      <c r="F53" s="58">
        <v>11.633058829846602</v>
      </c>
      <c r="G53" s="58">
        <v>9.3331182617144499</v>
      </c>
      <c r="K53" s="74"/>
      <c r="L53" s="74"/>
      <c r="M53" s="13"/>
      <c r="N53" s="49"/>
    </row>
    <row r="54" spans="3:14" x14ac:dyDescent="0.2">
      <c r="C54" s="62"/>
      <c r="D54" s="1">
        <v>2034</v>
      </c>
      <c r="E54" s="58">
        <v>21.206339005602967</v>
      </c>
      <c r="F54" s="58">
        <v>11.785968132449156</v>
      </c>
      <c r="G54" s="58">
        <v>9.4203708731538089</v>
      </c>
      <c r="J54" s="58"/>
      <c r="K54" s="58"/>
      <c r="L54" s="58"/>
      <c r="M54" s="13"/>
      <c r="N54" s="49"/>
    </row>
    <row r="55" spans="3:14" ht="15" thickBot="1" x14ac:dyDescent="0.25">
      <c r="C55" s="62"/>
      <c r="D55" s="22">
        <v>2035</v>
      </c>
      <c r="E55" s="63">
        <v>21.419436968020772</v>
      </c>
      <c r="F55" s="63">
        <v>11.951890008715235</v>
      </c>
      <c r="G55" s="63">
        <v>9.467546959305535</v>
      </c>
      <c r="K55" s="74"/>
      <c r="L55" s="74"/>
      <c r="M55" s="13"/>
      <c r="N55" s="49"/>
    </row>
    <row r="56" spans="3:14" ht="15" thickTop="1" x14ac:dyDescent="0.2"/>
    <row r="57" spans="3:14" x14ac:dyDescent="0.2">
      <c r="C57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L60"/>
  <sheetViews>
    <sheetView workbookViewId="0"/>
  </sheetViews>
  <sheetFormatPr defaultColWidth="8.85546875" defaultRowHeight="14.25" x14ac:dyDescent="0.2"/>
  <cols>
    <col min="1" max="3" width="8.85546875" style="1" customWidth="1"/>
    <col min="4" max="4" width="24.42578125" style="1" customWidth="1"/>
    <col min="5" max="5" width="20.42578125" style="1" customWidth="1"/>
    <col min="6" max="6" width="14.42578125" style="1" customWidth="1"/>
    <col min="7" max="7" width="39.5703125" style="1" customWidth="1"/>
    <col min="8" max="8" width="8.85546875" style="1" customWidth="1"/>
    <col min="9" max="16384" width="8.85546875" style="1"/>
  </cols>
  <sheetData>
    <row r="2" spans="2:15" ht="15.75" x14ac:dyDescent="0.2">
      <c r="B2" s="9" t="s">
        <v>17</v>
      </c>
      <c r="G2" s="9"/>
    </row>
    <row r="3" spans="2:15" ht="15.75" x14ac:dyDescent="0.25">
      <c r="B3" s="1" t="s">
        <v>0</v>
      </c>
      <c r="G3" s="9"/>
      <c r="L3" s="47"/>
      <c r="M3" s="47"/>
      <c r="N3" s="47"/>
      <c r="O3" s="47"/>
    </row>
    <row r="4" spans="2:15" ht="15.75" x14ac:dyDescent="0.2">
      <c r="G4" s="9"/>
    </row>
    <row r="28" spans="3:38" ht="15" thickBot="1" x14ac:dyDescent="0.25"/>
    <row r="29" spans="3:38" ht="15" thickTop="1" x14ac:dyDescent="0.2">
      <c r="C29" s="40"/>
      <c r="D29" s="40"/>
      <c r="E29" s="40"/>
      <c r="F29" s="41" t="s">
        <v>73</v>
      </c>
    </row>
    <row r="30" spans="3:38" s="46" customFormat="1" ht="28.5" x14ac:dyDescent="0.2">
      <c r="C30" s="53" t="s">
        <v>25</v>
      </c>
      <c r="D30" s="53" t="s">
        <v>74</v>
      </c>
      <c r="E30" s="53" t="s">
        <v>75</v>
      </c>
      <c r="F30" s="53" t="s">
        <v>76</v>
      </c>
    </row>
    <row r="31" spans="3:38" ht="15" x14ac:dyDescent="0.2">
      <c r="C31" s="1">
        <v>2008</v>
      </c>
      <c r="D31" s="21">
        <v>19.904430000000001</v>
      </c>
      <c r="E31" s="21">
        <v>38.016419999999997</v>
      </c>
      <c r="F31" s="21">
        <v>176.3005</v>
      </c>
      <c r="G31" s="21"/>
      <c r="H31" s="21"/>
      <c r="I31" s="21"/>
      <c r="K31" s="85"/>
      <c r="L31" s="21"/>
      <c r="M31" s="21"/>
      <c r="N31" s="21"/>
      <c r="O31" s="39"/>
      <c r="R31" s="39"/>
      <c r="S31" s="39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</row>
    <row r="32" spans="3:38" ht="15" x14ac:dyDescent="0.2">
      <c r="C32" s="1">
        <v>2009</v>
      </c>
      <c r="D32" s="21">
        <v>23.383580000000002</v>
      </c>
      <c r="E32" s="21">
        <v>31.377779999999998</v>
      </c>
      <c r="F32" s="21">
        <v>166.34865000000002</v>
      </c>
      <c r="H32" s="21"/>
      <c r="K32" s="85"/>
      <c r="L32" s="21"/>
      <c r="O32" s="39"/>
      <c r="R32" s="39"/>
      <c r="S32" s="39"/>
    </row>
    <row r="33" spans="3:19" ht="15" x14ac:dyDescent="0.2">
      <c r="C33" s="1">
        <v>2010</v>
      </c>
      <c r="D33" s="21">
        <v>23.161729999999999</v>
      </c>
      <c r="E33" s="21">
        <v>32.136120000000005</v>
      </c>
      <c r="F33" s="21">
        <v>172.25691999999998</v>
      </c>
      <c r="K33" s="85"/>
      <c r="L33" s="21"/>
      <c r="O33" s="39"/>
      <c r="R33" s="39"/>
      <c r="S33" s="39"/>
    </row>
    <row r="34" spans="3:19" ht="15" x14ac:dyDescent="0.2">
      <c r="C34" s="1">
        <v>2011</v>
      </c>
      <c r="D34" s="21">
        <v>25.966090000000001</v>
      </c>
      <c r="E34" s="21">
        <v>32.412039999999998</v>
      </c>
      <c r="F34" s="21">
        <v>154.24527999999998</v>
      </c>
      <c r="K34" s="85"/>
      <c r="L34" s="21"/>
      <c r="O34" s="39"/>
      <c r="R34" s="39"/>
      <c r="S34" s="39"/>
    </row>
    <row r="35" spans="3:19" ht="15" x14ac:dyDescent="0.2">
      <c r="C35" s="1">
        <v>2012</v>
      </c>
      <c r="D35" s="21">
        <v>26.98854</v>
      </c>
      <c r="E35" s="21">
        <v>40.836829999999992</v>
      </c>
      <c r="F35" s="21">
        <v>147.52017000000001</v>
      </c>
      <c r="K35" s="85"/>
      <c r="L35" s="21"/>
      <c r="O35" s="39"/>
      <c r="R35" s="39"/>
      <c r="S35" s="39"/>
    </row>
    <row r="36" spans="3:19" ht="15" x14ac:dyDescent="0.2">
      <c r="C36" s="1">
        <v>2013</v>
      </c>
      <c r="D36" s="21">
        <v>29.439829999999997</v>
      </c>
      <c r="E36" s="21">
        <v>39.329780000000007</v>
      </c>
      <c r="F36" s="21">
        <v>145.57662999999997</v>
      </c>
      <c r="K36" s="85"/>
      <c r="L36" s="21"/>
      <c r="O36" s="39"/>
      <c r="R36" s="39"/>
      <c r="S36" s="39"/>
    </row>
    <row r="37" spans="3:19" ht="15" x14ac:dyDescent="0.2">
      <c r="C37" s="1">
        <v>2014</v>
      </c>
      <c r="D37" s="21">
        <v>30.475369999999998</v>
      </c>
      <c r="E37" s="21">
        <v>31.753550000000001</v>
      </c>
      <c r="F37" s="21">
        <v>139.58487000000002</v>
      </c>
      <c r="K37" s="85"/>
      <c r="L37" s="21"/>
      <c r="O37" s="39"/>
      <c r="R37" s="39"/>
      <c r="S37" s="39"/>
    </row>
    <row r="38" spans="3:19" ht="15" x14ac:dyDescent="0.2">
      <c r="C38" s="1">
        <v>2015</v>
      </c>
      <c r="D38" s="21">
        <v>35.752510000000001</v>
      </c>
      <c r="E38" s="21">
        <v>25.059799999999999</v>
      </c>
      <c r="F38" s="21">
        <v>143.56520999999998</v>
      </c>
      <c r="K38" s="85"/>
      <c r="L38" s="21"/>
      <c r="O38" s="39"/>
      <c r="R38" s="39"/>
      <c r="S38" s="39"/>
    </row>
    <row r="39" spans="3:19" ht="15" x14ac:dyDescent="0.2">
      <c r="C39" s="1">
        <v>2016</v>
      </c>
      <c r="D39" s="21">
        <v>36.67774</v>
      </c>
      <c r="E39" s="21">
        <v>12.450009999999999</v>
      </c>
      <c r="F39" s="21">
        <v>153.55581000000001</v>
      </c>
      <c r="K39" s="85"/>
      <c r="L39" s="21"/>
      <c r="O39" s="39"/>
      <c r="R39" s="39"/>
      <c r="S39" s="39"/>
    </row>
    <row r="40" spans="3:19" ht="15" x14ac:dyDescent="0.2">
      <c r="C40" s="1">
        <v>2017</v>
      </c>
      <c r="D40" s="21">
        <v>38.197449999999996</v>
      </c>
      <c r="E40" s="21">
        <v>10.228950000000001</v>
      </c>
      <c r="F40" s="21">
        <v>151.50038000000001</v>
      </c>
      <c r="K40" s="85"/>
      <c r="L40" s="21"/>
      <c r="O40" s="39"/>
      <c r="R40" s="39"/>
      <c r="S40" s="39"/>
    </row>
    <row r="41" spans="3:19" ht="15" x14ac:dyDescent="0.2">
      <c r="C41" s="1">
        <v>2018</v>
      </c>
      <c r="D41" s="21">
        <v>40.178263582926249</v>
      </c>
      <c r="E41" s="21">
        <v>7.7094548542330434</v>
      </c>
      <c r="F41" s="21">
        <v>147.04606212815656</v>
      </c>
      <c r="K41" s="85"/>
      <c r="L41" s="21"/>
      <c r="O41" s="39"/>
      <c r="R41" s="39"/>
      <c r="S41" s="39"/>
    </row>
    <row r="42" spans="3:19" ht="15" x14ac:dyDescent="0.2">
      <c r="C42" s="1">
        <v>2019</v>
      </c>
      <c r="D42" s="21">
        <v>42.591991309261452</v>
      </c>
      <c r="E42" s="21">
        <v>6.3735987398109115</v>
      </c>
      <c r="F42" s="21">
        <v>141.95630264997385</v>
      </c>
      <c r="K42" s="85"/>
      <c r="L42" s="21"/>
      <c r="O42" s="39"/>
      <c r="R42" s="39"/>
      <c r="S42" s="39"/>
    </row>
    <row r="43" spans="3:19" ht="15" x14ac:dyDescent="0.2">
      <c r="C43" s="1">
        <v>2020</v>
      </c>
      <c r="D43" s="21">
        <v>44.021070026872195</v>
      </c>
      <c r="E43" s="21">
        <v>5.7875455911027629</v>
      </c>
      <c r="F43" s="21">
        <v>139.14819981089931</v>
      </c>
      <c r="K43" s="85"/>
      <c r="L43" s="21"/>
      <c r="O43" s="39"/>
      <c r="R43" s="39"/>
      <c r="S43" s="39"/>
    </row>
    <row r="44" spans="3:19" ht="15" x14ac:dyDescent="0.2">
      <c r="C44" s="1">
        <v>2021</v>
      </c>
      <c r="D44" s="21">
        <v>46.049309544922167</v>
      </c>
      <c r="E44" s="21">
        <v>5.4267338755485302</v>
      </c>
      <c r="F44" s="21">
        <v>135.10487530583717</v>
      </c>
      <c r="K44" s="85"/>
      <c r="L44" s="21"/>
      <c r="O44" s="39"/>
      <c r="R44" s="39"/>
      <c r="S44" s="39"/>
    </row>
    <row r="45" spans="3:19" ht="15" x14ac:dyDescent="0.2">
      <c r="C45" s="1">
        <v>2022</v>
      </c>
      <c r="D45" s="21">
        <v>47.187837393923544</v>
      </c>
      <c r="E45" s="21">
        <v>5.3654365142162197</v>
      </c>
      <c r="F45" s="21">
        <v>133.27148225942469</v>
      </c>
      <c r="K45" s="85"/>
      <c r="L45" s="21"/>
      <c r="O45" s="39"/>
      <c r="R45" s="39"/>
      <c r="S45" s="39"/>
    </row>
    <row r="46" spans="3:19" ht="15" x14ac:dyDescent="0.2">
      <c r="C46" s="1">
        <v>2023</v>
      </c>
      <c r="D46" s="21">
        <v>45.925843205813862</v>
      </c>
      <c r="E46" s="21">
        <v>5.0143874132205779</v>
      </c>
      <c r="F46" s="21">
        <v>133.77755058308827</v>
      </c>
      <c r="K46" s="85"/>
      <c r="L46" s="21"/>
      <c r="O46" s="39"/>
      <c r="R46" s="39"/>
      <c r="S46" s="39"/>
    </row>
    <row r="47" spans="3:19" ht="15" x14ac:dyDescent="0.2">
      <c r="C47" s="1">
        <v>2024</v>
      </c>
      <c r="D47" s="21">
        <v>44.032626727600721</v>
      </c>
      <c r="E47" s="21">
        <v>4.8656998924764299</v>
      </c>
      <c r="F47" s="21">
        <v>132.46456788250305</v>
      </c>
      <c r="K47" s="85"/>
      <c r="L47" s="21"/>
      <c r="O47" s="39"/>
      <c r="R47" s="39"/>
      <c r="S47" s="39"/>
    </row>
    <row r="48" spans="3:19" ht="15" x14ac:dyDescent="0.2">
      <c r="C48" s="1">
        <v>2025</v>
      </c>
      <c r="D48" s="21">
        <v>44.904095426660916</v>
      </c>
      <c r="E48" s="21">
        <v>4.712172451010602</v>
      </c>
      <c r="F48" s="21">
        <v>132.22061371393497</v>
      </c>
      <c r="K48" s="85"/>
      <c r="L48" s="21"/>
      <c r="O48" s="39"/>
      <c r="R48" s="39"/>
      <c r="S48" s="39"/>
    </row>
    <row r="49" spans="2:19" ht="15" x14ac:dyDescent="0.2">
      <c r="C49" s="1">
        <v>2026</v>
      </c>
      <c r="D49" s="21">
        <v>47.770216320633274</v>
      </c>
      <c r="E49" s="21">
        <v>4.5560552578149807</v>
      </c>
      <c r="F49" s="21">
        <v>132.33102079351602</v>
      </c>
      <c r="K49" s="85"/>
      <c r="L49" s="21"/>
      <c r="O49" s="39"/>
      <c r="R49" s="39"/>
      <c r="S49" s="39"/>
    </row>
    <row r="50" spans="2:19" ht="15" x14ac:dyDescent="0.2">
      <c r="C50" s="1">
        <v>2027</v>
      </c>
      <c r="D50" s="21">
        <v>45.938274747900863</v>
      </c>
      <c r="E50" s="21">
        <v>4.4668257125587925</v>
      </c>
      <c r="F50" s="21">
        <v>133.82285554003701</v>
      </c>
      <c r="K50" s="85"/>
      <c r="L50" s="21"/>
      <c r="O50" s="39"/>
      <c r="R50" s="39"/>
      <c r="S50" s="39"/>
    </row>
    <row r="51" spans="2:19" ht="15" x14ac:dyDescent="0.2">
      <c r="C51" s="1">
        <v>2028</v>
      </c>
      <c r="D51" s="21">
        <v>46.924976559075375</v>
      </c>
      <c r="E51" s="21">
        <v>4.359910524316037</v>
      </c>
      <c r="F51" s="21">
        <v>133.59059706768414</v>
      </c>
      <c r="K51" s="85"/>
      <c r="L51" s="21"/>
      <c r="O51" s="39"/>
      <c r="R51" s="39"/>
      <c r="S51" s="39"/>
    </row>
    <row r="52" spans="2:19" ht="15" x14ac:dyDescent="0.2">
      <c r="C52" s="1">
        <v>2029</v>
      </c>
      <c r="D52" s="21">
        <v>49.174961166449414</v>
      </c>
      <c r="E52" s="21">
        <v>4.2778788670643149</v>
      </c>
      <c r="F52" s="21">
        <v>132.74717029800976</v>
      </c>
      <c r="K52" s="85"/>
      <c r="L52" s="21"/>
      <c r="O52" s="39"/>
      <c r="R52" s="39"/>
      <c r="S52" s="39"/>
    </row>
    <row r="53" spans="2:19" ht="15" x14ac:dyDescent="0.2">
      <c r="C53" s="1">
        <v>2030</v>
      </c>
      <c r="D53" s="21">
        <v>48.941748244833036</v>
      </c>
      <c r="E53" s="21">
        <v>4.2339726246292786</v>
      </c>
      <c r="F53" s="21">
        <v>131.55348959385628</v>
      </c>
      <c r="K53" s="85"/>
      <c r="L53" s="21"/>
      <c r="O53" s="39"/>
      <c r="R53" s="39"/>
      <c r="S53" s="39"/>
    </row>
    <row r="54" spans="2:19" ht="15" x14ac:dyDescent="0.2">
      <c r="C54" s="1">
        <v>2031</v>
      </c>
      <c r="D54" s="21">
        <v>50.890558338184704</v>
      </c>
      <c r="E54" s="21">
        <v>4.1882204924679227</v>
      </c>
      <c r="F54" s="21">
        <v>130.13070510360635</v>
      </c>
      <c r="K54" s="85"/>
      <c r="L54" s="21"/>
      <c r="O54" s="39"/>
      <c r="R54" s="39"/>
      <c r="S54" s="39"/>
    </row>
    <row r="55" spans="2:19" ht="15" x14ac:dyDescent="0.2">
      <c r="C55" s="1">
        <v>2032</v>
      </c>
      <c r="D55" s="21">
        <v>53.867138142627653</v>
      </c>
      <c r="E55" s="21">
        <v>4.1543671031459191</v>
      </c>
      <c r="F55" s="21">
        <v>128.60291166552494</v>
      </c>
      <c r="K55" s="85"/>
      <c r="L55" s="21"/>
      <c r="O55" s="39"/>
      <c r="R55" s="39"/>
      <c r="S55" s="39"/>
    </row>
    <row r="56" spans="2:19" ht="15" x14ac:dyDescent="0.2">
      <c r="C56" s="1">
        <v>2033</v>
      </c>
      <c r="D56" s="21">
        <v>54.553625012160552</v>
      </c>
      <c r="E56" s="21">
        <v>4.1104040419053147</v>
      </c>
      <c r="F56" s="21">
        <v>128.31996774867284</v>
      </c>
      <c r="K56" s="85"/>
      <c r="L56" s="21"/>
      <c r="O56" s="39"/>
      <c r="R56" s="39"/>
      <c r="S56" s="39"/>
    </row>
    <row r="57" spans="2:19" ht="15" x14ac:dyDescent="0.2">
      <c r="C57" s="1">
        <v>2034</v>
      </c>
      <c r="D57" s="21">
        <v>57.133281592352958</v>
      </c>
      <c r="E57" s="21">
        <v>4.0695428082181868</v>
      </c>
      <c r="F57" s="21">
        <v>127.77583695206056</v>
      </c>
      <c r="K57" s="85"/>
      <c r="L57" s="21"/>
      <c r="O57" s="39"/>
      <c r="R57" s="39"/>
      <c r="S57" s="39"/>
    </row>
    <row r="58" spans="2:19" ht="15" x14ac:dyDescent="0.2">
      <c r="C58" s="43">
        <v>2035</v>
      </c>
      <c r="D58" s="86">
        <v>59.433490104015306</v>
      </c>
      <c r="E58" s="86">
        <v>4.0333099173147211</v>
      </c>
      <c r="F58" s="86">
        <v>128.20505371932782</v>
      </c>
      <c r="K58" s="85"/>
      <c r="L58" s="21"/>
      <c r="O58" s="39"/>
      <c r="R58" s="39"/>
      <c r="S58" s="39"/>
    </row>
    <row r="60" spans="2:19" x14ac:dyDescent="0.2">
      <c r="B60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W48"/>
  <sheetViews>
    <sheetView workbookViewId="0"/>
  </sheetViews>
  <sheetFormatPr defaultColWidth="8.85546875" defaultRowHeight="14.25" x14ac:dyDescent="0.2"/>
  <cols>
    <col min="1" max="3" width="8.85546875" style="1" customWidth="1"/>
    <col min="4" max="4" width="11" style="1" customWidth="1"/>
    <col min="5" max="5" width="10.5703125" style="1" customWidth="1"/>
    <col min="6" max="7" width="8.85546875" style="1" customWidth="1"/>
    <col min="8" max="8" width="12.42578125" style="1" customWidth="1"/>
    <col min="9" max="17" width="8.85546875" style="1" customWidth="1"/>
    <col min="18" max="18" width="10.5703125" style="1" customWidth="1"/>
    <col min="19" max="19" width="8.85546875" style="1" customWidth="1"/>
    <col min="20" max="16384" width="8.85546875" style="1"/>
  </cols>
  <sheetData>
    <row r="2" spans="2:13" ht="15.75" x14ac:dyDescent="0.2">
      <c r="B2" s="9" t="s">
        <v>18</v>
      </c>
    </row>
    <row r="3" spans="2:13" x14ac:dyDescent="0.2">
      <c r="B3" s="1" t="s">
        <v>0</v>
      </c>
      <c r="M3" s="57"/>
    </row>
    <row r="25" spans="3:23" ht="15" thickBot="1" x14ac:dyDescent="0.25">
      <c r="M25" s="26"/>
      <c r="N25" s="26"/>
      <c r="O25" s="26"/>
      <c r="P25" s="26"/>
      <c r="Q25" s="26"/>
      <c r="R25" s="26"/>
      <c r="S25" s="26"/>
    </row>
    <row r="26" spans="3:23" ht="15" thickTop="1" x14ac:dyDescent="0.2">
      <c r="C26" s="41"/>
      <c r="D26" s="41"/>
      <c r="E26" s="41"/>
      <c r="F26" s="41"/>
      <c r="G26" s="41"/>
      <c r="H26" s="41"/>
      <c r="I26" s="41" t="s">
        <v>77</v>
      </c>
      <c r="M26" s="13"/>
      <c r="N26" s="13"/>
      <c r="O26" s="13"/>
      <c r="P26" s="13"/>
      <c r="Q26" s="13"/>
      <c r="R26" s="13"/>
      <c r="S26" s="13"/>
    </row>
    <row r="27" spans="3:23" x14ac:dyDescent="0.2">
      <c r="C27" s="69" t="s">
        <v>25</v>
      </c>
      <c r="D27" s="69" t="s">
        <v>78</v>
      </c>
      <c r="E27" s="69" t="s">
        <v>79</v>
      </c>
      <c r="F27" s="69" t="s">
        <v>80</v>
      </c>
      <c r="G27" s="69" t="s">
        <v>81</v>
      </c>
      <c r="H27" s="69" t="s">
        <v>82</v>
      </c>
      <c r="I27" s="69" t="s">
        <v>83</v>
      </c>
      <c r="M27" s="13"/>
      <c r="N27" s="13"/>
      <c r="O27" s="13"/>
      <c r="P27" s="13"/>
      <c r="Q27" s="13"/>
      <c r="R27" s="13"/>
      <c r="S27" s="13"/>
    </row>
    <row r="28" spans="3:23" hidden="1" x14ac:dyDescent="0.2">
      <c r="C28" s="1">
        <v>2017</v>
      </c>
      <c r="D28" s="21">
        <v>21.374560000000002</v>
      </c>
      <c r="E28" s="21">
        <v>134.24303</v>
      </c>
      <c r="F28" s="21">
        <v>1.47634</v>
      </c>
      <c r="G28" s="21">
        <v>63.886859999999999</v>
      </c>
      <c r="H28" s="21">
        <v>94.529920000000004</v>
      </c>
      <c r="I28" s="21">
        <v>22.848912206055456</v>
      </c>
      <c r="N28" s="21"/>
      <c r="O28" s="21"/>
      <c r="P28" s="21"/>
      <c r="Q28" s="21"/>
      <c r="R28" s="21"/>
      <c r="S28" s="87"/>
      <c r="T28" s="21"/>
      <c r="U28" s="21"/>
      <c r="V28" s="21"/>
      <c r="W28" s="21"/>
    </row>
    <row r="29" spans="3:23" x14ac:dyDescent="0.2">
      <c r="C29" s="1">
        <v>2018</v>
      </c>
      <c r="D29" s="21">
        <v>8.3671438968891412</v>
      </c>
      <c r="E29" s="21">
        <v>119.15491675280137</v>
      </c>
      <c r="F29" s="21">
        <v>2.1904043421204611E-4</v>
      </c>
      <c r="G29" s="21">
        <v>56.991414026478736</v>
      </c>
      <c r="H29" s="21">
        <v>120.64506161143682</v>
      </c>
      <c r="I29" s="21">
        <v>27.725168833296983</v>
      </c>
      <c r="N29" s="21"/>
      <c r="O29" s="21"/>
      <c r="P29" s="21"/>
      <c r="Q29" s="21"/>
      <c r="R29" s="21"/>
      <c r="S29" s="87"/>
      <c r="T29" s="21"/>
      <c r="U29" s="21"/>
      <c r="V29" s="21"/>
      <c r="W29" s="21"/>
    </row>
    <row r="30" spans="3:23" x14ac:dyDescent="0.2">
      <c r="C30" s="1">
        <v>2019</v>
      </c>
      <c r="D30" s="21">
        <v>2.0286614383433639</v>
      </c>
      <c r="E30" s="21">
        <v>105.69442458317933</v>
      </c>
      <c r="F30" s="21">
        <v>3.5940310371020704E-4</v>
      </c>
      <c r="G30" s="21">
        <v>59.276309034939793</v>
      </c>
      <c r="H30" s="21">
        <v>127.19004723971439</v>
      </c>
      <c r="I30" s="21">
        <v>31.740739883013838</v>
      </c>
      <c r="N30" s="21"/>
      <c r="O30" s="21"/>
      <c r="P30" s="21"/>
      <c r="Q30" s="21"/>
      <c r="R30" s="21"/>
      <c r="S30" s="87"/>
      <c r="T30" s="21"/>
      <c r="U30" s="21"/>
      <c r="V30" s="21"/>
      <c r="W30" s="21"/>
    </row>
    <row r="31" spans="3:23" x14ac:dyDescent="0.2">
      <c r="C31" s="1">
        <v>2020</v>
      </c>
      <c r="D31" s="21">
        <v>0.95833923050858338</v>
      </c>
      <c r="E31" s="21">
        <v>99.695463844829035</v>
      </c>
      <c r="F31" s="21">
        <v>1.5547312543746794E-4</v>
      </c>
      <c r="G31" s="21">
        <v>59.089137098516858</v>
      </c>
      <c r="H31" s="21">
        <v>135.25965828244716</v>
      </c>
      <c r="I31" s="21">
        <v>26.609152724619932</v>
      </c>
      <c r="N31" s="21"/>
      <c r="O31" s="21"/>
      <c r="P31" s="21"/>
      <c r="Q31" s="21"/>
      <c r="R31" s="21"/>
      <c r="S31" s="87"/>
      <c r="T31" s="21"/>
      <c r="U31" s="21"/>
      <c r="V31" s="21"/>
      <c r="W31" s="21"/>
    </row>
    <row r="32" spans="3:23" x14ac:dyDescent="0.2">
      <c r="C32" s="1">
        <v>2021</v>
      </c>
      <c r="D32" s="21">
        <v>0.41657604643397672</v>
      </c>
      <c r="E32" s="21">
        <v>81.355639392098595</v>
      </c>
      <c r="F32" s="21">
        <v>1.616883185417867E-4</v>
      </c>
      <c r="G32" s="21">
        <v>59.120003267488769</v>
      </c>
      <c r="H32" s="21">
        <v>145.0967682897965</v>
      </c>
      <c r="I32" s="21">
        <v>33.408352659973239</v>
      </c>
      <c r="N32" s="21"/>
      <c r="O32" s="21"/>
      <c r="P32" s="21"/>
      <c r="Q32" s="21"/>
      <c r="R32" s="21"/>
      <c r="S32" s="87"/>
      <c r="T32" s="21"/>
      <c r="U32" s="21"/>
      <c r="V32" s="21"/>
      <c r="W32" s="21"/>
    </row>
    <row r="33" spans="2:23" x14ac:dyDescent="0.2">
      <c r="C33" s="1">
        <v>2022</v>
      </c>
      <c r="D33" s="21">
        <v>0.79412998302580906</v>
      </c>
      <c r="E33" s="21">
        <v>72.948612586471043</v>
      </c>
      <c r="F33" s="21">
        <v>1.5253011116325843E-4</v>
      </c>
      <c r="G33" s="21">
        <v>58.779607357731905</v>
      </c>
      <c r="H33" s="21">
        <v>150.46821785728858</v>
      </c>
      <c r="I33" s="21">
        <v>36.255297455701225</v>
      </c>
      <c r="N33" s="21"/>
      <c r="O33" s="21"/>
      <c r="P33" s="21"/>
      <c r="Q33" s="21"/>
      <c r="R33" s="21"/>
      <c r="S33" s="87"/>
      <c r="T33" s="21"/>
      <c r="U33" s="21"/>
      <c r="V33" s="21"/>
      <c r="W33" s="21"/>
    </row>
    <row r="34" spans="2:23" x14ac:dyDescent="0.2">
      <c r="C34" s="1">
        <v>2023</v>
      </c>
      <c r="D34" s="21">
        <v>0</v>
      </c>
      <c r="E34" s="21">
        <v>80.307244937506056</v>
      </c>
      <c r="F34" s="21">
        <v>4.267864392008575E-4</v>
      </c>
      <c r="G34" s="21">
        <v>52.835316389238891</v>
      </c>
      <c r="H34" s="21">
        <v>157.64494815863748</v>
      </c>
      <c r="I34" s="21">
        <v>30.380688524323194</v>
      </c>
      <c r="N34" s="21"/>
      <c r="O34" s="21"/>
      <c r="P34" s="21"/>
      <c r="Q34" s="21"/>
      <c r="R34" s="21"/>
      <c r="S34" s="87"/>
      <c r="T34" s="21"/>
      <c r="U34" s="21"/>
      <c r="V34" s="21"/>
      <c r="W34" s="21"/>
    </row>
    <row r="35" spans="2:23" x14ac:dyDescent="0.2">
      <c r="C35" s="1">
        <v>2024</v>
      </c>
      <c r="D35" s="21">
        <v>0</v>
      </c>
      <c r="E35" s="21">
        <v>75.369632442628728</v>
      </c>
      <c r="F35" s="21">
        <v>1.6781132930650066E-4</v>
      </c>
      <c r="G35" s="21">
        <v>35.865692817355715</v>
      </c>
      <c r="H35" s="21">
        <v>163.03164153685123</v>
      </c>
      <c r="I35" s="21">
        <v>50.419204672075665</v>
      </c>
      <c r="N35" s="21"/>
      <c r="O35" s="21"/>
      <c r="P35" s="21"/>
      <c r="Q35" s="21"/>
      <c r="R35" s="21"/>
      <c r="S35" s="87"/>
      <c r="T35" s="21"/>
      <c r="U35" s="21"/>
      <c r="V35" s="21"/>
      <c r="W35" s="21"/>
    </row>
    <row r="36" spans="2:23" x14ac:dyDescent="0.2">
      <c r="C36" s="1">
        <v>2025</v>
      </c>
      <c r="D36" s="21">
        <v>0</v>
      </c>
      <c r="E36" s="21">
        <v>76.563064950184909</v>
      </c>
      <c r="F36" s="21">
        <v>7.7375880163740548E-4</v>
      </c>
      <c r="G36" s="21">
        <v>40.415927586847445</v>
      </c>
      <c r="H36" s="21">
        <v>170.47718276204719</v>
      </c>
      <c r="I36" s="21">
        <v>40.772827332012248</v>
      </c>
      <c r="N36" s="21"/>
      <c r="O36" s="21"/>
      <c r="P36" s="21"/>
      <c r="Q36" s="21"/>
      <c r="R36" s="21"/>
      <c r="S36" s="87"/>
      <c r="T36" s="21"/>
      <c r="U36" s="21"/>
      <c r="V36" s="21"/>
      <c r="W36" s="21"/>
    </row>
    <row r="37" spans="2:23" x14ac:dyDescent="0.2">
      <c r="C37" s="1">
        <v>2026</v>
      </c>
      <c r="D37" s="21">
        <v>0</v>
      </c>
      <c r="E37" s="21">
        <v>71.874315634391635</v>
      </c>
      <c r="F37" s="21">
        <v>4.5529896071295719E-4</v>
      </c>
      <c r="G37" s="21">
        <v>53.465508948061341</v>
      </c>
      <c r="H37" s="21">
        <v>176.68894409588492</v>
      </c>
      <c r="I37" s="21">
        <v>30.820075803595376</v>
      </c>
      <c r="N37" s="21"/>
      <c r="O37" s="21"/>
      <c r="P37" s="21"/>
      <c r="Q37" s="21"/>
      <c r="R37" s="21"/>
      <c r="S37" s="87"/>
      <c r="T37" s="21"/>
      <c r="U37" s="21"/>
      <c r="V37" s="21"/>
      <c r="W37" s="21"/>
    </row>
    <row r="38" spans="2:23" x14ac:dyDescent="0.2">
      <c r="C38" s="1">
        <v>2027</v>
      </c>
      <c r="D38" s="21">
        <v>0</v>
      </c>
      <c r="E38" s="21">
        <v>77.93127926919469</v>
      </c>
      <c r="F38" s="21">
        <v>3.0960465041146844E-4</v>
      </c>
      <c r="G38" s="21">
        <v>55.980658640631873</v>
      </c>
      <c r="H38" s="21">
        <v>169.83642851394927</v>
      </c>
      <c r="I38" s="21">
        <v>34.824607833519273</v>
      </c>
      <c r="N38" s="21"/>
      <c r="O38" s="21"/>
      <c r="P38" s="21"/>
      <c r="Q38" s="21"/>
      <c r="R38" s="21"/>
      <c r="S38" s="87"/>
      <c r="T38" s="21"/>
      <c r="U38" s="21"/>
      <c r="V38" s="21"/>
      <c r="W38" s="21"/>
    </row>
    <row r="39" spans="2:23" x14ac:dyDescent="0.2">
      <c r="C39" s="1">
        <v>2028</v>
      </c>
      <c r="D39" s="21">
        <v>0</v>
      </c>
      <c r="E39" s="21">
        <v>76.205045766068196</v>
      </c>
      <c r="F39" s="21">
        <v>6.0247841429407175E-4</v>
      </c>
      <c r="G39" s="21">
        <v>64.889679740153042</v>
      </c>
      <c r="H39" s="21">
        <v>170.79355485337936</v>
      </c>
      <c r="I39" s="21">
        <v>33.599797214694213</v>
      </c>
      <c r="N39" s="21"/>
      <c r="O39" s="21"/>
      <c r="P39" s="21"/>
      <c r="Q39" s="21"/>
      <c r="R39" s="21"/>
      <c r="S39" s="87"/>
      <c r="T39" s="21"/>
      <c r="U39" s="21"/>
      <c r="V39" s="21"/>
      <c r="W39" s="21"/>
    </row>
    <row r="40" spans="2:23" x14ac:dyDescent="0.2">
      <c r="C40" s="1">
        <v>2029</v>
      </c>
      <c r="D40" s="21">
        <v>0</v>
      </c>
      <c r="E40" s="21">
        <v>71.241072360958881</v>
      </c>
      <c r="F40" s="21">
        <v>3.3607168935972692E-4</v>
      </c>
      <c r="G40" s="21">
        <v>72.14000707900432</v>
      </c>
      <c r="H40" s="21">
        <v>179.82297680002756</v>
      </c>
      <c r="I40" s="21">
        <v>29.370250271362277</v>
      </c>
      <c r="N40" s="21"/>
      <c r="O40" s="21"/>
      <c r="P40" s="21"/>
      <c r="Q40" s="21"/>
      <c r="R40" s="21"/>
      <c r="S40" s="87"/>
      <c r="T40" s="21"/>
      <c r="U40" s="21"/>
      <c r="V40" s="21"/>
      <c r="W40" s="21"/>
    </row>
    <row r="41" spans="2:23" x14ac:dyDescent="0.2">
      <c r="C41" s="1">
        <v>2030</v>
      </c>
      <c r="D41" s="21">
        <v>0</v>
      </c>
      <c r="E41" s="21">
        <v>65.520025649617082</v>
      </c>
      <c r="F41" s="21">
        <v>2.7419423614632798E-4</v>
      </c>
      <c r="G41" s="21">
        <v>63.588903179761559</v>
      </c>
      <c r="H41" s="21">
        <v>185.40415445089926</v>
      </c>
      <c r="I41" s="21">
        <v>45.695265554130685</v>
      </c>
      <c r="N41" s="21"/>
      <c r="O41" s="21"/>
      <c r="P41" s="21"/>
      <c r="Q41" s="21"/>
      <c r="R41" s="21"/>
      <c r="S41" s="87"/>
      <c r="T41" s="21"/>
      <c r="U41" s="21"/>
      <c r="V41" s="21"/>
      <c r="W41" s="21"/>
    </row>
    <row r="42" spans="2:23" x14ac:dyDescent="0.2">
      <c r="C42" s="1">
        <v>2031</v>
      </c>
      <c r="D42" s="21">
        <v>0</v>
      </c>
      <c r="E42" s="21">
        <v>57.919128423084466</v>
      </c>
      <c r="F42" s="21">
        <v>5.48517594232236E-4</v>
      </c>
      <c r="G42" s="21">
        <v>69.039484052653393</v>
      </c>
      <c r="H42" s="21">
        <v>188.74190756048142</v>
      </c>
      <c r="I42" s="21">
        <v>49.549598545964045</v>
      </c>
      <c r="N42" s="21"/>
      <c r="O42" s="21"/>
      <c r="P42" s="21"/>
      <c r="Q42" s="21"/>
      <c r="R42" s="21"/>
      <c r="S42" s="87"/>
      <c r="T42" s="21"/>
      <c r="U42" s="21"/>
      <c r="V42" s="21"/>
      <c r="W42" s="21"/>
    </row>
    <row r="43" spans="2:23" x14ac:dyDescent="0.2">
      <c r="C43" s="1">
        <v>2032</v>
      </c>
      <c r="D43" s="21">
        <v>0</v>
      </c>
      <c r="E43" s="21">
        <v>49.07065560508368</v>
      </c>
      <c r="F43" s="21">
        <v>3.3718888166345485E-4</v>
      </c>
      <c r="G43" s="21">
        <v>80.596287736549741</v>
      </c>
      <c r="H43" s="21">
        <v>194.43126757427925</v>
      </c>
      <c r="I43" s="21">
        <v>46.283951689079643</v>
      </c>
      <c r="N43" s="21"/>
      <c r="O43" s="21"/>
      <c r="P43" s="21"/>
      <c r="Q43" s="21"/>
      <c r="R43" s="21"/>
      <c r="S43" s="87"/>
      <c r="T43" s="21"/>
      <c r="U43" s="21"/>
      <c r="V43" s="21"/>
      <c r="W43" s="21"/>
    </row>
    <row r="44" spans="2:23" x14ac:dyDescent="0.2">
      <c r="C44" s="1">
        <v>2033</v>
      </c>
      <c r="D44" s="21">
        <v>0</v>
      </c>
      <c r="E44" s="21">
        <v>46.325630063208642</v>
      </c>
      <c r="F44" s="21">
        <v>7.9538194109435442E-4</v>
      </c>
      <c r="G44" s="21">
        <v>80.606065716296314</v>
      </c>
      <c r="H44" s="21">
        <v>199.39665785858125</v>
      </c>
      <c r="I44" s="21">
        <v>50.243149488168818</v>
      </c>
      <c r="N44" s="21"/>
      <c r="O44" s="21"/>
      <c r="P44" s="21"/>
      <c r="Q44" s="21"/>
      <c r="R44" s="21"/>
      <c r="S44" s="87"/>
      <c r="T44" s="21"/>
      <c r="U44" s="21"/>
      <c r="V44" s="21"/>
      <c r="W44" s="21"/>
    </row>
    <row r="45" spans="2:23" x14ac:dyDescent="0.2">
      <c r="C45" s="1">
        <v>2034</v>
      </c>
      <c r="D45" s="21">
        <v>0</v>
      </c>
      <c r="E45" s="21">
        <v>41.456487329849971</v>
      </c>
      <c r="F45" s="21">
        <v>1.5318839907356647E-3</v>
      </c>
      <c r="G45" s="21">
        <v>92.43629398992627</v>
      </c>
      <c r="H45" s="21">
        <v>205.64876676756739</v>
      </c>
      <c r="I45" s="21">
        <v>42.731409242522645</v>
      </c>
      <c r="N45" s="21"/>
      <c r="O45" s="21"/>
      <c r="P45" s="21"/>
      <c r="Q45" s="21"/>
      <c r="R45" s="21"/>
      <c r="S45" s="87"/>
      <c r="T45" s="21"/>
      <c r="U45" s="21"/>
      <c r="V45" s="21"/>
      <c r="W45" s="21"/>
    </row>
    <row r="46" spans="2:23" ht="15" thickBot="1" x14ac:dyDescent="0.25">
      <c r="C46" s="22">
        <v>2035</v>
      </c>
      <c r="D46" s="50">
        <v>0</v>
      </c>
      <c r="E46" s="50">
        <v>33.574476002780735</v>
      </c>
      <c r="F46" s="50">
        <v>6.8124995800118162E-4</v>
      </c>
      <c r="G46" s="50">
        <v>104.27631790175397</v>
      </c>
      <c r="H46" s="50">
        <v>211.05683747550972</v>
      </c>
      <c r="I46" s="50">
        <v>33.277960232864991</v>
      </c>
      <c r="N46" s="19"/>
      <c r="O46" s="19"/>
      <c r="P46" s="19"/>
      <c r="Q46" s="19"/>
      <c r="R46" s="19"/>
      <c r="S46" s="88"/>
      <c r="T46" s="21"/>
      <c r="U46" s="21"/>
      <c r="V46" s="21"/>
      <c r="W46" s="21"/>
    </row>
    <row r="47" spans="2:23" ht="15" thickTop="1" x14ac:dyDescent="0.2"/>
    <row r="48" spans="2:23" x14ac:dyDescent="0.2">
      <c r="B48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106"/>
  <sheetViews>
    <sheetView workbookViewId="0"/>
  </sheetViews>
  <sheetFormatPr defaultColWidth="8.85546875" defaultRowHeight="14.25" x14ac:dyDescent="0.2"/>
  <cols>
    <col min="1" max="3" width="8.85546875" style="1" customWidth="1"/>
    <col min="4" max="4" width="22.42578125" style="1" customWidth="1"/>
    <col min="5" max="5" width="19.5703125" style="1" customWidth="1"/>
    <col min="6" max="6" width="8.85546875" style="1" customWidth="1"/>
    <col min="7" max="16384" width="8.85546875" style="1"/>
  </cols>
  <sheetData>
    <row r="1" spans="2:2" ht="15.75" x14ac:dyDescent="0.2">
      <c r="B1" s="9"/>
    </row>
    <row r="2" spans="2:2" ht="15.75" x14ac:dyDescent="0.2">
      <c r="B2" s="9" t="s">
        <v>19</v>
      </c>
    </row>
    <row r="3" spans="2:2" x14ac:dyDescent="0.2">
      <c r="B3" s="1" t="s">
        <v>0</v>
      </c>
    </row>
    <row r="25" spans="3:14" ht="15" thickBot="1" x14ac:dyDescent="0.25"/>
    <row r="26" spans="3:14" ht="15" thickTop="1" x14ac:dyDescent="0.2">
      <c r="C26" s="31" t="s">
        <v>25</v>
      </c>
      <c r="D26" s="31" t="s">
        <v>84</v>
      </c>
      <c r="E26" s="31" t="s">
        <v>85</v>
      </c>
    </row>
    <row r="27" spans="3:14" x14ac:dyDescent="0.2">
      <c r="C27" s="1">
        <v>2018</v>
      </c>
      <c r="D27" s="21">
        <v>173.01154598385835</v>
      </c>
      <c r="E27" s="21">
        <v>204.97473325931037</v>
      </c>
      <c r="M27" s="21"/>
      <c r="N27" s="21"/>
    </row>
    <row r="28" spans="3:14" x14ac:dyDescent="0.2">
      <c r="C28" s="1">
        <v>2019</v>
      </c>
      <c r="D28" s="21">
        <v>143.97398778869405</v>
      </c>
      <c r="E28" s="21">
        <v>194.65878956597896</v>
      </c>
      <c r="M28" s="21"/>
      <c r="N28" s="21"/>
    </row>
    <row r="29" spans="3:14" x14ac:dyDescent="0.2">
      <c r="C29" s="1">
        <v>2020</v>
      </c>
      <c r="D29" s="21">
        <v>136.48778902190833</v>
      </c>
      <c r="E29" s="21">
        <v>180.89185725327081</v>
      </c>
      <c r="M29" s="21"/>
      <c r="N29" s="21"/>
    </row>
    <row r="30" spans="3:14" x14ac:dyDescent="0.2">
      <c r="C30" s="1">
        <v>2021</v>
      </c>
      <c r="D30" s="21">
        <v>114.81012931568604</v>
      </c>
      <c r="E30" s="21">
        <v>170.87686907454056</v>
      </c>
      <c r="M30" s="21"/>
      <c r="N30" s="21"/>
    </row>
    <row r="31" spans="3:14" x14ac:dyDescent="0.2">
      <c r="C31" s="1">
        <v>2022</v>
      </c>
      <c r="D31" s="21">
        <v>107.98551504516428</v>
      </c>
      <c r="E31" s="21">
        <v>147.81276782970548</v>
      </c>
      <c r="M31" s="21"/>
      <c r="N31" s="21"/>
    </row>
    <row r="32" spans="3:14" x14ac:dyDescent="0.2">
      <c r="C32" s="1">
        <v>2023</v>
      </c>
      <c r="D32" s="21">
        <v>110.97305427422255</v>
      </c>
      <c r="E32" s="21">
        <v>144.2608194707457</v>
      </c>
      <c r="M32" s="21"/>
      <c r="N32" s="21"/>
    </row>
    <row r="33" spans="2:14" x14ac:dyDescent="0.2">
      <c r="C33" s="1">
        <v>2024</v>
      </c>
      <c r="D33" s="21">
        <v>111.33434651195273</v>
      </c>
      <c r="E33" s="21">
        <v>150.1028743708379</v>
      </c>
      <c r="M33" s="21"/>
      <c r="N33" s="21"/>
    </row>
    <row r="34" spans="2:14" x14ac:dyDescent="0.2">
      <c r="C34" s="1">
        <v>2025</v>
      </c>
      <c r="D34" s="21">
        <v>107.78429100753513</v>
      </c>
      <c r="E34" s="21">
        <v>140.79132832519022</v>
      </c>
      <c r="M34" s="21"/>
      <c r="N34" s="21"/>
    </row>
    <row r="35" spans="2:14" x14ac:dyDescent="0.2">
      <c r="C35" s="1">
        <v>2026</v>
      </c>
      <c r="D35" s="21">
        <v>97.670797436706849</v>
      </c>
      <c r="E35" s="21">
        <v>114.21700261320677</v>
      </c>
      <c r="M35" s="21"/>
      <c r="N35" s="21"/>
    </row>
    <row r="36" spans="2:14" x14ac:dyDescent="0.2">
      <c r="C36" s="1">
        <v>2027</v>
      </c>
      <c r="D36" s="21">
        <v>105.49059593649828</v>
      </c>
      <c r="E36" s="21">
        <v>119.36858758550882</v>
      </c>
      <c r="M36" s="21"/>
      <c r="N36" s="21"/>
    </row>
    <row r="37" spans="2:14" x14ac:dyDescent="0.2">
      <c r="C37" s="1">
        <v>2028</v>
      </c>
      <c r="D37" s="21">
        <v>99.682998889030102</v>
      </c>
      <c r="E37" s="21">
        <v>108.38602270904067</v>
      </c>
      <c r="M37" s="21"/>
      <c r="N37" s="21"/>
    </row>
    <row r="38" spans="2:14" x14ac:dyDescent="0.2">
      <c r="C38" s="1">
        <v>2029</v>
      </c>
      <c r="D38" s="21">
        <v>90.531223647648275</v>
      </c>
      <c r="E38" s="21">
        <v>96.063217782830577</v>
      </c>
      <c r="M38" s="21"/>
      <c r="N38" s="21"/>
    </row>
    <row r="39" spans="2:14" x14ac:dyDescent="0.2">
      <c r="C39" s="1">
        <v>2030</v>
      </c>
      <c r="D39" s="21">
        <v>85.465594487656205</v>
      </c>
      <c r="E39" s="21">
        <v>104.23666125627388</v>
      </c>
      <c r="M39" s="21"/>
      <c r="N39" s="21"/>
    </row>
    <row r="40" spans="2:14" x14ac:dyDescent="0.2">
      <c r="C40" s="1">
        <v>2031</v>
      </c>
      <c r="D40" s="21">
        <v>76.053886918274884</v>
      </c>
      <c r="E40" s="21">
        <v>95.495282750110476</v>
      </c>
      <c r="M40" s="21"/>
      <c r="N40" s="21"/>
    </row>
    <row r="41" spans="2:14" x14ac:dyDescent="0.2">
      <c r="C41" s="1">
        <v>2032</v>
      </c>
      <c r="D41" s="21">
        <v>63.736642109476051</v>
      </c>
      <c r="E41" s="21">
        <v>77.662208070083935</v>
      </c>
      <c r="M41" s="21"/>
      <c r="N41" s="21"/>
    </row>
    <row r="42" spans="2:14" x14ac:dyDescent="0.2">
      <c r="C42" s="1">
        <v>2033</v>
      </c>
      <c r="D42" s="21">
        <v>59.70699595242926</v>
      </c>
      <c r="E42" s="21">
        <v>74.467781482379237</v>
      </c>
      <c r="M42" s="21"/>
      <c r="N42" s="21"/>
    </row>
    <row r="43" spans="2:14" x14ac:dyDescent="0.2">
      <c r="C43" s="1">
        <v>2034</v>
      </c>
      <c r="D43" s="21">
        <v>50.85473450119688</v>
      </c>
      <c r="E43" s="21">
        <v>66.524040360875063</v>
      </c>
      <c r="M43" s="21"/>
      <c r="N43" s="21"/>
    </row>
    <row r="44" spans="2:14" ht="15" thickBot="1" x14ac:dyDescent="0.25">
      <c r="C44" s="22">
        <v>2035</v>
      </c>
      <c r="D44" s="23">
        <v>41.229154402216516</v>
      </c>
      <c r="E44" s="23">
        <v>54.950069537582294</v>
      </c>
      <c r="M44" s="21"/>
      <c r="N44" s="21"/>
    </row>
    <row r="45" spans="2:14" ht="15" thickTop="1" x14ac:dyDescent="0.2"/>
    <row r="46" spans="2:14" x14ac:dyDescent="0.2">
      <c r="B46" s="24" t="s">
        <v>31</v>
      </c>
    </row>
    <row r="106" ht="48" customHeight="1" x14ac:dyDescent="0.2"/>
  </sheetData>
  <conditionalFormatting sqref="D27:E43">
    <cfRule type="cellIs" dxfId="0" priority="1" stopIfTrue="1" operator="equal">
      <formula>0</formula>
    </cfRule>
  </conditionalFormatting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G71"/>
  <sheetViews>
    <sheetView workbookViewId="0"/>
  </sheetViews>
  <sheetFormatPr defaultColWidth="8.85546875" defaultRowHeight="14.25" x14ac:dyDescent="0.2"/>
  <cols>
    <col min="1" max="2" width="8.85546875" style="1" customWidth="1"/>
    <col min="3" max="3" width="14.140625" style="1" customWidth="1"/>
    <col min="4" max="6" width="19.5703125" style="1" customWidth="1"/>
    <col min="7" max="7" width="18.42578125" style="1" customWidth="1"/>
    <col min="8" max="11" width="19.5703125" style="1" customWidth="1"/>
    <col min="12" max="12" width="8.85546875" style="1" customWidth="1"/>
    <col min="13" max="16384" width="8.85546875" style="1"/>
  </cols>
  <sheetData>
    <row r="2" spans="2:31" ht="15.75" x14ac:dyDescent="0.2">
      <c r="B2" s="9" t="s">
        <v>20</v>
      </c>
    </row>
    <row r="3" spans="2:31" x14ac:dyDescent="0.2">
      <c r="B3" s="1" t="s">
        <v>0</v>
      </c>
    </row>
    <row r="15" spans="2:31" x14ac:dyDescent="0.2"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</row>
    <row r="16" spans="2:31" x14ac:dyDescent="0.2"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</row>
    <row r="17" spans="2:31" x14ac:dyDescent="0.2"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</row>
    <row r="18" spans="2:31" x14ac:dyDescent="0.2"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</row>
    <row r="20" spans="2:31" ht="15" thickBot="1" x14ac:dyDescent="0.25">
      <c r="D20" s="1" t="s">
        <v>86</v>
      </c>
    </row>
    <row r="21" spans="2:31" ht="46.5" thickTop="1" thickBot="1" x14ac:dyDescent="0.4">
      <c r="C21" s="31"/>
      <c r="D21" s="31" t="s">
        <v>87</v>
      </c>
      <c r="E21" s="31" t="s">
        <v>87</v>
      </c>
      <c r="F21" s="31" t="s">
        <v>88</v>
      </c>
      <c r="G21" s="31" t="s">
        <v>88</v>
      </c>
      <c r="H21" s="31" t="s">
        <v>89</v>
      </c>
      <c r="I21" s="31" t="s">
        <v>89</v>
      </c>
      <c r="J21" s="31" t="s">
        <v>90</v>
      </c>
      <c r="K21" s="31" t="s">
        <v>90</v>
      </c>
    </row>
    <row r="22" spans="2:31" ht="15" thickTop="1" x14ac:dyDescent="0.2">
      <c r="C22" s="31" t="s">
        <v>25</v>
      </c>
      <c r="D22" s="31" t="s">
        <v>91</v>
      </c>
      <c r="E22" s="31" t="s">
        <v>92</v>
      </c>
      <c r="F22" s="31" t="s">
        <v>91</v>
      </c>
      <c r="G22" s="31" t="s">
        <v>92</v>
      </c>
      <c r="H22" s="31" t="s">
        <v>91</v>
      </c>
      <c r="I22" s="31" t="s">
        <v>92</v>
      </c>
      <c r="J22" s="31" t="s">
        <v>91</v>
      </c>
      <c r="K22" s="31" t="s">
        <v>92</v>
      </c>
    </row>
    <row r="23" spans="2:31" x14ac:dyDescent="0.2">
      <c r="C23" s="29">
        <v>2015</v>
      </c>
      <c r="D23" s="29"/>
      <c r="E23" s="29"/>
      <c r="F23" s="29"/>
      <c r="G23" s="29"/>
      <c r="H23" s="29"/>
      <c r="I23" s="29"/>
      <c r="J23" s="29"/>
      <c r="K23" s="29"/>
    </row>
    <row r="24" spans="2:31" x14ac:dyDescent="0.2">
      <c r="B24" s="90"/>
      <c r="C24" s="13">
        <v>2016</v>
      </c>
      <c r="D24" s="91"/>
      <c r="E24" s="91"/>
      <c r="F24" s="91"/>
      <c r="G24" s="91"/>
      <c r="H24" s="91"/>
      <c r="I24" s="91"/>
      <c r="J24" s="92"/>
      <c r="K24" s="89"/>
      <c r="L24" s="89"/>
      <c r="M24" s="89"/>
      <c r="N24" s="89"/>
      <c r="O24" s="89"/>
      <c r="P24" s="89"/>
    </row>
    <row r="25" spans="2:31" x14ac:dyDescent="0.2">
      <c r="B25" s="90"/>
      <c r="C25" s="13">
        <v>2017</v>
      </c>
      <c r="D25" s="92"/>
      <c r="E25" s="92"/>
      <c r="F25" s="92"/>
      <c r="G25" s="92"/>
      <c r="H25" s="92"/>
      <c r="I25" s="92"/>
      <c r="J25" s="92"/>
      <c r="K25" s="92"/>
      <c r="L25" s="89"/>
      <c r="M25" s="89"/>
      <c r="N25" s="89"/>
      <c r="O25" s="89"/>
      <c r="P25" s="89"/>
    </row>
    <row r="26" spans="2:31" x14ac:dyDescent="0.2">
      <c r="B26" s="90"/>
      <c r="C26" s="13">
        <v>2018</v>
      </c>
      <c r="D26" s="92">
        <v>2.3047975520891884E-2</v>
      </c>
      <c r="E26" s="92">
        <v>-2.4283391282819422E-2</v>
      </c>
      <c r="F26" s="92">
        <v>2.033479597913046E-2</v>
      </c>
      <c r="G26" s="92">
        <v>-2.0200182805123923E-2</v>
      </c>
      <c r="H26" s="92">
        <v>1.3651777093284245E-2</v>
      </c>
      <c r="I26" s="92">
        <v>-1.1061694130032884E-2</v>
      </c>
      <c r="J26" s="92">
        <v>1.1017145235666215E-2</v>
      </c>
      <c r="K26" s="92">
        <v>-9.9488520211974407E-3</v>
      </c>
      <c r="M26" s="89"/>
      <c r="N26" s="89"/>
      <c r="O26" s="89"/>
      <c r="P26" s="89"/>
    </row>
    <row r="27" spans="2:31" x14ac:dyDescent="0.2">
      <c r="B27" s="90"/>
      <c r="C27" s="13">
        <v>2019</v>
      </c>
      <c r="D27" s="92">
        <v>3.0693881085375407E-2</v>
      </c>
      <c r="E27" s="92">
        <v>-2.7294563666432792E-2</v>
      </c>
      <c r="F27" s="92">
        <v>2.1047226381299078E-2</v>
      </c>
      <c r="G27" s="92">
        <v>-2.1250052323633639E-2</v>
      </c>
      <c r="H27" s="92">
        <v>1.4251537967782557E-2</v>
      </c>
      <c r="I27" s="92">
        <v>-1.2152134788796287E-2</v>
      </c>
      <c r="J27" s="92">
        <v>1.4559285456873683E-2</v>
      </c>
      <c r="K27" s="92">
        <v>-1.2321138720271407E-2</v>
      </c>
      <c r="M27" s="89"/>
      <c r="N27" s="89"/>
      <c r="O27" s="89"/>
      <c r="P27" s="89"/>
    </row>
    <row r="28" spans="2:31" x14ac:dyDescent="0.2">
      <c r="B28" s="90"/>
      <c r="C28" s="13">
        <v>2020</v>
      </c>
      <c r="D28" s="92">
        <v>3.5012558043305608E-2</v>
      </c>
      <c r="E28" s="92">
        <v>-3.8138783598903991E-2</v>
      </c>
      <c r="F28" s="92">
        <v>2.1841621219906626E-2</v>
      </c>
      <c r="G28" s="92">
        <v>-2.2089441334196436E-2</v>
      </c>
      <c r="H28" s="92">
        <v>1.5084290608861295E-2</v>
      </c>
      <c r="I28" s="92">
        <v>-1.2306775096245892E-2</v>
      </c>
      <c r="J28" s="92">
        <v>1.6990559611178568E-2</v>
      </c>
      <c r="K28" s="92">
        <v>-1.250457709322994E-2</v>
      </c>
      <c r="M28" s="89"/>
      <c r="N28" s="89"/>
      <c r="O28" s="89"/>
      <c r="P28" s="89"/>
    </row>
    <row r="29" spans="2:31" x14ac:dyDescent="0.2">
      <c r="B29" s="90"/>
      <c r="C29" s="13">
        <v>2021</v>
      </c>
      <c r="D29" s="92">
        <v>4.3164954719208115E-2</v>
      </c>
      <c r="E29" s="92">
        <v>-3.9493336307742544E-2</v>
      </c>
      <c r="F29" s="92">
        <v>2.2448865772419557E-2</v>
      </c>
      <c r="G29" s="92">
        <v>-2.2446963300136513E-2</v>
      </c>
      <c r="H29" s="92">
        <v>1.6034221545524474E-2</v>
      </c>
      <c r="I29" s="92">
        <v>-1.1984622864229966E-2</v>
      </c>
      <c r="J29" s="92">
        <v>1.8424637883954542E-2</v>
      </c>
      <c r="K29" s="92">
        <v>-1.3185026447307902E-2</v>
      </c>
      <c r="M29" s="89"/>
      <c r="N29" s="89"/>
      <c r="O29" s="89"/>
      <c r="P29" s="89"/>
    </row>
    <row r="30" spans="2:31" x14ac:dyDescent="0.2">
      <c r="B30" s="90"/>
      <c r="C30" s="13">
        <v>2022</v>
      </c>
      <c r="D30" s="92">
        <v>4.4787459105561922E-2</v>
      </c>
      <c r="E30" s="92">
        <v>-4.3995473432694276E-2</v>
      </c>
      <c r="F30" s="92">
        <v>2.2894890073286822E-2</v>
      </c>
      <c r="G30" s="92">
        <v>-2.3126547770229933E-2</v>
      </c>
      <c r="H30" s="92">
        <v>1.6454747589113028E-2</v>
      </c>
      <c r="I30" s="92">
        <v>-1.1579404676233085E-2</v>
      </c>
      <c r="J30" s="92">
        <v>1.930866344509341E-2</v>
      </c>
      <c r="K30" s="92">
        <v>-1.3853100609362734E-2</v>
      </c>
      <c r="M30" s="89"/>
      <c r="N30" s="89"/>
      <c r="O30" s="89"/>
      <c r="P30" s="89"/>
    </row>
    <row r="31" spans="2:31" x14ac:dyDescent="0.2">
      <c r="B31" s="90"/>
      <c r="C31" s="13">
        <v>2023</v>
      </c>
      <c r="D31" s="92">
        <v>4.5695039277586336E-2</v>
      </c>
      <c r="E31" s="92">
        <v>-4.6907762385506868E-2</v>
      </c>
      <c r="F31" s="92">
        <v>2.3328032266944243E-2</v>
      </c>
      <c r="G31" s="92">
        <v>-2.3296145853086814E-2</v>
      </c>
      <c r="H31" s="92">
        <v>1.6800978919764065E-2</v>
      </c>
      <c r="I31" s="92">
        <v>-1.0988582972728866E-2</v>
      </c>
      <c r="J31" s="92">
        <v>1.9848840201796669E-2</v>
      </c>
      <c r="K31" s="92">
        <v>-1.439284806479868E-2</v>
      </c>
      <c r="M31" s="89"/>
      <c r="N31" s="89"/>
      <c r="O31" s="89"/>
      <c r="P31" s="89"/>
    </row>
    <row r="32" spans="2:31" x14ac:dyDescent="0.2">
      <c r="B32" s="90"/>
      <c r="C32" s="13">
        <v>2024</v>
      </c>
      <c r="D32" s="92">
        <v>5.2446173809672203E-2</v>
      </c>
      <c r="E32" s="92">
        <v>-4.6747200238239972E-2</v>
      </c>
      <c r="F32" s="92">
        <v>2.3462380752529377E-2</v>
      </c>
      <c r="G32" s="92">
        <v>-2.3672924478194357E-2</v>
      </c>
      <c r="H32" s="92">
        <v>1.7189957661059685E-2</v>
      </c>
      <c r="I32" s="92">
        <v>-1.0274056946006804E-2</v>
      </c>
      <c r="J32" s="92">
        <v>2.0923216391274257E-2</v>
      </c>
      <c r="K32" s="92">
        <v>-1.4923713213505496E-2</v>
      </c>
      <c r="M32" s="89"/>
      <c r="N32" s="89"/>
      <c r="O32" s="89"/>
      <c r="P32" s="89"/>
    </row>
    <row r="33" spans="2:16" x14ac:dyDescent="0.2">
      <c r="B33" s="90"/>
      <c r="C33" s="13">
        <v>2025</v>
      </c>
      <c r="D33" s="92">
        <v>4.5618100643077808E-2</v>
      </c>
      <c r="E33" s="92">
        <v>-5.3643585666900417E-2</v>
      </c>
      <c r="F33" s="92">
        <v>2.3471469056887129E-2</v>
      </c>
      <c r="G33" s="92">
        <v>-2.3543208370037538E-2</v>
      </c>
      <c r="H33" s="92">
        <v>1.7262362420208177E-2</v>
      </c>
      <c r="I33" s="92">
        <v>-9.8709958861591396E-3</v>
      </c>
      <c r="J33" s="92">
        <v>2.2087701254471348E-2</v>
      </c>
      <c r="K33" s="92">
        <v>-1.5118308609418873E-2</v>
      </c>
      <c r="M33" s="89"/>
      <c r="N33" s="89"/>
      <c r="O33" s="89"/>
      <c r="P33" s="89"/>
    </row>
    <row r="34" spans="2:16" x14ac:dyDescent="0.2">
      <c r="B34" s="90"/>
      <c r="C34" s="13">
        <v>2026</v>
      </c>
      <c r="D34" s="92">
        <v>5.5427255233596151E-2</v>
      </c>
      <c r="E34" s="92">
        <v>-4.966276130629943E-2</v>
      </c>
      <c r="F34" s="92">
        <v>2.3928005522114271E-2</v>
      </c>
      <c r="G34" s="92">
        <v>-2.4208887082948216E-2</v>
      </c>
      <c r="H34" s="92">
        <v>1.7555497438253465E-2</v>
      </c>
      <c r="I34" s="92">
        <v>-9.5190528494513149E-3</v>
      </c>
      <c r="J34" s="92">
        <v>2.335457839167332E-2</v>
      </c>
      <c r="K34" s="92">
        <v>-1.5354014841699737E-2</v>
      </c>
      <c r="M34" s="89"/>
      <c r="N34" s="89"/>
      <c r="O34" s="89"/>
      <c r="P34" s="89"/>
    </row>
    <row r="35" spans="2:16" x14ac:dyDescent="0.2">
      <c r="B35" s="90"/>
      <c r="C35" s="13">
        <v>2027</v>
      </c>
      <c r="D35" s="92">
        <v>5.4903409101261458E-2</v>
      </c>
      <c r="E35" s="92">
        <v>-5.3121294438691624E-2</v>
      </c>
      <c r="F35" s="92">
        <v>2.4041868653806198E-2</v>
      </c>
      <c r="G35" s="92">
        <v>-2.3709050623882288E-2</v>
      </c>
      <c r="H35" s="92">
        <v>1.7302527344424057E-2</v>
      </c>
      <c r="I35" s="92">
        <v>-8.9903712843469874E-3</v>
      </c>
      <c r="J35" s="92">
        <v>2.4606606743116988E-2</v>
      </c>
      <c r="K35" s="92">
        <v>-1.5416638986969544E-2</v>
      </c>
      <c r="M35" s="89"/>
      <c r="N35" s="89"/>
      <c r="O35" s="89"/>
      <c r="P35" s="89"/>
    </row>
    <row r="36" spans="2:16" x14ac:dyDescent="0.2">
      <c r="B36" s="90"/>
      <c r="C36" s="13">
        <v>2028</v>
      </c>
      <c r="D36" s="92">
        <v>5.8770344068713731E-2</v>
      </c>
      <c r="E36" s="92">
        <v>-5.5027474696543677E-2</v>
      </c>
      <c r="F36" s="92">
        <v>2.3907606557091343E-2</v>
      </c>
      <c r="G36" s="92">
        <v>-2.3779648209515725E-2</v>
      </c>
      <c r="H36" s="92">
        <v>1.7152702847698542E-2</v>
      </c>
      <c r="I36" s="92">
        <v>-8.4389974000852463E-3</v>
      </c>
      <c r="J36" s="92">
        <v>2.6441843264443987E-2</v>
      </c>
      <c r="K36" s="92">
        <v>-1.5678833221023036E-2</v>
      </c>
      <c r="M36" s="89"/>
      <c r="N36" s="89"/>
      <c r="O36" s="89"/>
      <c r="P36" s="89"/>
    </row>
    <row r="37" spans="2:16" x14ac:dyDescent="0.2">
      <c r="B37" s="90"/>
      <c r="C37" s="13">
        <v>2029</v>
      </c>
      <c r="D37" s="92">
        <v>6.9521191675517402E-2</v>
      </c>
      <c r="E37" s="92">
        <v>-4.9451660581053325E-2</v>
      </c>
      <c r="F37" s="92">
        <v>2.4166039138102891E-2</v>
      </c>
      <c r="G37" s="92">
        <v>-2.4014934245084385E-2</v>
      </c>
      <c r="H37" s="92">
        <v>1.7347810047649403E-2</v>
      </c>
      <c r="I37" s="92">
        <v>-7.8876657942920092E-3</v>
      </c>
      <c r="J37" s="92">
        <v>2.8444037112463905E-2</v>
      </c>
      <c r="K37" s="92">
        <v>-1.613251227819279E-2</v>
      </c>
      <c r="M37" s="89"/>
      <c r="N37" s="89"/>
      <c r="O37" s="89"/>
      <c r="P37" s="89"/>
    </row>
    <row r="38" spans="2:16" x14ac:dyDescent="0.2">
      <c r="B38" s="90"/>
      <c r="C38" s="13">
        <v>2030</v>
      </c>
      <c r="D38" s="92">
        <v>6.437398085043089E-2</v>
      </c>
      <c r="E38" s="92">
        <v>-5.6092792604349739E-2</v>
      </c>
      <c r="F38" s="92">
        <v>2.4581608728996063E-2</v>
      </c>
      <c r="G38" s="92">
        <v>-2.434120079093316E-2</v>
      </c>
      <c r="H38" s="92">
        <v>1.7424191781389986E-2</v>
      </c>
      <c r="I38" s="92">
        <v>-7.1248712177526263E-3</v>
      </c>
      <c r="J38" s="92">
        <v>3.0539969169488979E-2</v>
      </c>
      <c r="K38" s="92">
        <v>-1.6863316125421912E-2</v>
      </c>
      <c r="M38" s="89"/>
      <c r="N38" s="89"/>
      <c r="O38" s="89"/>
      <c r="P38" s="89"/>
    </row>
    <row r="39" spans="2:16" x14ac:dyDescent="0.2">
      <c r="B39" s="90"/>
      <c r="C39" s="13">
        <v>2031</v>
      </c>
      <c r="D39" s="92">
        <v>6.1590969874299129E-2</v>
      </c>
      <c r="E39" s="92">
        <v>-6.0484727979148833E-2</v>
      </c>
      <c r="F39" s="92">
        <v>2.4493523892558766E-2</v>
      </c>
      <c r="G39" s="92">
        <v>-2.4455470582170569E-2</v>
      </c>
      <c r="H39" s="92">
        <v>1.7623443154154206E-2</v>
      </c>
      <c r="I39" s="92">
        <v>-6.5889324314462039E-3</v>
      </c>
      <c r="J39" s="92">
        <v>3.2626513194452311E-2</v>
      </c>
      <c r="K39" s="92">
        <v>-1.7779533415574478E-2</v>
      </c>
      <c r="M39" s="89"/>
      <c r="N39" s="89"/>
      <c r="O39" s="89"/>
      <c r="P39" s="89"/>
    </row>
    <row r="40" spans="2:16" x14ac:dyDescent="0.2">
      <c r="B40" s="90"/>
      <c r="C40" s="13">
        <v>2032</v>
      </c>
      <c r="D40" s="92">
        <v>6.7284825183030916E-2</v>
      </c>
      <c r="E40" s="92">
        <v>-5.7098983098568978E-2</v>
      </c>
      <c r="F40" s="92">
        <v>2.4456141383210284E-2</v>
      </c>
      <c r="G40" s="92">
        <v>-2.5119775811732747E-2</v>
      </c>
      <c r="H40" s="92">
        <v>1.7854763821828712E-2</v>
      </c>
      <c r="I40" s="92">
        <v>-6.0961862740439576E-3</v>
      </c>
      <c r="J40" s="92">
        <v>3.4859843303442606E-2</v>
      </c>
      <c r="K40" s="92">
        <v>-1.8737989224068108E-2</v>
      </c>
      <c r="M40" s="89"/>
      <c r="N40" s="89"/>
      <c r="O40" s="89"/>
      <c r="P40" s="89"/>
    </row>
    <row r="41" spans="2:16" x14ac:dyDescent="0.2">
      <c r="B41" s="90"/>
      <c r="C41" s="13">
        <v>2033</v>
      </c>
      <c r="D41" s="92">
        <v>6.7462471390759227E-2</v>
      </c>
      <c r="E41" s="92">
        <v>-6.0945615538622322E-2</v>
      </c>
      <c r="F41" s="92">
        <v>2.4741955288069439E-2</v>
      </c>
      <c r="G41" s="92">
        <v>-2.4836336262562542E-2</v>
      </c>
      <c r="H41" s="92">
        <v>1.7873887403147215E-2</v>
      </c>
      <c r="I41" s="92">
        <v>-5.7196476453752476E-3</v>
      </c>
      <c r="J41" s="92">
        <v>3.6998326350575983E-2</v>
      </c>
      <c r="K41" s="92">
        <v>-1.9439324450221895E-2</v>
      </c>
      <c r="M41" s="89"/>
      <c r="N41" s="89"/>
      <c r="O41" s="89"/>
      <c r="P41" s="89"/>
    </row>
    <row r="42" spans="2:16" x14ac:dyDescent="0.2">
      <c r="B42" s="90"/>
      <c r="C42" s="13">
        <v>2034</v>
      </c>
      <c r="D42" s="92">
        <v>7.9497896456596218E-2</v>
      </c>
      <c r="E42" s="92">
        <v>-5.9861617058342032E-2</v>
      </c>
      <c r="F42" s="92">
        <v>2.4890054510431359E-2</v>
      </c>
      <c r="G42" s="92">
        <v>-2.4865229578052928E-2</v>
      </c>
      <c r="H42" s="92">
        <v>1.7538739032304962E-2</v>
      </c>
      <c r="I42" s="92">
        <v>-5.5541902402449495E-3</v>
      </c>
      <c r="J42" s="92">
        <v>3.9539163800664356E-2</v>
      </c>
      <c r="K42" s="92">
        <v>-2.02474188730144E-2</v>
      </c>
      <c r="M42" s="89"/>
      <c r="N42" s="89"/>
      <c r="O42" s="89"/>
      <c r="P42" s="89"/>
    </row>
    <row r="43" spans="2:16" ht="15" thickBot="1" x14ac:dyDescent="0.25">
      <c r="B43" s="90"/>
      <c r="C43" s="93">
        <v>2035</v>
      </c>
      <c r="D43" s="94">
        <v>7.2818588123142236E-2</v>
      </c>
      <c r="E43" s="94">
        <v>-6.1550288414861321E-2</v>
      </c>
      <c r="F43" s="94">
        <v>2.504723228002903E-2</v>
      </c>
      <c r="G43" s="94">
        <v>-2.5043660372559229E-2</v>
      </c>
      <c r="H43" s="94">
        <v>1.8037541444525296E-2</v>
      </c>
      <c r="I43" s="94">
        <v>-5.4063748409775014E-3</v>
      </c>
      <c r="J43" s="94">
        <v>4.2134644451849557E-2</v>
      </c>
      <c r="K43" s="94">
        <v>-2.1003252549029905E-2</v>
      </c>
      <c r="M43" s="89"/>
      <c r="N43" s="89"/>
      <c r="O43" s="89"/>
      <c r="P43" s="89"/>
    </row>
    <row r="44" spans="2:16" ht="15" thickTop="1" x14ac:dyDescent="0.2">
      <c r="B44" s="24" t="s">
        <v>31</v>
      </c>
    </row>
    <row r="45" spans="2:16" x14ac:dyDescent="0.2">
      <c r="B45" s="24"/>
    </row>
    <row r="46" spans="2:16" x14ac:dyDescent="0.2">
      <c r="B46" s="25" t="s">
        <v>32</v>
      </c>
    </row>
    <row r="47" spans="2:16" x14ac:dyDescent="0.2">
      <c r="B47" s="25" t="s">
        <v>33</v>
      </c>
    </row>
    <row r="48" spans="2:16" x14ac:dyDescent="0.2">
      <c r="B48" s="24"/>
    </row>
    <row r="49" spans="2:33" x14ac:dyDescent="0.2">
      <c r="B49" s="24"/>
    </row>
    <row r="50" spans="2:33" x14ac:dyDescent="0.2">
      <c r="B50" s="24"/>
    </row>
    <row r="56" spans="2:33" x14ac:dyDescent="0.2"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9" spans="2:33" x14ac:dyDescent="0.2"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</row>
    <row r="60" spans="2:33" x14ac:dyDescent="0.2"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</row>
    <row r="61" spans="2:33" x14ac:dyDescent="0.2">
      <c r="B61" s="24"/>
    </row>
    <row r="62" spans="2:33" x14ac:dyDescent="0.2">
      <c r="B62" s="24"/>
    </row>
    <row r="63" spans="2:33" x14ac:dyDescent="0.2">
      <c r="B63" s="24"/>
    </row>
    <row r="64" spans="2:33" x14ac:dyDescent="0.2">
      <c r="B64" s="24"/>
    </row>
    <row r="65" spans="2:2" x14ac:dyDescent="0.2">
      <c r="B65" s="24"/>
    </row>
    <row r="66" spans="2:2" x14ac:dyDescent="0.2">
      <c r="B66" s="24"/>
    </row>
    <row r="67" spans="2:2" x14ac:dyDescent="0.2">
      <c r="B67" s="24"/>
    </row>
    <row r="68" spans="2:2" x14ac:dyDescent="0.2">
      <c r="B68" s="24"/>
    </row>
    <row r="69" spans="2:2" x14ac:dyDescent="0.2">
      <c r="B69" s="24"/>
    </row>
    <row r="70" spans="2:2" x14ac:dyDescent="0.2">
      <c r="B70" s="24"/>
    </row>
    <row r="71" spans="2:2" x14ac:dyDescent="0.2">
      <c r="B71" s="24"/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N63"/>
  <sheetViews>
    <sheetView workbookViewId="0"/>
  </sheetViews>
  <sheetFormatPr defaultColWidth="8.85546875" defaultRowHeight="14.25" x14ac:dyDescent="0.2"/>
  <cols>
    <col min="1" max="3" width="8.85546875" style="1" customWidth="1"/>
    <col min="4" max="4" width="22.42578125" style="1" customWidth="1"/>
    <col min="5" max="5" width="20.42578125" style="1" customWidth="1"/>
    <col min="6" max="6" width="15.85546875" style="1" customWidth="1"/>
    <col min="7" max="7" width="18.42578125" style="1" customWidth="1"/>
    <col min="8" max="8" width="14.42578125" style="1" customWidth="1"/>
    <col min="9" max="9" width="8.85546875" style="1" customWidth="1"/>
    <col min="10" max="16384" width="8.85546875" style="1"/>
  </cols>
  <sheetData>
    <row r="2" spans="2:2" ht="15.75" x14ac:dyDescent="0.2">
      <c r="B2" s="9" t="s">
        <v>93</v>
      </c>
    </row>
    <row r="3" spans="2:2" x14ac:dyDescent="0.2">
      <c r="B3" s="1" t="s">
        <v>0</v>
      </c>
    </row>
    <row r="25" spans="3:40" ht="15" thickBot="1" x14ac:dyDescent="0.25"/>
    <row r="26" spans="3:40" ht="19.5" thickTop="1" x14ac:dyDescent="0.35">
      <c r="C26" s="41"/>
      <c r="D26" s="41"/>
      <c r="E26" s="41"/>
      <c r="F26" s="41"/>
      <c r="G26" s="41"/>
      <c r="H26" s="41" t="s">
        <v>94</v>
      </c>
    </row>
    <row r="27" spans="3:40" ht="42.75" x14ac:dyDescent="0.2">
      <c r="C27" s="53" t="s">
        <v>25</v>
      </c>
      <c r="D27" s="53" t="s">
        <v>95</v>
      </c>
      <c r="E27" s="53" t="s">
        <v>44</v>
      </c>
      <c r="F27" s="53" t="s">
        <v>96</v>
      </c>
      <c r="G27" s="53" t="s">
        <v>97</v>
      </c>
      <c r="H27" s="53" t="s">
        <v>98</v>
      </c>
    </row>
    <row r="28" spans="3:40" x14ac:dyDescent="0.2">
      <c r="C28" s="13">
        <v>2008</v>
      </c>
      <c r="D28" s="84">
        <v>603.6</v>
      </c>
      <c r="E28" s="84">
        <v>615.70658369198486</v>
      </c>
      <c r="F28" s="84">
        <v>258.82457099999999</v>
      </c>
      <c r="G28" s="95">
        <v>640.26745582926674</v>
      </c>
      <c r="H28" s="84">
        <v>381.44288482926675</v>
      </c>
      <c r="I28" s="21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 spans="3:40" x14ac:dyDescent="0.2">
      <c r="C29" s="13">
        <v>2009</v>
      </c>
      <c r="D29" s="84">
        <v>603.6</v>
      </c>
      <c r="E29" s="84">
        <v>595.14692729152898</v>
      </c>
      <c r="F29" s="84">
        <v>227.38167999999996</v>
      </c>
      <c r="G29" s="84">
        <v>583.78146616573804</v>
      </c>
      <c r="H29" s="84">
        <v>356.39978616573802</v>
      </c>
      <c r="I29" s="21"/>
      <c r="J29" s="19"/>
      <c r="M29" s="21"/>
    </row>
    <row r="30" spans="3:40" x14ac:dyDescent="0.2">
      <c r="C30" s="13">
        <v>2010</v>
      </c>
      <c r="D30" s="84">
        <v>603.6</v>
      </c>
      <c r="E30" s="84">
        <v>604.68198565646298</v>
      </c>
      <c r="F30" s="84">
        <v>233.59509799999995</v>
      </c>
      <c r="G30" s="84">
        <v>597.05103604130591</v>
      </c>
      <c r="H30" s="84">
        <v>363.45593804130596</v>
      </c>
      <c r="I30" s="21"/>
      <c r="J30" s="19"/>
      <c r="M30" s="21"/>
    </row>
    <row r="31" spans="3:40" x14ac:dyDescent="0.2">
      <c r="C31" s="13">
        <v>2011</v>
      </c>
      <c r="D31" s="84">
        <v>603.6</v>
      </c>
      <c r="E31" s="84">
        <v>578.9071094987064</v>
      </c>
      <c r="F31" s="84">
        <v>218.27793599999998</v>
      </c>
      <c r="G31" s="84">
        <v>549.06863158959129</v>
      </c>
      <c r="H31" s="84">
        <v>330.79069558959128</v>
      </c>
      <c r="I31" s="21"/>
      <c r="J31" s="19"/>
      <c r="M31" s="21"/>
    </row>
    <row r="32" spans="3:40" x14ac:dyDescent="0.2">
      <c r="C32" s="13">
        <v>2012</v>
      </c>
      <c r="D32" s="84">
        <v>603.6</v>
      </c>
      <c r="E32" s="84">
        <v>587.10535709956889</v>
      </c>
      <c r="F32" s="84">
        <v>231.58647306483394</v>
      </c>
      <c r="G32" s="84">
        <v>567.99134749903146</v>
      </c>
      <c r="H32" s="84">
        <v>336.40487443419755</v>
      </c>
      <c r="I32" s="21"/>
      <c r="J32" s="19"/>
      <c r="M32" s="21"/>
    </row>
    <row r="33" spans="3:8" x14ac:dyDescent="0.2">
      <c r="C33" s="13">
        <v>2013</v>
      </c>
      <c r="D33" s="84">
        <v>556.4</v>
      </c>
      <c r="E33" s="84">
        <v>540.84644727850582</v>
      </c>
      <c r="F33" s="84">
        <v>226.83899617104589</v>
      </c>
      <c r="G33" s="84">
        <v>552.37041444955173</v>
      </c>
      <c r="H33" s="84">
        <v>325.53141827850584</v>
      </c>
    </row>
    <row r="34" spans="3:8" x14ac:dyDescent="0.2">
      <c r="C34" s="13">
        <v>2014</v>
      </c>
      <c r="D34" s="84">
        <v>556.4</v>
      </c>
      <c r="E34" s="84">
        <v>527.24909521192285</v>
      </c>
      <c r="F34" s="84">
        <v>199.34952721994577</v>
      </c>
      <c r="G34" s="84">
        <v>510.82809643186863</v>
      </c>
      <c r="H34" s="84">
        <v>311.47856921192283</v>
      </c>
    </row>
    <row r="35" spans="3:8" x14ac:dyDescent="0.2">
      <c r="C35" s="13">
        <v>2015</v>
      </c>
      <c r="D35" s="84">
        <v>556.4</v>
      </c>
      <c r="E35" s="84">
        <v>534.74474387199768</v>
      </c>
      <c r="F35" s="84">
        <v>177.22827215293961</v>
      </c>
      <c r="G35" s="84">
        <v>492.39251202493733</v>
      </c>
      <c r="H35" s="84">
        <v>315.16423987199772</v>
      </c>
    </row>
    <row r="36" spans="3:8" x14ac:dyDescent="0.2">
      <c r="C36" s="13">
        <v>2016</v>
      </c>
      <c r="D36" s="84">
        <v>556.4</v>
      </c>
      <c r="E36" s="84">
        <v>534.60381649364342</v>
      </c>
      <c r="F36" s="84">
        <v>148.68219106944497</v>
      </c>
      <c r="G36" s="84">
        <v>467.88406956308836</v>
      </c>
      <c r="H36" s="84">
        <v>319.20187849364339</v>
      </c>
    </row>
    <row r="37" spans="3:8" x14ac:dyDescent="0.2">
      <c r="C37" s="13">
        <v>2017</v>
      </c>
      <c r="D37" s="84">
        <v>556.4</v>
      </c>
      <c r="E37" s="84">
        <v>525.18392484272874</v>
      </c>
      <c r="F37" s="84">
        <v>138.62661533587155</v>
      </c>
      <c r="G37" s="84">
        <v>448.21054017860024</v>
      </c>
      <c r="H37" s="84">
        <v>309.58392484272866</v>
      </c>
    </row>
    <row r="38" spans="3:8" x14ac:dyDescent="0.2">
      <c r="C38" s="13">
        <v>2018</v>
      </c>
      <c r="D38" s="84">
        <v>508.8</v>
      </c>
      <c r="E38" s="84">
        <v>503.69801054685274</v>
      </c>
      <c r="F38" s="84">
        <v>120.80369067229796</v>
      </c>
      <c r="G38" s="84">
        <v>427.50170121915073</v>
      </c>
      <c r="H38" s="84">
        <v>306.6980105468528</v>
      </c>
    </row>
    <row r="39" spans="3:8" x14ac:dyDescent="0.2">
      <c r="C39" s="13">
        <v>2019</v>
      </c>
      <c r="D39" s="84">
        <v>508.8</v>
      </c>
      <c r="E39" s="84">
        <v>495.25117909904577</v>
      </c>
      <c r="F39" s="84">
        <v>110.27844379276138</v>
      </c>
      <c r="G39" s="84">
        <v>408.52962289180715</v>
      </c>
      <c r="H39" s="84">
        <v>298.25117909904577</v>
      </c>
    </row>
    <row r="40" spans="3:8" x14ac:dyDescent="0.2">
      <c r="C40" s="13">
        <v>2020</v>
      </c>
      <c r="D40" s="84">
        <v>508.8</v>
      </c>
      <c r="E40" s="84">
        <v>488.76482781931486</v>
      </c>
      <c r="F40" s="84">
        <v>106.17174496619756</v>
      </c>
      <c r="G40" s="84">
        <v>397.93657278551245</v>
      </c>
      <c r="H40" s="84">
        <v>291.76482781931486</v>
      </c>
    </row>
    <row r="41" spans="3:8" x14ac:dyDescent="0.2">
      <c r="C41" s="13">
        <v>2021</v>
      </c>
      <c r="D41" s="84">
        <v>508.8</v>
      </c>
      <c r="E41" s="84">
        <v>485.70743214973902</v>
      </c>
      <c r="F41" s="84">
        <v>97.248464875341483</v>
      </c>
      <c r="G41" s="84">
        <v>385.9558970250805</v>
      </c>
      <c r="H41" s="84">
        <v>288.70743214973902</v>
      </c>
    </row>
    <row r="42" spans="3:8" x14ac:dyDescent="0.2">
      <c r="C42" s="13">
        <v>2022</v>
      </c>
      <c r="D42" s="84">
        <v>508.8</v>
      </c>
      <c r="E42" s="84">
        <v>482.9687467661231</v>
      </c>
      <c r="F42" s="84">
        <v>93.667538267195951</v>
      </c>
      <c r="G42" s="84">
        <v>379.63628503331904</v>
      </c>
      <c r="H42" s="84">
        <v>285.9687467661231</v>
      </c>
    </row>
    <row r="43" spans="3:8" x14ac:dyDescent="0.2">
      <c r="C43" s="13">
        <v>2023</v>
      </c>
      <c r="D43" s="84">
        <v>390</v>
      </c>
      <c r="E43" s="84">
        <v>421.42252362658485</v>
      </c>
      <c r="F43" s="84">
        <v>94.292728454830097</v>
      </c>
      <c r="G43" s="84">
        <v>377.71525208141497</v>
      </c>
      <c r="H43" s="84">
        <v>283.4225236265849</v>
      </c>
    </row>
    <row r="44" spans="3:8" x14ac:dyDescent="0.2">
      <c r="C44" s="13">
        <v>2024</v>
      </c>
      <c r="D44" s="84">
        <v>390</v>
      </c>
      <c r="E44" s="84">
        <v>418.88492713509572</v>
      </c>
      <c r="F44" s="84">
        <v>91.958114980795486</v>
      </c>
      <c r="G44" s="84">
        <v>372.84304211589119</v>
      </c>
      <c r="H44" s="84">
        <v>280.88492713509572</v>
      </c>
    </row>
    <row r="45" spans="3:8" x14ac:dyDescent="0.2">
      <c r="C45" s="13">
        <v>2025</v>
      </c>
      <c r="D45" s="84">
        <v>390</v>
      </c>
      <c r="E45" s="84">
        <v>416.93087824545592</v>
      </c>
      <c r="F45" s="84">
        <v>91.910399634191236</v>
      </c>
      <c r="G45" s="84">
        <v>370.84127787964712</v>
      </c>
      <c r="H45" s="84">
        <v>278.93087824545592</v>
      </c>
    </row>
    <row r="46" spans="3:8" x14ac:dyDescent="0.2">
      <c r="C46" s="13">
        <v>2026</v>
      </c>
      <c r="D46" s="84">
        <v>390</v>
      </c>
      <c r="E46" s="84">
        <v>416.10205017507099</v>
      </c>
      <c r="F46" s="84">
        <v>89.756310863237715</v>
      </c>
      <c r="G46" s="84">
        <v>367.85836103830871</v>
      </c>
      <c r="H46" s="84">
        <v>278.10205017507099</v>
      </c>
    </row>
    <row r="47" spans="3:8" x14ac:dyDescent="0.2">
      <c r="C47" s="13">
        <v>2027</v>
      </c>
      <c r="D47" s="84">
        <v>390</v>
      </c>
      <c r="E47" s="84">
        <v>415.46051799995405</v>
      </c>
      <c r="F47" s="84">
        <v>91.562538708317689</v>
      </c>
      <c r="G47" s="84">
        <v>369.02305670827172</v>
      </c>
      <c r="H47" s="84">
        <v>277.46051799995405</v>
      </c>
    </row>
    <row r="48" spans="3:8" x14ac:dyDescent="0.2">
      <c r="C48" s="13">
        <v>2028</v>
      </c>
      <c r="D48" s="21">
        <v>345</v>
      </c>
      <c r="E48" s="84">
        <v>394.92503510963513</v>
      </c>
      <c r="F48" s="84">
        <v>89.871218046105156</v>
      </c>
      <c r="G48" s="84">
        <v>366.79625315574026</v>
      </c>
      <c r="H48" s="84">
        <v>276.92503510963513</v>
      </c>
    </row>
    <row r="49" spans="2:8" x14ac:dyDescent="0.2">
      <c r="C49" s="13">
        <v>2029</v>
      </c>
      <c r="D49" s="21">
        <v>345</v>
      </c>
      <c r="E49" s="84">
        <v>394.60950947470303</v>
      </c>
      <c r="F49" s="84">
        <v>87.515760114750833</v>
      </c>
      <c r="G49" s="84">
        <v>364.12526958945386</v>
      </c>
      <c r="H49" s="84">
        <v>276.60950947470303</v>
      </c>
    </row>
    <row r="50" spans="2:8" x14ac:dyDescent="0.2">
      <c r="C50" s="13">
        <v>2030</v>
      </c>
      <c r="D50" s="21">
        <v>345</v>
      </c>
      <c r="E50" s="84">
        <v>393.90438820573399</v>
      </c>
      <c r="F50" s="84">
        <v>84.848179628124328</v>
      </c>
      <c r="G50" s="84">
        <v>360.75256783385834</v>
      </c>
      <c r="H50" s="84">
        <v>275.90438820573399</v>
      </c>
    </row>
    <row r="51" spans="2:8" x14ac:dyDescent="0.2">
      <c r="C51" s="13">
        <v>2031</v>
      </c>
      <c r="D51" s="21">
        <v>345</v>
      </c>
      <c r="E51" s="84">
        <v>393.22692693858704</v>
      </c>
      <c r="F51" s="84">
        <v>81.617447095125257</v>
      </c>
      <c r="G51" s="84">
        <v>356.84437403371231</v>
      </c>
      <c r="H51" s="84">
        <v>275.22692693858704</v>
      </c>
    </row>
    <row r="52" spans="2:8" x14ac:dyDescent="0.2">
      <c r="C52" s="13">
        <v>2032</v>
      </c>
      <c r="D52" s="21">
        <v>345</v>
      </c>
      <c r="E52" s="21">
        <v>393.2061447882495</v>
      </c>
      <c r="F52" s="84">
        <v>77.864844400348119</v>
      </c>
      <c r="G52" s="84">
        <v>353.07098918859765</v>
      </c>
      <c r="H52" s="84">
        <v>275.20614478824956</v>
      </c>
    </row>
    <row r="53" spans="2:8" x14ac:dyDescent="0.2">
      <c r="C53" s="13">
        <v>2033</v>
      </c>
      <c r="D53" s="84"/>
      <c r="E53" s="84"/>
      <c r="F53" s="84">
        <v>76.344404116633015</v>
      </c>
      <c r="G53" s="84">
        <v>352.42051850526946</v>
      </c>
      <c r="H53" s="84">
        <v>276.07611438863643</v>
      </c>
    </row>
    <row r="54" spans="2:8" x14ac:dyDescent="0.2">
      <c r="C54" s="13">
        <v>2034</v>
      </c>
      <c r="D54" s="84"/>
      <c r="E54" s="84"/>
      <c r="F54" s="84">
        <v>73.92030898616872</v>
      </c>
      <c r="G54" s="84">
        <v>351.03496975083044</v>
      </c>
      <c r="H54" s="84">
        <v>277.11466076466172</v>
      </c>
    </row>
    <row r="55" spans="2:8" ht="15" thickBot="1" x14ac:dyDescent="0.25">
      <c r="C55" s="93">
        <v>2035</v>
      </c>
      <c r="D55" s="96"/>
      <c r="E55" s="96"/>
      <c r="F55" s="96">
        <v>71.060861382193991</v>
      </c>
      <c r="G55" s="96">
        <v>349.56176817861439</v>
      </c>
      <c r="H55" s="96">
        <v>278.5009067964204</v>
      </c>
    </row>
    <row r="56" spans="2:8" ht="15" thickTop="1" x14ac:dyDescent="0.2"/>
    <row r="57" spans="2:8" x14ac:dyDescent="0.2">
      <c r="C57" s="1" t="s">
        <v>99</v>
      </c>
    </row>
    <row r="58" spans="2:8" x14ac:dyDescent="0.2">
      <c r="C58" s="1" t="s">
        <v>100</v>
      </c>
    </row>
    <row r="59" spans="2:8" x14ac:dyDescent="0.2">
      <c r="C59" s="1" t="s">
        <v>101</v>
      </c>
    </row>
    <row r="60" spans="2:8" x14ac:dyDescent="0.2">
      <c r="C60" s="1" t="s">
        <v>102</v>
      </c>
    </row>
    <row r="61" spans="2:8" x14ac:dyDescent="0.2">
      <c r="C61" s="1" t="s">
        <v>103</v>
      </c>
    </row>
    <row r="63" spans="2:8" x14ac:dyDescent="0.2">
      <c r="B63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D57"/>
  <sheetViews>
    <sheetView workbookViewId="0"/>
  </sheetViews>
  <sheetFormatPr defaultColWidth="8.85546875" defaultRowHeight="14.25" x14ac:dyDescent="0.2"/>
  <cols>
    <col min="1" max="3" width="8.85546875" style="1" customWidth="1"/>
    <col min="4" max="4" width="24.85546875" style="1" customWidth="1"/>
    <col min="5" max="5" width="8.85546875" style="1" customWidth="1"/>
    <col min="6" max="16384" width="8.85546875" style="1"/>
  </cols>
  <sheetData>
    <row r="2" spans="2:2" ht="15.75" x14ac:dyDescent="0.2">
      <c r="B2" s="9" t="s">
        <v>104</v>
      </c>
    </row>
    <row r="3" spans="2:2" x14ac:dyDescent="0.2">
      <c r="B3" s="1" t="s">
        <v>0</v>
      </c>
    </row>
    <row r="25" spans="3:4" ht="15" thickBot="1" x14ac:dyDescent="0.25"/>
    <row r="26" spans="3:4" ht="15" thickTop="1" x14ac:dyDescent="0.2">
      <c r="C26" s="40"/>
      <c r="D26" s="31" t="s">
        <v>105</v>
      </c>
    </row>
    <row r="27" spans="3:4" x14ac:dyDescent="0.2">
      <c r="C27" s="69" t="s">
        <v>25</v>
      </c>
      <c r="D27" s="69" t="s">
        <v>106</v>
      </c>
    </row>
    <row r="28" spans="3:4" x14ac:dyDescent="0.2">
      <c r="C28" s="1">
        <v>2008</v>
      </c>
      <c r="D28" s="21">
        <v>234.22135</v>
      </c>
    </row>
    <row r="29" spans="3:4" x14ac:dyDescent="0.2">
      <c r="C29" s="1">
        <v>2009</v>
      </c>
      <c r="D29" s="21">
        <v>221.11001000000002</v>
      </c>
    </row>
    <row r="30" spans="3:4" x14ac:dyDescent="0.2">
      <c r="C30" s="1">
        <v>2010</v>
      </c>
      <c r="D30" s="21">
        <v>227.55476999999996</v>
      </c>
    </row>
    <row r="31" spans="3:4" x14ac:dyDescent="0.2">
      <c r="C31" s="1">
        <v>2011</v>
      </c>
      <c r="D31" s="21">
        <v>212.62341000000001</v>
      </c>
    </row>
    <row r="32" spans="3:4" x14ac:dyDescent="0.2">
      <c r="C32" s="1">
        <v>2012</v>
      </c>
      <c r="D32" s="21">
        <v>215.34554</v>
      </c>
    </row>
    <row r="33" spans="3:4" x14ac:dyDescent="0.2">
      <c r="C33" s="1">
        <v>2013</v>
      </c>
      <c r="D33" s="21">
        <v>214.34623999999999</v>
      </c>
    </row>
    <row r="34" spans="3:4" x14ac:dyDescent="0.2">
      <c r="C34" s="1">
        <v>2014</v>
      </c>
      <c r="D34" s="21">
        <v>201.81379000000001</v>
      </c>
    </row>
    <row r="35" spans="3:4" x14ac:dyDescent="0.2">
      <c r="C35" s="1">
        <v>2015</v>
      </c>
      <c r="D35" s="21">
        <v>204.37752000000003</v>
      </c>
    </row>
    <row r="36" spans="3:4" x14ac:dyDescent="0.2">
      <c r="C36" s="1">
        <v>2016</v>
      </c>
      <c r="D36" s="21">
        <v>202.68356</v>
      </c>
    </row>
    <row r="37" spans="3:4" x14ac:dyDescent="0.2">
      <c r="C37" s="1">
        <v>2017</v>
      </c>
      <c r="D37" s="21">
        <v>199.92678000000004</v>
      </c>
    </row>
    <row r="38" spans="3:4" x14ac:dyDescent="0.2">
      <c r="C38" s="1">
        <v>2018</v>
      </c>
      <c r="D38" s="21">
        <v>194.93378056531589</v>
      </c>
    </row>
    <row r="39" spans="3:4" x14ac:dyDescent="0.2">
      <c r="C39" s="1">
        <v>2019</v>
      </c>
      <c r="D39" s="21">
        <v>190.92189269904625</v>
      </c>
    </row>
    <row r="40" spans="3:4" x14ac:dyDescent="0.2">
      <c r="C40" s="1">
        <v>2020</v>
      </c>
      <c r="D40" s="21">
        <v>188.95681542887425</v>
      </c>
    </row>
    <row r="41" spans="3:4" x14ac:dyDescent="0.2">
      <c r="C41" s="1">
        <v>2021</v>
      </c>
      <c r="D41" s="21">
        <v>186.58091872630789</v>
      </c>
    </row>
    <row r="42" spans="3:4" x14ac:dyDescent="0.2">
      <c r="C42" s="1">
        <v>2022</v>
      </c>
      <c r="D42" s="21">
        <v>185.82475616756443</v>
      </c>
    </row>
    <row r="43" spans="3:4" x14ac:dyDescent="0.2">
      <c r="C43" s="1">
        <v>2023</v>
      </c>
      <c r="D43" s="21">
        <v>184.71778120212272</v>
      </c>
    </row>
    <row r="44" spans="3:4" x14ac:dyDescent="0.2">
      <c r="C44" s="1">
        <v>2024</v>
      </c>
      <c r="D44" s="21">
        <v>181.36289450258022</v>
      </c>
    </row>
    <row r="45" spans="3:4" x14ac:dyDescent="0.2">
      <c r="C45" s="1">
        <v>2025</v>
      </c>
      <c r="D45" s="21">
        <v>181.83688159160647</v>
      </c>
    </row>
    <row r="46" spans="3:4" x14ac:dyDescent="0.2">
      <c r="C46" s="1">
        <v>2026</v>
      </c>
      <c r="D46" s="21">
        <v>184.65729237196425</v>
      </c>
    </row>
    <row r="47" spans="3:4" x14ac:dyDescent="0.2">
      <c r="C47" s="1">
        <v>2027</v>
      </c>
      <c r="D47" s="21">
        <v>184.22795600049665</v>
      </c>
    </row>
    <row r="48" spans="3:4" x14ac:dyDescent="0.2">
      <c r="C48" s="1">
        <v>2028</v>
      </c>
      <c r="D48" s="21">
        <v>184.87548415107554</v>
      </c>
    </row>
    <row r="49" spans="2:4" x14ac:dyDescent="0.2">
      <c r="C49" s="1">
        <v>2029</v>
      </c>
      <c r="D49" s="21">
        <v>186.20001033152352</v>
      </c>
    </row>
    <row r="50" spans="2:4" x14ac:dyDescent="0.2">
      <c r="C50" s="1">
        <v>2030</v>
      </c>
      <c r="D50" s="21">
        <v>184.72921046331862</v>
      </c>
    </row>
    <row r="51" spans="2:4" x14ac:dyDescent="0.2">
      <c r="C51" s="1">
        <v>2031</v>
      </c>
      <c r="D51" s="21">
        <v>185.20948393425897</v>
      </c>
    </row>
    <row r="52" spans="2:4" x14ac:dyDescent="0.2">
      <c r="C52" s="1">
        <v>2032</v>
      </c>
      <c r="D52" s="21">
        <v>186.62441691129851</v>
      </c>
    </row>
    <row r="53" spans="2:4" x14ac:dyDescent="0.2">
      <c r="C53" s="1">
        <v>2033</v>
      </c>
      <c r="D53" s="21">
        <v>186.98399680273869</v>
      </c>
    </row>
    <row r="54" spans="2:4" x14ac:dyDescent="0.2">
      <c r="C54" s="1">
        <v>2034</v>
      </c>
      <c r="D54" s="21">
        <v>188.97866135263169</v>
      </c>
    </row>
    <row r="55" spans="2:4" ht="15" thickBot="1" x14ac:dyDescent="0.25">
      <c r="C55" s="22">
        <v>2035</v>
      </c>
      <c r="D55" s="23">
        <v>191.67185374065781</v>
      </c>
    </row>
    <row r="56" spans="2:4" ht="15" thickTop="1" x14ac:dyDescent="0.2"/>
    <row r="57" spans="2:4" x14ac:dyDescent="0.2">
      <c r="B57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T60"/>
  <sheetViews>
    <sheetView tabSelected="1" topLeftCell="A25" workbookViewId="0">
      <selection activeCell="F39" sqref="F39"/>
    </sheetView>
  </sheetViews>
  <sheetFormatPr defaultColWidth="8.85546875" defaultRowHeight="14.25" x14ac:dyDescent="0.2"/>
  <cols>
    <col min="1" max="3" width="8.85546875" style="1" customWidth="1"/>
    <col min="4" max="4" width="15.42578125" style="1" customWidth="1"/>
    <col min="5" max="5" width="16.5703125" style="1" customWidth="1"/>
    <col min="6" max="7" width="19.5703125" style="1" customWidth="1"/>
    <col min="8" max="8" width="15.7109375" style="1" customWidth="1"/>
    <col min="9" max="9" width="8.85546875" style="1" customWidth="1"/>
    <col min="10" max="16384" width="8.85546875" style="1"/>
  </cols>
  <sheetData>
    <row r="2" spans="2:7" ht="15.75" x14ac:dyDescent="0.2">
      <c r="B2" s="9" t="s">
        <v>7</v>
      </c>
    </row>
    <row r="3" spans="2:7" x14ac:dyDescent="0.2">
      <c r="B3" s="1" t="s">
        <v>0</v>
      </c>
    </row>
    <row r="11" spans="2:7" x14ac:dyDescent="0.2">
      <c r="G11" s="10"/>
    </row>
    <row r="12" spans="2:7" x14ac:dyDescent="0.2">
      <c r="G12" s="10"/>
    </row>
    <row r="13" spans="2:7" x14ac:dyDescent="0.2">
      <c r="G13" s="10"/>
    </row>
    <row r="14" spans="2:7" x14ac:dyDescent="0.2">
      <c r="G14" s="10"/>
    </row>
    <row r="15" spans="2:7" x14ac:dyDescent="0.2">
      <c r="G15" s="10"/>
    </row>
    <row r="16" spans="2:7" x14ac:dyDescent="0.2">
      <c r="G16" s="10"/>
    </row>
    <row r="17" spans="2:10" x14ac:dyDescent="0.2">
      <c r="G17" s="10"/>
    </row>
    <row r="18" spans="2:10" x14ac:dyDescent="0.2">
      <c r="G18" s="10"/>
    </row>
    <row r="19" spans="2:10" x14ac:dyDescent="0.2">
      <c r="G19" s="10"/>
    </row>
    <row r="20" spans="2:10" x14ac:dyDescent="0.2">
      <c r="G20" s="10"/>
    </row>
    <row r="25" spans="2:10" ht="15" thickBot="1" x14ac:dyDescent="0.25"/>
    <row r="26" spans="2:10" ht="15" thickTop="1" x14ac:dyDescent="0.2">
      <c r="C26" s="11"/>
      <c r="D26" s="11"/>
      <c r="E26" s="11"/>
      <c r="F26" s="11" t="s">
        <v>23</v>
      </c>
      <c r="G26" s="12"/>
      <c r="H26" s="11"/>
    </row>
    <row r="27" spans="2:10" ht="18.75" x14ac:dyDescent="0.35">
      <c r="G27" s="13" t="s">
        <v>24</v>
      </c>
      <c r="J27" s="14"/>
    </row>
    <row r="28" spans="2:10" s="15" customFormat="1" ht="42.75" x14ac:dyDescent="0.2">
      <c r="C28" s="16" t="s">
        <v>25</v>
      </c>
      <c r="D28" s="17" t="s">
        <v>26</v>
      </c>
      <c r="E28" s="17" t="s">
        <v>27</v>
      </c>
      <c r="F28" s="17" t="s">
        <v>28</v>
      </c>
      <c r="G28" s="17" t="s">
        <v>29</v>
      </c>
      <c r="H28" s="17" t="s">
        <v>30</v>
      </c>
      <c r="J28" s="18"/>
    </row>
    <row r="29" spans="2:10" x14ac:dyDescent="0.2">
      <c r="B29" s="19"/>
      <c r="C29" s="13">
        <v>2008</v>
      </c>
      <c r="D29" s="20">
        <v>640.26745582926662</v>
      </c>
      <c r="E29" s="20"/>
      <c r="F29" s="20"/>
      <c r="G29" s="20"/>
      <c r="H29" s="19">
        <v>647.17745370664261</v>
      </c>
      <c r="I29" s="21"/>
      <c r="J29" s="14"/>
    </row>
    <row r="30" spans="2:10" x14ac:dyDescent="0.2">
      <c r="C30" s="13">
        <v>2009</v>
      </c>
      <c r="D30" s="20">
        <v>583.78146616573792</v>
      </c>
      <c r="E30" s="20"/>
      <c r="F30" s="20"/>
      <c r="G30" s="20"/>
      <c r="H30" s="21">
        <v>590.10549390836195</v>
      </c>
      <c r="I30" s="21"/>
      <c r="J30" s="14"/>
    </row>
    <row r="31" spans="2:10" x14ac:dyDescent="0.2">
      <c r="C31" s="1">
        <v>2010</v>
      </c>
      <c r="D31" s="20">
        <v>597.05103604130591</v>
      </c>
      <c r="E31" s="20"/>
      <c r="F31" s="20"/>
      <c r="G31" s="20"/>
      <c r="H31" s="21">
        <v>605.91218814739727</v>
      </c>
      <c r="I31" s="21"/>
      <c r="J31" s="14"/>
    </row>
    <row r="32" spans="2:10" x14ac:dyDescent="0.2">
      <c r="C32" s="1">
        <v>2011</v>
      </c>
      <c r="D32" s="20">
        <v>549.06863158959118</v>
      </c>
      <c r="E32" s="20"/>
      <c r="F32" s="20"/>
      <c r="G32" s="20"/>
      <c r="H32" s="21">
        <v>557.62985592976213</v>
      </c>
      <c r="I32" s="21"/>
      <c r="J32" s="14"/>
    </row>
    <row r="33" spans="2:46" x14ac:dyDescent="0.2">
      <c r="C33" s="1">
        <v>2012</v>
      </c>
      <c r="D33" s="20">
        <v>567.99134749903135</v>
      </c>
      <c r="E33" s="20"/>
      <c r="F33" s="20"/>
      <c r="G33" s="20"/>
      <c r="H33" s="21">
        <v>575.23744899629924</v>
      </c>
      <c r="I33" s="21"/>
      <c r="J33" s="14"/>
    </row>
    <row r="34" spans="2:46" x14ac:dyDescent="0.2">
      <c r="B34" s="19"/>
      <c r="C34" s="1">
        <v>2013</v>
      </c>
      <c r="D34" s="20">
        <v>552.37041444955162</v>
      </c>
      <c r="E34" s="20"/>
      <c r="F34" s="20"/>
      <c r="G34" s="20"/>
      <c r="H34" s="21">
        <v>558.33353577443677</v>
      </c>
      <c r="I34" s="21"/>
      <c r="J34" s="14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</row>
    <row r="35" spans="2:46" x14ac:dyDescent="0.2">
      <c r="C35" s="1">
        <v>2014</v>
      </c>
      <c r="D35" s="20">
        <v>510.82809643186852</v>
      </c>
      <c r="E35" s="20"/>
      <c r="F35" s="20"/>
      <c r="G35" s="20"/>
      <c r="H35" s="21">
        <v>515.13071754157613</v>
      </c>
      <c r="I35" s="21"/>
      <c r="J35" s="14"/>
    </row>
    <row r="36" spans="2:46" x14ac:dyDescent="0.2">
      <c r="C36" s="1">
        <v>2015</v>
      </c>
      <c r="D36" s="20">
        <v>492.39251202493722</v>
      </c>
      <c r="E36" s="20"/>
      <c r="F36" s="20"/>
      <c r="G36" s="20"/>
      <c r="H36" s="21">
        <v>495.74841333964275</v>
      </c>
      <c r="I36" s="21"/>
      <c r="J36" s="14"/>
    </row>
    <row r="37" spans="2:46" x14ac:dyDescent="0.2">
      <c r="C37" s="1">
        <v>2016</v>
      </c>
      <c r="D37" s="20">
        <v>467.8840695630883</v>
      </c>
      <c r="E37" s="21"/>
      <c r="F37" s="21"/>
      <c r="G37" s="21"/>
      <c r="H37" s="21">
        <v>444.74494403208166</v>
      </c>
      <c r="I37" s="21"/>
      <c r="J37" s="21"/>
    </row>
    <row r="38" spans="2:46" x14ac:dyDescent="0.2">
      <c r="C38" s="1">
        <v>2017</v>
      </c>
      <c r="D38" s="20">
        <v>448.21054017860024</v>
      </c>
      <c r="E38" s="21"/>
      <c r="F38" s="21"/>
      <c r="G38" s="21"/>
      <c r="H38" s="21">
        <v>436.70521698821261</v>
      </c>
      <c r="I38" s="21"/>
      <c r="J38" s="21"/>
    </row>
    <row r="39" spans="2:46" x14ac:dyDescent="0.2">
      <c r="B39" s="19"/>
      <c r="C39" s="1">
        <v>2018</v>
      </c>
      <c r="D39" s="20">
        <v>427.50170121915085</v>
      </c>
      <c r="E39" s="21">
        <v>427.77287357510124</v>
      </c>
      <c r="F39" s="21">
        <v>443.48454642704291</v>
      </c>
      <c r="G39" s="21">
        <v>412.48523526136489</v>
      </c>
      <c r="H39" s="21">
        <v>426.52593597558018</v>
      </c>
      <c r="I39" s="21"/>
      <c r="J39" s="21"/>
    </row>
    <row r="40" spans="2:46" x14ac:dyDescent="0.2">
      <c r="C40" s="1">
        <v>2019</v>
      </c>
      <c r="D40" s="20">
        <v>408.52962289180709</v>
      </c>
      <c r="E40" s="21">
        <v>409.7498517127338</v>
      </c>
      <c r="F40" s="21">
        <v>426.63557236828308</v>
      </c>
      <c r="G40" s="21">
        <v>392.94467451011616</v>
      </c>
      <c r="H40" s="21">
        <v>417.00245569886573</v>
      </c>
      <c r="I40" s="21"/>
      <c r="J40" s="21"/>
    </row>
    <row r="41" spans="2:46" x14ac:dyDescent="0.2">
      <c r="C41" s="1">
        <v>2020</v>
      </c>
      <c r="D41" s="20">
        <v>397.9365727855124</v>
      </c>
      <c r="E41" s="21">
        <v>398.31244265786415</v>
      </c>
      <c r="F41" s="21">
        <v>417.80801643794632</v>
      </c>
      <c r="G41" s="21">
        <v>380.1332478583642</v>
      </c>
      <c r="H41" s="21">
        <v>403.05836337191579</v>
      </c>
      <c r="I41" s="21"/>
      <c r="J41" s="21"/>
    </row>
    <row r="42" spans="2:46" x14ac:dyDescent="0.2">
      <c r="C42" s="1">
        <v>2021</v>
      </c>
      <c r="D42" s="20">
        <v>385.95589702508039</v>
      </c>
      <c r="E42" s="21">
        <v>387.97153933533593</v>
      </c>
      <c r="F42" s="21">
        <v>408.29634542014429</v>
      </c>
      <c r="G42" s="21">
        <v>368.71358813642672</v>
      </c>
      <c r="H42" s="21">
        <v>397.50189341982792</v>
      </c>
      <c r="I42" s="21"/>
      <c r="J42" s="21"/>
    </row>
    <row r="43" spans="2:46" x14ac:dyDescent="0.2">
      <c r="C43" s="1">
        <v>2022</v>
      </c>
      <c r="D43" s="20">
        <v>379.63628503331904</v>
      </c>
      <c r="E43" s="21">
        <v>381.15760284094608</v>
      </c>
      <c r="F43" s="21">
        <v>402.28446168894965</v>
      </c>
      <c r="G43" s="21">
        <v>360.23029885502734</v>
      </c>
      <c r="H43" s="21">
        <v>384.74018666672089</v>
      </c>
      <c r="I43" s="21"/>
      <c r="J43" s="21"/>
    </row>
    <row r="44" spans="2:46" x14ac:dyDescent="0.2">
      <c r="B44" s="19"/>
      <c r="C44" s="1">
        <v>2023</v>
      </c>
      <c r="D44" s="20">
        <v>377.71525208141503</v>
      </c>
      <c r="E44" s="21">
        <v>379.12238139793129</v>
      </c>
      <c r="F44" s="21">
        <v>401.15037944470089</v>
      </c>
      <c r="G44" s="21">
        <v>357.99663283445329</v>
      </c>
      <c r="H44" s="21">
        <v>379.37066551352086</v>
      </c>
      <c r="I44" s="21"/>
      <c r="J44" s="21"/>
    </row>
    <row r="45" spans="2:46" x14ac:dyDescent="0.2">
      <c r="C45" s="1">
        <v>2024</v>
      </c>
      <c r="D45" s="20">
        <v>372.84304211589119</v>
      </c>
      <c r="E45" s="21">
        <v>375.65089545173691</v>
      </c>
      <c r="F45" s="21">
        <v>398.69536494022344</v>
      </c>
      <c r="G45" s="21">
        <v>354.05640882198804</v>
      </c>
      <c r="H45" s="21">
        <v>377.58320392821895</v>
      </c>
      <c r="I45" s="21"/>
      <c r="J45" s="21"/>
    </row>
    <row r="46" spans="2:46" x14ac:dyDescent="0.2">
      <c r="C46" s="1">
        <v>2025</v>
      </c>
      <c r="D46" s="20">
        <v>370.84127787964712</v>
      </c>
      <c r="E46" s="21">
        <v>371.2577087525197</v>
      </c>
      <c r="F46" s="21">
        <v>394.04159596873046</v>
      </c>
      <c r="G46" s="21">
        <v>349.83350269965877</v>
      </c>
      <c r="H46" s="21">
        <v>369.48752989862874</v>
      </c>
      <c r="I46" s="21"/>
      <c r="J46" s="21"/>
    </row>
    <row r="47" spans="2:46" x14ac:dyDescent="0.2">
      <c r="C47" s="1">
        <v>2026</v>
      </c>
      <c r="D47" s="20">
        <v>367.85836103830871</v>
      </c>
      <c r="E47" s="21">
        <v>370.14201778454793</v>
      </c>
      <c r="F47" s="21">
        <v>394.88964901564339</v>
      </c>
      <c r="G47" s="21">
        <v>348.41270426461756</v>
      </c>
      <c r="H47" s="21">
        <v>363.60340944114569</v>
      </c>
      <c r="I47" s="21"/>
      <c r="J47" s="21"/>
    </row>
    <row r="48" spans="2:46" x14ac:dyDescent="0.2">
      <c r="C48" s="1">
        <v>2027</v>
      </c>
      <c r="D48" s="20">
        <v>369.02305670827184</v>
      </c>
      <c r="E48" s="21">
        <v>371.42086425381524</v>
      </c>
      <c r="F48" s="21">
        <v>396.09341583853734</v>
      </c>
      <c r="G48" s="21">
        <v>348.81170948321358</v>
      </c>
      <c r="H48" s="21">
        <v>363.71620741435902</v>
      </c>
      <c r="I48" s="21"/>
      <c r="J48" s="21"/>
    </row>
    <row r="49" spans="2:10" x14ac:dyDescent="0.2">
      <c r="B49" s="19"/>
      <c r="C49" s="1">
        <v>2028</v>
      </c>
      <c r="D49" s="20">
        <v>366.7962531557402</v>
      </c>
      <c r="E49" s="21">
        <v>369.22256739828231</v>
      </c>
      <c r="F49" s="21">
        <v>395.25092510448877</v>
      </c>
      <c r="G49" s="21">
        <v>345.58100546081204</v>
      </c>
      <c r="H49" s="21">
        <v>360.09043546577396</v>
      </c>
      <c r="I49" s="21"/>
      <c r="J49" s="21"/>
    </row>
    <row r="50" spans="2:10" x14ac:dyDescent="0.2">
      <c r="C50" s="1">
        <v>2029</v>
      </c>
      <c r="D50" s="20">
        <v>364.12526958945381</v>
      </c>
      <c r="E50" s="21">
        <v>369.41387662144649</v>
      </c>
      <c r="F50" s="21">
        <v>396.57081751805953</v>
      </c>
      <c r="G50" s="21">
        <v>345.94528126694155</v>
      </c>
      <c r="H50" s="21">
        <v>359.35928331718497</v>
      </c>
      <c r="I50" s="21"/>
      <c r="J50" s="21"/>
    </row>
    <row r="51" spans="2:10" x14ac:dyDescent="0.2">
      <c r="C51" s="1">
        <v>2030</v>
      </c>
      <c r="D51" s="20">
        <v>360.75256783385828</v>
      </c>
      <c r="E51" s="21">
        <v>364.61461726065392</v>
      </c>
      <c r="F51" s="21">
        <v>391.9741817787193</v>
      </c>
      <c r="G51" s="21">
        <v>340.53178304023686</v>
      </c>
      <c r="H51" s="21">
        <v>358.32454359797322</v>
      </c>
      <c r="I51" s="21"/>
      <c r="J51" s="21"/>
    </row>
    <row r="52" spans="2:10" x14ac:dyDescent="0.2">
      <c r="C52" s="1">
        <v>2031</v>
      </c>
      <c r="D52" s="20">
        <v>356.84437403371226</v>
      </c>
      <c r="E52" s="21">
        <v>359.02234431796381</v>
      </c>
      <c r="F52" s="21">
        <v>386.56019223420134</v>
      </c>
      <c r="G52" s="21">
        <v>334.76403081310656</v>
      </c>
      <c r="H52" s="21">
        <v>352.82831619964497</v>
      </c>
      <c r="I52" s="21"/>
      <c r="J52" s="21"/>
    </row>
    <row r="53" spans="2:10" x14ac:dyDescent="0.2">
      <c r="C53" s="1">
        <v>2032</v>
      </c>
      <c r="D53" s="20">
        <v>353.07098918859765</v>
      </c>
      <c r="E53" s="21">
        <v>357.28538039926292</v>
      </c>
      <c r="F53" s="21">
        <v>385.36499961671228</v>
      </c>
      <c r="G53" s="21">
        <v>332.6695297935027</v>
      </c>
      <c r="H53" s="21">
        <v>350.81064358223892</v>
      </c>
      <c r="J53" s="21"/>
    </row>
    <row r="54" spans="2:10" x14ac:dyDescent="0.2">
      <c r="C54" s="1">
        <v>2033</v>
      </c>
      <c r="D54" s="20">
        <v>352.42051850526934</v>
      </c>
      <c r="E54" s="21">
        <v>355.77562300004752</v>
      </c>
      <c r="F54" s="21">
        <v>384.39368745498911</v>
      </c>
      <c r="G54" s="21">
        <v>330.65164725622509</v>
      </c>
      <c r="H54" s="21">
        <v>349.31277894615641</v>
      </c>
      <c r="J54" s="21"/>
    </row>
    <row r="55" spans="2:10" x14ac:dyDescent="0.2">
      <c r="C55" s="1">
        <v>2034</v>
      </c>
      <c r="D55" s="20">
        <v>351.03496975083056</v>
      </c>
      <c r="E55" s="21">
        <v>356.42412132323011</v>
      </c>
      <c r="F55" s="21">
        <v>387.82016823507468</v>
      </c>
      <c r="G55" s="21">
        <v>330.00217258953353</v>
      </c>
      <c r="H55" s="21">
        <v>350.38200775128041</v>
      </c>
    </row>
    <row r="56" spans="2:10" ht="15" thickBot="1" x14ac:dyDescent="0.25">
      <c r="C56" s="22">
        <v>2035</v>
      </c>
      <c r="D56" s="23">
        <v>349.56176817861433</v>
      </c>
      <c r="E56" s="23">
        <v>354.25446358775196</v>
      </c>
      <c r="F56" s="23">
        <v>384.70372753159324</v>
      </c>
      <c r="G56" s="23">
        <v>327.91034239041562</v>
      </c>
      <c r="H56" s="23">
        <v>348.08836500858615</v>
      </c>
    </row>
    <row r="57" spans="2:10" ht="15" thickTop="1" x14ac:dyDescent="0.2">
      <c r="B57" s="24" t="s">
        <v>31</v>
      </c>
    </row>
    <row r="59" spans="2:10" x14ac:dyDescent="0.2">
      <c r="B59" s="25" t="s">
        <v>32</v>
      </c>
    </row>
    <row r="60" spans="2:10" x14ac:dyDescent="0.2">
      <c r="B60" s="25" t="s">
        <v>33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H57"/>
  <sheetViews>
    <sheetView workbookViewId="0"/>
  </sheetViews>
  <sheetFormatPr defaultColWidth="8.85546875" defaultRowHeight="14.25" x14ac:dyDescent="0.2"/>
  <cols>
    <col min="1" max="5" width="8.85546875" style="1" customWidth="1"/>
    <col min="6" max="6" width="11.5703125" style="1" customWidth="1"/>
    <col min="7" max="7" width="21.42578125" style="1" customWidth="1"/>
    <col min="8" max="8" width="24.85546875" style="1" customWidth="1"/>
    <col min="9" max="9" width="8.85546875" style="1" customWidth="1"/>
    <col min="10" max="16384" width="8.85546875" style="1"/>
  </cols>
  <sheetData>
    <row r="2" spans="2:2" ht="15.75" x14ac:dyDescent="0.2">
      <c r="B2" s="9" t="s">
        <v>107</v>
      </c>
    </row>
    <row r="3" spans="2:2" x14ac:dyDescent="0.2">
      <c r="B3" s="1" t="s">
        <v>0</v>
      </c>
    </row>
    <row r="25" spans="3:8" ht="15" thickBot="1" x14ac:dyDescent="0.25"/>
    <row r="26" spans="3:8" ht="15" thickTop="1" x14ac:dyDescent="0.2">
      <c r="C26" s="41"/>
      <c r="D26" s="41"/>
      <c r="E26" s="41"/>
      <c r="F26" s="41"/>
      <c r="G26" s="41"/>
      <c r="H26" s="41" t="s">
        <v>108</v>
      </c>
    </row>
    <row r="27" spans="3:8" x14ac:dyDescent="0.2">
      <c r="C27" s="69" t="s">
        <v>25</v>
      </c>
      <c r="D27" s="69" t="s">
        <v>109</v>
      </c>
      <c r="E27" s="69" t="s">
        <v>80</v>
      </c>
      <c r="F27" s="69" t="s">
        <v>110</v>
      </c>
      <c r="G27" s="69" t="s">
        <v>111</v>
      </c>
      <c r="H27" s="69" t="s">
        <v>112</v>
      </c>
    </row>
    <row r="28" spans="3:8" x14ac:dyDescent="0.2">
      <c r="C28" s="1">
        <v>2008</v>
      </c>
      <c r="D28" s="21">
        <v>371.65515522121029</v>
      </c>
      <c r="E28" s="21">
        <v>108.32688554109404</v>
      </c>
      <c r="F28" s="21">
        <v>124.56467941807112</v>
      </c>
      <c r="G28" s="21">
        <v>32.480630909146029</v>
      </c>
      <c r="H28" s="21">
        <v>78.747286563372597</v>
      </c>
    </row>
    <row r="29" spans="3:8" x14ac:dyDescent="0.2">
      <c r="C29" s="1">
        <v>2009</v>
      </c>
      <c r="D29" s="21">
        <v>306.75465223703304</v>
      </c>
      <c r="E29" s="21">
        <v>103.53718296610998</v>
      </c>
      <c r="F29" s="21">
        <v>116.18298749601878</v>
      </c>
      <c r="G29" s="21">
        <v>36.37994379219834</v>
      </c>
      <c r="H29" s="21">
        <v>100.70174116178399</v>
      </c>
    </row>
    <row r="30" spans="3:8" x14ac:dyDescent="0.2">
      <c r="C30" s="1">
        <v>2010</v>
      </c>
      <c r="D30" s="21">
        <v>314.16831639611104</v>
      </c>
      <c r="E30" s="21">
        <v>102.19136001071405</v>
      </c>
      <c r="F30" s="21">
        <v>125.42776462184881</v>
      </c>
      <c r="G30" s="21">
        <v>41.314296056542211</v>
      </c>
      <c r="H30" s="21">
        <v>92.079905790934973</v>
      </c>
    </row>
    <row r="31" spans="3:8" x14ac:dyDescent="0.2">
      <c r="C31" s="1">
        <v>2011</v>
      </c>
      <c r="D31" s="21">
        <v>316.86575846005695</v>
      </c>
      <c r="E31" s="21">
        <v>99.367292403323646</v>
      </c>
      <c r="F31" s="21">
        <v>104.30259288033996</v>
      </c>
      <c r="G31" s="21">
        <v>44.981354407737165</v>
      </c>
      <c r="H31" s="21">
        <v>103.32131916494586</v>
      </c>
    </row>
    <row r="32" spans="3:8" x14ac:dyDescent="0.2">
      <c r="C32" s="1">
        <v>2012</v>
      </c>
      <c r="D32" s="21">
        <v>399.22797550090661</v>
      </c>
      <c r="E32" s="21">
        <v>96.844544644618097</v>
      </c>
      <c r="F32" s="21">
        <v>97.91106355135453</v>
      </c>
      <c r="G32" s="21">
        <v>49.192621508717352</v>
      </c>
      <c r="H32" s="21">
        <v>100.54384444131472</v>
      </c>
    </row>
    <row r="33" spans="3:8" x14ac:dyDescent="0.2">
      <c r="C33" s="1">
        <v>2013</v>
      </c>
      <c r="D33" s="21">
        <v>384.49479174304304</v>
      </c>
      <c r="E33" s="21">
        <v>95.0180276608979</v>
      </c>
      <c r="F33" s="21">
        <v>97.182146612277947</v>
      </c>
      <c r="G33" s="21">
        <v>58.155827356239676</v>
      </c>
      <c r="H33" s="21">
        <v>102.11011643230113</v>
      </c>
    </row>
    <row r="34" spans="3:8" x14ac:dyDescent="0.2">
      <c r="C34" s="1">
        <v>2014</v>
      </c>
      <c r="D34" s="21">
        <v>310.42824532332253</v>
      </c>
      <c r="E34" s="21">
        <v>95.022749066574193</v>
      </c>
      <c r="F34" s="21">
        <v>89.192591694307438</v>
      </c>
      <c r="G34" s="21">
        <v>67.843542396098698</v>
      </c>
      <c r="H34" s="21">
        <v>91.579701146734863</v>
      </c>
    </row>
    <row r="35" spans="3:8" x14ac:dyDescent="0.2">
      <c r="C35" s="1">
        <v>2015</v>
      </c>
      <c r="D35" s="21">
        <v>244.98897736326794</v>
      </c>
      <c r="E35" s="21">
        <v>97.805370317764982</v>
      </c>
      <c r="F35" s="21">
        <v>91.661591602356594</v>
      </c>
      <c r="G35" s="21">
        <v>85.321339028224259</v>
      </c>
      <c r="H35" s="21">
        <v>102.35073040457398</v>
      </c>
    </row>
    <row r="36" spans="3:8" x14ac:dyDescent="0.2">
      <c r="C36" s="1">
        <v>2016</v>
      </c>
      <c r="D36" s="21">
        <v>121.71347010201437</v>
      </c>
      <c r="E36" s="21">
        <v>99.563485773266862</v>
      </c>
      <c r="F36" s="21">
        <v>103.18388434983427</v>
      </c>
      <c r="G36" s="21">
        <v>90.875924814945137</v>
      </c>
      <c r="H36" s="21">
        <v>101.9176384786638</v>
      </c>
    </row>
    <row r="37" spans="3:8" x14ac:dyDescent="0.2">
      <c r="C37" s="1">
        <v>2017</v>
      </c>
      <c r="D37" s="21">
        <v>100</v>
      </c>
      <c r="E37" s="21">
        <v>100</v>
      </c>
      <c r="F37" s="21">
        <v>100</v>
      </c>
      <c r="G37" s="21">
        <v>100</v>
      </c>
      <c r="H37" s="21">
        <v>100</v>
      </c>
    </row>
    <row r="38" spans="3:8" x14ac:dyDescent="0.2">
      <c r="C38" s="1">
        <v>2018</v>
      </c>
      <c r="D38" s="21">
        <v>75.368975840463023</v>
      </c>
      <c r="E38" s="21">
        <v>97.741000533018664</v>
      </c>
      <c r="F38" s="21">
        <v>96.365835660945294</v>
      </c>
      <c r="G38" s="21">
        <v>108.90577696369523</v>
      </c>
      <c r="H38" s="21">
        <v>93.140485047753231</v>
      </c>
    </row>
    <row r="39" spans="3:8" x14ac:dyDescent="0.2">
      <c r="C39" s="1">
        <v>2019</v>
      </c>
      <c r="D39" s="21">
        <v>62.309413378801452</v>
      </c>
      <c r="E39" s="21">
        <v>96.428255552202984</v>
      </c>
      <c r="F39" s="21">
        <v>90.920705670226837</v>
      </c>
      <c r="G39" s="21">
        <v>115.81323802818919</v>
      </c>
      <c r="H39" s="21">
        <v>96.87466559067461</v>
      </c>
    </row>
    <row r="40" spans="3:8" x14ac:dyDescent="0.2">
      <c r="C40" s="1">
        <v>2020</v>
      </c>
      <c r="D40" s="21">
        <v>56.58005553945187</v>
      </c>
      <c r="E40" s="21">
        <v>95.062248991418869</v>
      </c>
      <c r="F40" s="21">
        <v>88.570428421288426</v>
      </c>
      <c r="G40" s="21">
        <v>124.61731320455594</v>
      </c>
      <c r="H40" s="21">
        <v>96.56877240933224</v>
      </c>
    </row>
    <row r="41" spans="3:8" x14ac:dyDescent="0.2">
      <c r="C41" s="1">
        <v>2021</v>
      </c>
      <c r="D41" s="21">
        <v>53.052697251902984</v>
      </c>
      <c r="E41" s="21">
        <v>94.108955617498509</v>
      </c>
      <c r="F41" s="21">
        <v>84.153545018759402</v>
      </c>
      <c r="G41" s="21">
        <v>131.21371152107974</v>
      </c>
      <c r="H41" s="21">
        <v>96.619216673590628</v>
      </c>
    </row>
    <row r="42" spans="3:8" x14ac:dyDescent="0.2">
      <c r="C42" s="1">
        <v>2022</v>
      </c>
      <c r="D42" s="21">
        <v>52.453443552038273</v>
      </c>
      <c r="E42" s="21">
        <v>93.405418190055755</v>
      </c>
      <c r="F42" s="21">
        <v>82.42717956950635</v>
      </c>
      <c r="G42" s="21">
        <v>135.70569265004167</v>
      </c>
      <c r="H42" s="21">
        <v>96.062911119769907</v>
      </c>
    </row>
    <row r="43" spans="3:8" x14ac:dyDescent="0.2">
      <c r="C43" s="1">
        <v>2023</v>
      </c>
      <c r="D43" s="21">
        <v>49.021526287845553</v>
      </c>
      <c r="E43" s="21">
        <v>92.788462836042925</v>
      </c>
      <c r="F43" s="21">
        <v>83.730208369863462</v>
      </c>
      <c r="G43" s="21">
        <v>138.97803364297542</v>
      </c>
      <c r="H43" s="21">
        <v>86.348217186870031</v>
      </c>
    </row>
    <row r="44" spans="3:8" x14ac:dyDescent="0.2">
      <c r="C44" s="1">
        <v>2024</v>
      </c>
      <c r="D44" s="21">
        <v>47.567931141284582</v>
      </c>
      <c r="E44" s="21">
        <v>92.285623020855709</v>
      </c>
      <c r="F44" s="21">
        <v>82.492856647328992</v>
      </c>
      <c r="G44" s="21">
        <v>141.63366478877663</v>
      </c>
      <c r="H44" s="21">
        <v>58.614934944940678</v>
      </c>
    </row>
    <row r="45" spans="3:8" x14ac:dyDescent="0.2">
      <c r="C45" s="1">
        <v>2025</v>
      </c>
      <c r="D45" s="21">
        <v>46.067020085254121</v>
      </c>
      <c r="E45" s="21">
        <v>91.669298832365598</v>
      </c>
      <c r="F45" s="21">
        <v>82.795746744302704</v>
      </c>
      <c r="G45" s="21">
        <v>144.28070735629373</v>
      </c>
      <c r="H45" s="21">
        <v>66.051337089914739</v>
      </c>
    </row>
    <row r="46" spans="3:8" x14ac:dyDescent="0.2">
      <c r="C46" s="1">
        <v>2026</v>
      </c>
      <c r="D46" s="21">
        <v>44.540791164439945</v>
      </c>
      <c r="E46" s="21">
        <v>92.575946283436735</v>
      </c>
      <c r="F46" s="21">
        <v>82.019071206662403</v>
      </c>
      <c r="G46" s="21">
        <v>146.56135486775875</v>
      </c>
      <c r="H46" s="21">
        <v>87.378134440281869</v>
      </c>
    </row>
    <row r="47" spans="3:8" x14ac:dyDescent="0.2">
      <c r="C47" s="1">
        <v>2027</v>
      </c>
      <c r="D47" s="21">
        <v>43.668467560783775</v>
      </c>
      <c r="E47" s="21">
        <v>92.580390372955605</v>
      </c>
      <c r="F47" s="21">
        <v>84.002593061286035</v>
      </c>
      <c r="G47" s="21">
        <v>133.70866170488321</v>
      </c>
      <c r="H47" s="21">
        <v>91.488617858448791</v>
      </c>
    </row>
    <row r="48" spans="3:8" x14ac:dyDescent="0.2">
      <c r="C48" s="1">
        <v>2028</v>
      </c>
      <c r="D48" s="21">
        <v>42.623246025408633</v>
      </c>
      <c r="E48" s="21">
        <v>92.347656023125353</v>
      </c>
      <c r="F48" s="21">
        <v>83.930219574554968</v>
      </c>
      <c r="G48" s="21">
        <v>128.60972668891299</v>
      </c>
      <c r="H48" s="21">
        <v>106.04853992187645</v>
      </c>
    </row>
    <row r="49" spans="2:8" x14ac:dyDescent="0.2">
      <c r="C49" s="1">
        <v>2029</v>
      </c>
      <c r="D49" s="21">
        <v>41.821290230808778</v>
      </c>
      <c r="E49" s="21">
        <v>91.916958365033281</v>
      </c>
      <c r="F49" s="21">
        <v>83.245100372496665</v>
      </c>
      <c r="G49" s="21">
        <v>132.38395192792476</v>
      </c>
      <c r="H49" s="21">
        <v>117.89767573699845</v>
      </c>
    </row>
    <row r="50" spans="2:8" x14ac:dyDescent="0.2">
      <c r="C50" s="1">
        <v>2030</v>
      </c>
      <c r="D50" s="21">
        <v>41.392055143776027</v>
      </c>
      <c r="E50" s="21">
        <v>91.46896639415904</v>
      </c>
      <c r="F50" s="21">
        <v>82.110847101451597</v>
      </c>
      <c r="G50" s="21">
        <v>134.57345665594022</v>
      </c>
      <c r="H50" s="21">
        <v>103.92269409328689</v>
      </c>
    </row>
    <row r="51" spans="2:8" x14ac:dyDescent="0.2">
      <c r="C51" s="1">
        <v>2031</v>
      </c>
      <c r="D51" s="21">
        <v>40.944774316698414</v>
      </c>
      <c r="E51" s="21">
        <v>91.010987059610272</v>
      </c>
      <c r="F51" s="21">
        <v>80.681461734545351</v>
      </c>
      <c r="G51" s="21">
        <v>135.81463131379087</v>
      </c>
      <c r="H51" s="21">
        <v>112.83052266650469</v>
      </c>
    </row>
    <row r="52" spans="2:8" x14ac:dyDescent="0.2">
      <c r="C52" s="1">
        <v>2032</v>
      </c>
      <c r="D52" s="21">
        <v>40.613817675772381</v>
      </c>
      <c r="E52" s="21">
        <v>90.667156543776301</v>
      </c>
      <c r="F52" s="21">
        <v>78.995830101659323</v>
      </c>
      <c r="G52" s="21">
        <v>137.65629482631348</v>
      </c>
      <c r="H52" s="21">
        <v>131.7176887266354</v>
      </c>
    </row>
    <row r="53" spans="2:8" x14ac:dyDescent="0.2">
      <c r="C53" s="1">
        <v>2033</v>
      </c>
      <c r="D53" s="21">
        <v>40.184027118182357</v>
      </c>
      <c r="E53" s="21">
        <v>90.383561872942181</v>
      </c>
      <c r="F53" s="21">
        <v>78.907735019873371</v>
      </c>
      <c r="G53" s="21">
        <v>139.23485548864579</v>
      </c>
      <c r="H53" s="21">
        <v>131.73366877892818</v>
      </c>
    </row>
    <row r="54" spans="2:8" x14ac:dyDescent="0.2">
      <c r="C54" s="1">
        <v>2034</v>
      </c>
      <c r="D54" s="21">
        <v>39.784560567978005</v>
      </c>
      <c r="E54" s="21">
        <v>90.269358314411036</v>
      </c>
      <c r="F54" s="21">
        <v>78.298979919614425</v>
      </c>
      <c r="G54" s="21">
        <v>140.61988154115289</v>
      </c>
      <c r="H54" s="21">
        <v>151.06768984953362</v>
      </c>
    </row>
    <row r="55" spans="2:8" ht="15" thickBot="1" x14ac:dyDescent="0.25">
      <c r="C55" s="22">
        <v>2035</v>
      </c>
      <c r="D55" s="23">
        <v>39.430341504403884</v>
      </c>
      <c r="E55" s="23">
        <v>90.282001513336766</v>
      </c>
      <c r="F55" s="23">
        <v>78.858080643051238</v>
      </c>
      <c r="G55" s="23">
        <v>141.47704153140197</v>
      </c>
      <c r="H55" s="23">
        <v>170.41771983145802</v>
      </c>
    </row>
    <row r="56" spans="2:8" ht="15" thickTop="1" x14ac:dyDescent="0.2"/>
    <row r="57" spans="2:8" x14ac:dyDescent="0.2">
      <c r="B57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H66"/>
  <sheetViews>
    <sheetView workbookViewId="0"/>
  </sheetViews>
  <sheetFormatPr defaultColWidth="8.85546875" defaultRowHeight="14.25" x14ac:dyDescent="0.2"/>
  <cols>
    <col min="1" max="2" width="8.85546875" style="1" customWidth="1"/>
    <col min="3" max="3" width="9.5703125" style="1" customWidth="1"/>
    <col min="4" max="4" width="9.85546875" style="1" bestFit="1" customWidth="1"/>
    <col min="5" max="5" width="12" style="1" customWidth="1"/>
    <col min="6" max="6" width="19.140625" style="1" bestFit="1" customWidth="1"/>
    <col min="7" max="7" width="17.42578125" style="1" bestFit="1" customWidth="1"/>
    <col min="8" max="8" width="12.28515625" style="1" bestFit="1" customWidth="1"/>
    <col min="9" max="9" width="8.85546875" style="1" customWidth="1"/>
    <col min="10" max="16384" width="8.85546875" style="1"/>
  </cols>
  <sheetData>
    <row r="2" spans="2:8" ht="15.75" x14ac:dyDescent="0.2">
      <c r="B2" s="9" t="s">
        <v>113</v>
      </c>
      <c r="H2" s="9"/>
    </row>
    <row r="3" spans="2:8" x14ac:dyDescent="0.2">
      <c r="B3" s="1" t="s">
        <v>0</v>
      </c>
    </row>
    <row r="26" spans="3:8" ht="15" thickBot="1" x14ac:dyDescent="0.25"/>
    <row r="27" spans="3:8" ht="15" thickTop="1" x14ac:dyDescent="0.2">
      <c r="C27" s="41"/>
      <c r="D27" s="41"/>
      <c r="E27" s="41"/>
      <c r="F27" s="41"/>
      <c r="G27" s="41"/>
      <c r="H27" s="31" t="s">
        <v>114</v>
      </c>
    </row>
    <row r="28" spans="3:8" x14ac:dyDescent="0.2">
      <c r="C28" s="69" t="s">
        <v>25</v>
      </c>
      <c r="D28" s="69" t="s">
        <v>115</v>
      </c>
      <c r="E28" s="69" t="s">
        <v>110</v>
      </c>
      <c r="F28" s="69" t="s">
        <v>116</v>
      </c>
      <c r="G28" s="69" t="s">
        <v>117</v>
      </c>
      <c r="H28" s="69" t="s">
        <v>82</v>
      </c>
    </row>
    <row r="29" spans="3:8" x14ac:dyDescent="0.2">
      <c r="C29" s="1">
        <v>2000</v>
      </c>
      <c r="D29" s="21">
        <v>27.939254605449829</v>
      </c>
      <c r="E29" s="21">
        <v>57.077039316703804</v>
      </c>
      <c r="F29" s="21">
        <v>55.747302340614368</v>
      </c>
      <c r="G29" s="21">
        <v>4.5117448923781422</v>
      </c>
      <c r="H29" s="21">
        <v>0.67205962329166269</v>
      </c>
    </row>
    <row r="30" spans="3:8" x14ac:dyDescent="0.2">
      <c r="C30" s="1">
        <v>2001</v>
      </c>
      <c r="D30" s="21">
        <v>28.205554721255666</v>
      </c>
      <c r="E30" s="21">
        <v>57.814268954405932</v>
      </c>
      <c r="F30" s="21">
        <v>56.641593000078799</v>
      </c>
      <c r="G30" s="21">
        <v>4.3220897782803149</v>
      </c>
      <c r="H30" s="21">
        <v>0.65603962329166254</v>
      </c>
    </row>
    <row r="31" spans="3:8" x14ac:dyDescent="0.2">
      <c r="C31" s="1">
        <v>2002</v>
      </c>
      <c r="D31" s="21">
        <v>28.281047383526978</v>
      </c>
      <c r="E31" s="21">
        <v>55.233978946887433</v>
      </c>
      <c r="F31" s="21">
        <v>55.614193999594292</v>
      </c>
      <c r="G31" s="21">
        <v>3.7692034419694336</v>
      </c>
      <c r="H31" s="21">
        <v>0.68411670590718321</v>
      </c>
    </row>
    <row r="32" spans="3:8" x14ac:dyDescent="0.2">
      <c r="C32" s="1">
        <v>2003</v>
      </c>
      <c r="D32" s="21">
        <v>28.534312385423473</v>
      </c>
      <c r="E32" s="21">
        <v>56.701368956651038</v>
      </c>
      <c r="F32" s="21">
        <v>55.963268776868432</v>
      </c>
      <c r="G32" s="21">
        <v>3.3260714932026243</v>
      </c>
      <c r="H32" s="21">
        <v>0.72539447985662686</v>
      </c>
    </row>
    <row r="33" spans="3:8" x14ac:dyDescent="0.2">
      <c r="C33" s="1">
        <v>2004</v>
      </c>
      <c r="D33" s="21">
        <v>29.142638184490323</v>
      </c>
      <c r="E33" s="21">
        <v>57.07987894291935</v>
      </c>
      <c r="F33" s="21">
        <v>56.827988455133969</v>
      </c>
      <c r="G33" s="21">
        <v>3.155532035705062</v>
      </c>
      <c r="H33" s="21">
        <v>0.73183919277650844</v>
      </c>
    </row>
    <row r="34" spans="3:8" x14ac:dyDescent="0.2">
      <c r="C34" s="1">
        <v>2005</v>
      </c>
      <c r="D34" s="21">
        <v>29.978968203443223</v>
      </c>
      <c r="E34" s="21">
        <v>55.383588984845439</v>
      </c>
      <c r="F34" s="21">
        <v>57.671806980979547</v>
      </c>
      <c r="G34" s="21">
        <v>2.7774950258683964</v>
      </c>
      <c r="H34" s="21">
        <v>0.79847997913196367</v>
      </c>
    </row>
    <row r="35" spans="3:8" x14ac:dyDescent="0.2">
      <c r="C35" s="1">
        <v>2006</v>
      </c>
      <c r="D35" s="21">
        <v>29.682758200258295</v>
      </c>
      <c r="E35" s="21">
        <v>52.633069096213269</v>
      </c>
      <c r="F35" s="21">
        <v>57.628692365501358</v>
      </c>
      <c r="G35" s="21">
        <v>2.7410912237693892</v>
      </c>
      <c r="H35" s="21">
        <v>0.9559254219279899</v>
      </c>
    </row>
    <row r="36" spans="3:8" x14ac:dyDescent="0.2">
      <c r="C36" s="1">
        <v>2007</v>
      </c>
      <c r="D36" s="21">
        <v>29.375578179582408</v>
      </c>
      <c r="E36" s="21">
        <v>49.960939102844158</v>
      </c>
      <c r="F36" s="21">
        <v>57.21068569130486</v>
      </c>
      <c r="G36" s="21">
        <v>2.8875631645454032</v>
      </c>
      <c r="H36" s="21">
        <v>1.2448752399673357</v>
      </c>
    </row>
    <row r="37" spans="3:8" x14ac:dyDescent="0.2">
      <c r="C37" s="1">
        <v>2008</v>
      </c>
      <c r="D37" s="21">
        <v>29.389838174204598</v>
      </c>
      <c r="E37" s="21">
        <v>51.502329365521874</v>
      </c>
      <c r="F37" s="21">
        <v>53.419696380514772</v>
      </c>
      <c r="G37" s="21">
        <v>2.8909366336106808</v>
      </c>
      <c r="H37" s="21">
        <v>2.4305698611918571</v>
      </c>
    </row>
    <row r="38" spans="3:8" x14ac:dyDescent="0.2">
      <c r="C38" s="1">
        <v>2009</v>
      </c>
      <c r="D38" s="21">
        <v>27.663788293769684</v>
      </c>
      <c r="E38" s="21">
        <v>46.827599341034521</v>
      </c>
      <c r="F38" s="21">
        <v>50.729805119526112</v>
      </c>
      <c r="G38" s="21">
        <v>2.4107316344254857</v>
      </c>
      <c r="H38" s="21">
        <v>2.716785217162669</v>
      </c>
    </row>
    <row r="39" spans="3:8" x14ac:dyDescent="0.2">
      <c r="C39" s="1">
        <v>2010</v>
      </c>
      <c r="D39" s="21">
        <v>28.273488756622172</v>
      </c>
      <c r="E39" s="21">
        <v>51.630459385519011</v>
      </c>
      <c r="F39" s="21">
        <v>50.83599370027035</v>
      </c>
      <c r="G39" s="21">
        <v>2.6568410540245457</v>
      </c>
      <c r="H39" s="21">
        <v>3.4447968929092503</v>
      </c>
    </row>
    <row r="40" spans="3:8" x14ac:dyDescent="0.2">
      <c r="C40" s="1">
        <v>2011</v>
      </c>
      <c r="D40" s="21">
        <v>27.330731297051184</v>
      </c>
      <c r="E40" s="21">
        <v>42.907269393611834</v>
      </c>
      <c r="F40" s="21">
        <v>48.692249924454543</v>
      </c>
      <c r="G40" s="21">
        <v>2.4078213472298415</v>
      </c>
      <c r="H40" s="21">
        <v>3.2123265651528445</v>
      </c>
    </row>
    <row r="41" spans="3:8" x14ac:dyDescent="0.2">
      <c r="C41" s="1">
        <v>2012</v>
      </c>
      <c r="D41" s="21">
        <v>27.36543536487078</v>
      </c>
      <c r="E41" s="21">
        <v>46.853109478238125</v>
      </c>
      <c r="F41" s="21">
        <v>48.827955860830983</v>
      </c>
      <c r="G41" s="21">
        <v>2.3933721623440776</v>
      </c>
      <c r="H41" s="21">
        <v>3.3717740217992143</v>
      </c>
    </row>
    <row r="42" spans="3:8" x14ac:dyDescent="0.2">
      <c r="C42" s="1">
        <v>2013</v>
      </c>
      <c r="D42" s="21">
        <v>27.193914568344795</v>
      </c>
      <c r="E42" s="21">
        <v>47.429412678631344</v>
      </c>
      <c r="F42" s="21">
        <v>47.705402197389752</v>
      </c>
      <c r="G42" s="21">
        <v>2.8902434797271286</v>
      </c>
      <c r="H42" s="21">
        <v>4.0632246222870672</v>
      </c>
    </row>
    <row r="43" spans="3:8" x14ac:dyDescent="0.2">
      <c r="C43" s="1">
        <v>2014</v>
      </c>
      <c r="D43" s="21">
        <v>26.034671775426403</v>
      </c>
      <c r="E43" s="21">
        <v>40.427490562434294</v>
      </c>
      <c r="F43" s="21">
        <v>48.190331025981408</v>
      </c>
      <c r="G43" s="21">
        <v>2.8244434840047115</v>
      </c>
      <c r="H43" s="21">
        <v>4.3232933165724763</v>
      </c>
    </row>
    <row r="44" spans="3:8" x14ac:dyDescent="0.2">
      <c r="C44" s="1">
        <v>2015</v>
      </c>
      <c r="D44" s="21">
        <v>26.094345402785951</v>
      </c>
      <c r="E44" s="21">
        <v>41.895797866428531</v>
      </c>
      <c r="F44" s="21">
        <v>49.673620896830997</v>
      </c>
      <c r="G44" s="21">
        <v>2.5110344731934298</v>
      </c>
      <c r="H44" s="21">
        <v>5.3247611026527322</v>
      </c>
    </row>
    <row r="45" spans="3:8" x14ac:dyDescent="0.2">
      <c r="C45" s="1">
        <v>2016</v>
      </c>
      <c r="D45" s="21">
        <v>26.129270611748687</v>
      </c>
      <c r="E45" s="21">
        <v>43.401688607464862</v>
      </c>
      <c r="F45" s="21">
        <v>50.709111760807062</v>
      </c>
      <c r="G45" s="21">
        <v>2.0351931303837762</v>
      </c>
      <c r="H45" s="21">
        <v>5.9572136112016381</v>
      </c>
    </row>
    <row r="46" spans="3:8" x14ac:dyDescent="0.2">
      <c r="C46" s="1">
        <v>2017</v>
      </c>
      <c r="D46" s="21">
        <v>25.864088475303873</v>
      </c>
      <c r="E46" s="21">
        <v>42.173259869145816</v>
      </c>
      <c r="F46" s="21">
        <v>50.709486812984849</v>
      </c>
      <c r="G46" s="21">
        <v>1.8694655489870999</v>
      </c>
      <c r="H46" s="21">
        <v>6.1554621907579561</v>
      </c>
    </row>
    <row r="47" spans="3:8" x14ac:dyDescent="0.2">
      <c r="C47" s="1">
        <v>2018</v>
      </c>
      <c r="D47" s="21">
        <v>25.365719712048818</v>
      </c>
      <c r="E47" s="21">
        <v>43.567345210752947</v>
      </c>
      <c r="F47" s="21">
        <v>50.111191231017614</v>
      </c>
      <c r="G47" s="21">
        <v>2.2102713475149054</v>
      </c>
      <c r="H47" s="21">
        <v>7.177832888594522</v>
      </c>
    </row>
    <row r="48" spans="3:8" x14ac:dyDescent="0.2">
      <c r="C48" s="1">
        <v>2019</v>
      </c>
      <c r="D48" s="21">
        <v>24.822842035118907</v>
      </c>
      <c r="E48" s="21">
        <v>42.159526346223132</v>
      </c>
      <c r="F48" s="21">
        <v>48.968258190713229</v>
      </c>
      <c r="G48" s="21">
        <v>2.2872506425339387</v>
      </c>
      <c r="H48" s="21">
        <v>7.6098725314102404</v>
      </c>
    </row>
    <row r="49" spans="3:8" x14ac:dyDescent="0.2">
      <c r="C49" s="1">
        <v>2020</v>
      </c>
      <c r="D49" s="21">
        <v>24.470329913325383</v>
      </c>
      <c r="E49" s="21">
        <v>41.380463424899268</v>
      </c>
      <c r="F49" s="21">
        <v>47.900126803908329</v>
      </c>
      <c r="G49" s="21">
        <v>1.9614995747143811</v>
      </c>
      <c r="H49" s="21">
        <v>8.0075034590548402</v>
      </c>
    </row>
    <row r="50" spans="3:8" x14ac:dyDescent="0.2">
      <c r="C50" s="1">
        <v>2021</v>
      </c>
      <c r="D50" s="21">
        <v>24.301104658182961</v>
      </c>
      <c r="E50" s="21">
        <v>41.510998442636428</v>
      </c>
      <c r="F50" s="21">
        <v>47.188653408367749</v>
      </c>
      <c r="G50" s="21">
        <v>1.8045412504114826</v>
      </c>
      <c r="H50" s="21">
        <v>8.1794514163905259</v>
      </c>
    </row>
    <row r="51" spans="3:8" x14ac:dyDescent="0.2">
      <c r="C51" s="1">
        <v>2022</v>
      </c>
      <c r="D51" s="21">
        <v>24.288258513025006</v>
      </c>
      <c r="E51" s="21">
        <v>41.700624923277019</v>
      </c>
      <c r="F51" s="21">
        <v>46.535107584480187</v>
      </c>
      <c r="G51" s="21">
        <v>1.7030029119219416</v>
      </c>
      <c r="H51" s="21">
        <v>8.267036506766491</v>
      </c>
    </row>
    <row r="52" spans="3:8" x14ac:dyDescent="0.2">
      <c r="C52" s="1">
        <v>2023</v>
      </c>
      <c r="D52" s="21">
        <v>24.438203979430156</v>
      </c>
      <c r="E52" s="21">
        <v>41.700266662820752</v>
      </c>
      <c r="F52" s="21">
        <v>46.064880539609817</v>
      </c>
      <c r="G52" s="21">
        <v>1.5921799297087871</v>
      </c>
      <c r="H52" s="21">
        <v>8.3148164796972406</v>
      </c>
    </row>
    <row r="53" spans="3:8" x14ac:dyDescent="0.2">
      <c r="C53" s="1">
        <v>2024</v>
      </c>
      <c r="D53" s="21">
        <v>24.717026617196122</v>
      </c>
      <c r="E53" s="21">
        <v>41.72722088829385</v>
      </c>
      <c r="F53" s="21">
        <v>45.638998925074155</v>
      </c>
      <c r="G53" s="21">
        <v>1.4599435459174583</v>
      </c>
      <c r="H53" s="21">
        <v>8.3232543236913035</v>
      </c>
    </row>
    <row r="54" spans="3:8" x14ac:dyDescent="0.2">
      <c r="C54" s="1">
        <v>2025</v>
      </c>
      <c r="D54" s="21">
        <v>24.995801099355219</v>
      </c>
      <c r="E54" s="21">
        <v>41.745542448842784</v>
      </c>
      <c r="F54" s="21">
        <v>45.170002259100571</v>
      </c>
      <c r="G54" s="21">
        <v>1.3206801733475459</v>
      </c>
      <c r="H54" s="21">
        <v>8.3175881868352963</v>
      </c>
    </row>
    <row r="55" spans="3:8" x14ac:dyDescent="0.2">
      <c r="C55" s="1">
        <v>2026</v>
      </c>
      <c r="D55" s="21">
        <v>25.361327757134369</v>
      </c>
      <c r="E55" s="21">
        <v>41.915358883837612</v>
      </c>
      <c r="F55" s="21">
        <v>44.823514420906449</v>
      </c>
      <c r="G55" s="21">
        <v>1.183332486929509</v>
      </c>
      <c r="H55" s="21">
        <v>8.31870201685647</v>
      </c>
    </row>
    <row r="56" spans="3:8" x14ac:dyDescent="0.2">
      <c r="C56" s="1">
        <v>2027</v>
      </c>
      <c r="D56" s="21">
        <v>25.813713422645904</v>
      </c>
      <c r="E56" s="21">
        <v>42.292682482814364</v>
      </c>
      <c r="F56" s="21">
        <v>44.496599476118469</v>
      </c>
      <c r="G56" s="21">
        <v>1.1159152039251068</v>
      </c>
      <c r="H56" s="21">
        <v>8.3256513615346073</v>
      </c>
    </row>
    <row r="57" spans="3:8" x14ac:dyDescent="0.2">
      <c r="C57" s="1">
        <v>2028</v>
      </c>
      <c r="D57" s="21">
        <v>26.342631711750904</v>
      </c>
      <c r="E57" s="21">
        <v>42.76565554568522</v>
      </c>
      <c r="F57" s="21">
        <v>44.141330790522268</v>
      </c>
      <c r="G57" s="21">
        <v>1.0277025157092992</v>
      </c>
      <c r="H57" s="21">
        <v>8.3286768074476587</v>
      </c>
    </row>
    <row r="58" spans="3:8" x14ac:dyDescent="0.2">
      <c r="C58" s="1">
        <v>2029</v>
      </c>
      <c r="D58" s="21">
        <v>26.893418063217791</v>
      </c>
      <c r="E58" s="21">
        <v>43.143866484624262</v>
      </c>
      <c r="F58" s="21">
        <v>43.807486178816035</v>
      </c>
      <c r="G58" s="21">
        <v>0.96294689579844972</v>
      </c>
      <c r="H58" s="21">
        <v>8.335161716568571</v>
      </c>
    </row>
    <row r="59" spans="3:8" x14ac:dyDescent="0.2">
      <c r="C59" s="1">
        <v>2030</v>
      </c>
      <c r="D59" s="21">
        <v>27.471236982277038</v>
      </c>
      <c r="E59" s="21">
        <v>43.390152448729374</v>
      </c>
      <c r="F59" s="21">
        <v>43.487853725562971</v>
      </c>
      <c r="G59" s="21">
        <v>0.93671561877694687</v>
      </c>
      <c r="H59" s="21">
        <v>8.3333787085569639</v>
      </c>
    </row>
    <row r="60" spans="3:8" x14ac:dyDescent="0.2">
      <c r="C60" s="1">
        <v>2031</v>
      </c>
      <c r="D60" s="21">
        <v>27.867295574331585</v>
      </c>
      <c r="E60" s="21">
        <v>43.676273530225245</v>
      </c>
      <c r="F60" s="21">
        <v>43.147625629576964</v>
      </c>
      <c r="G60" s="21">
        <v>0.90904446518680626</v>
      </c>
      <c r="H60" s="21">
        <v>8.3272766142578067</v>
      </c>
    </row>
    <row r="61" spans="3:8" x14ac:dyDescent="0.2">
      <c r="C61" s="1">
        <v>2032</v>
      </c>
      <c r="D61" s="21">
        <v>28.262518066502924</v>
      </c>
      <c r="E61" s="21">
        <v>44.06232244359304</v>
      </c>
      <c r="F61" s="21">
        <v>42.910895338111864</v>
      </c>
      <c r="G61" s="21">
        <v>0.89337056831911654</v>
      </c>
      <c r="H61" s="21">
        <v>8.3034856202865814</v>
      </c>
    </row>
    <row r="62" spans="3:8" x14ac:dyDescent="0.2">
      <c r="C62" s="1">
        <v>2033</v>
      </c>
      <c r="D62" s="21">
        <v>28.754447707560296</v>
      </c>
      <c r="E62" s="21">
        <v>44.551658714930738</v>
      </c>
      <c r="F62" s="21">
        <v>42.746120401161676</v>
      </c>
      <c r="G62" s="21">
        <v>0.86739879840204048</v>
      </c>
      <c r="H62" s="21">
        <v>8.1987640188705253</v>
      </c>
    </row>
    <row r="63" spans="3:8" x14ac:dyDescent="0.2">
      <c r="C63" s="1">
        <v>2034</v>
      </c>
      <c r="D63" s="21">
        <v>29.191806424764142</v>
      </c>
      <c r="E63" s="21">
        <v>45.164289895742769</v>
      </c>
      <c r="F63" s="21">
        <v>42.594259905919607</v>
      </c>
      <c r="G63" s="21">
        <v>0.84426968845069483</v>
      </c>
      <c r="H63" s="21">
        <v>7.9889094112500256</v>
      </c>
    </row>
    <row r="64" spans="3:8" ht="15" thickBot="1" x14ac:dyDescent="0.25">
      <c r="C64" s="22">
        <v>2035</v>
      </c>
      <c r="D64" s="23">
        <v>29.648757349746006</v>
      </c>
      <c r="E64" s="23">
        <v>45.760301140835352</v>
      </c>
      <c r="F64" s="23">
        <v>42.564795303344987</v>
      </c>
      <c r="G64" s="23">
        <v>0.82555397494672089</v>
      </c>
      <c r="H64" s="23">
        <v>7.7376272938342163</v>
      </c>
    </row>
    <row r="65" spans="2:2" ht="15" thickTop="1" x14ac:dyDescent="0.2"/>
    <row r="66" spans="2:2" x14ac:dyDescent="0.2">
      <c r="B66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K68"/>
  <sheetViews>
    <sheetView workbookViewId="0"/>
  </sheetViews>
  <sheetFormatPr defaultColWidth="8.85546875" defaultRowHeight="14.25" x14ac:dyDescent="0.2"/>
  <cols>
    <col min="1" max="2" width="8.85546875" style="1" customWidth="1"/>
    <col min="3" max="3" width="8.28515625" style="1" customWidth="1"/>
    <col min="4" max="4" width="8.28515625" style="1" bestFit="1" customWidth="1"/>
    <col min="5" max="5" width="9.42578125" style="1" bestFit="1" customWidth="1"/>
    <col min="6" max="6" width="10" style="1" bestFit="1" customWidth="1"/>
    <col min="7" max="7" width="8.85546875" style="1" bestFit="1" customWidth="1"/>
    <col min="8" max="8" width="20.140625" style="1" bestFit="1" customWidth="1"/>
    <col min="9" max="9" width="8.85546875" style="1" customWidth="1"/>
    <col min="10" max="16384" width="8.85546875" style="1"/>
  </cols>
  <sheetData>
    <row r="2" spans="2:11" ht="15.75" x14ac:dyDescent="0.2">
      <c r="B2" s="9" t="s">
        <v>118</v>
      </c>
      <c r="K2" s="9"/>
    </row>
    <row r="3" spans="2:11" x14ac:dyDescent="0.2">
      <c r="B3" s="1" t="s">
        <v>0</v>
      </c>
    </row>
    <row r="25" spans="3:8" ht="15" thickBot="1" x14ac:dyDescent="0.25"/>
    <row r="26" spans="3:8" ht="15" thickTop="1" x14ac:dyDescent="0.2">
      <c r="C26" s="41"/>
      <c r="D26" s="41"/>
      <c r="E26" s="41"/>
      <c r="F26" s="41"/>
      <c r="G26" s="41"/>
      <c r="H26" s="31" t="s">
        <v>114</v>
      </c>
    </row>
    <row r="27" spans="3:8" x14ac:dyDescent="0.2">
      <c r="C27" s="16"/>
      <c r="D27" s="16"/>
      <c r="E27" s="16"/>
      <c r="F27" s="16"/>
      <c r="G27" s="16"/>
      <c r="H27" s="30"/>
    </row>
    <row r="28" spans="3:8" x14ac:dyDescent="0.2">
      <c r="C28" s="69" t="s">
        <v>25</v>
      </c>
      <c r="D28" s="69" t="s">
        <v>119</v>
      </c>
      <c r="E28" s="69" t="s">
        <v>120</v>
      </c>
      <c r="F28" s="69" t="s">
        <v>121</v>
      </c>
      <c r="G28" s="69" t="s">
        <v>122</v>
      </c>
      <c r="H28" s="69" t="s">
        <v>123</v>
      </c>
    </row>
    <row r="29" spans="3:8" x14ac:dyDescent="0.2">
      <c r="C29" s="1">
        <v>2000</v>
      </c>
      <c r="D29" s="21">
        <v>34.675960960529629</v>
      </c>
      <c r="E29" s="21">
        <v>46.806760000000004</v>
      </c>
      <c r="F29" s="21">
        <v>44.288896167962896</v>
      </c>
      <c r="G29" s="21">
        <v>20.175783649945295</v>
      </c>
      <c r="H29" s="21">
        <v>11.671080541414987</v>
      </c>
    </row>
    <row r="30" spans="3:8" x14ac:dyDescent="0.2">
      <c r="C30" s="1">
        <v>2001</v>
      </c>
      <c r="D30" s="21">
        <v>34.517154742656722</v>
      </c>
      <c r="E30" s="21">
        <v>48.146450000000002</v>
      </c>
      <c r="F30" s="21">
        <v>44.102538010146709</v>
      </c>
      <c r="G30" s="21">
        <v>20.873403324508974</v>
      </c>
      <c r="H30" s="21">
        <v>11.72408340917527</v>
      </c>
    </row>
    <row r="31" spans="3:8" x14ac:dyDescent="0.2">
      <c r="C31" s="1">
        <v>2002</v>
      </c>
      <c r="D31" s="21">
        <v>32.573187671262801</v>
      </c>
      <c r="E31" s="21">
        <v>47.437419999999996</v>
      </c>
      <c r="F31" s="21">
        <v>44.745669013825662</v>
      </c>
      <c r="G31" s="21">
        <v>18.826263792796858</v>
      </c>
      <c r="H31" s="21">
        <v>11.777086276935552</v>
      </c>
    </row>
    <row r="32" spans="3:8" x14ac:dyDescent="0.2">
      <c r="C32" s="1">
        <v>2003</v>
      </c>
      <c r="D32" s="21">
        <v>33.044199123999334</v>
      </c>
      <c r="E32" s="21">
        <v>48.28217999999999</v>
      </c>
      <c r="F32" s="21">
        <v>45.157651923166377</v>
      </c>
      <c r="G32" s="21">
        <v>18.766385044836486</v>
      </c>
      <c r="H32" s="21">
        <v>11.830089144695833</v>
      </c>
    </row>
    <row r="33" spans="3:8" x14ac:dyDescent="0.2">
      <c r="C33" s="1">
        <v>2004</v>
      </c>
      <c r="D33" s="21">
        <v>32.148523119335778</v>
      </c>
      <c r="E33" s="21">
        <v>49.280889999999999</v>
      </c>
      <c r="F33" s="21">
        <v>45.564928422237649</v>
      </c>
      <c r="G33" s="21">
        <v>19.943535269451768</v>
      </c>
      <c r="H33" s="21">
        <v>11.883092012456116</v>
      </c>
    </row>
    <row r="34" spans="3:8" x14ac:dyDescent="0.2">
      <c r="C34" s="1">
        <v>2005</v>
      </c>
      <c r="D34" s="21">
        <v>32.507713377409807</v>
      </c>
      <c r="E34" s="21">
        <v>47.753480000000003</v>
      </c>
      <c r="F34" s="21">
        <v>45.960261053650001</v>
      </c>
      <c r="G34" s="21">
        <v>20.388884743208756</v>
      </c>
      <c r="H34" s="21">
        <v>11.936094880216398</v>
      </c>
    </row>
    <row r="35" spans="3:8" x14ac:dyDescent="0.2">
      <c r="C35" s="1">
        <v>2006</v>
      </c>
      <c r="D35" s="21">
        <v>31.568407768399794</v>
      </c>
      <c r="E35" s="21">
        <v>46.523210000000006</v>
      </c>
      <c r="F35" s="21">
        <v>46.411353324536726</v>
      </c>
      <c r="G35" s="21">
        <v>19.138565214733774</v>
      </c>
      <c r="H35" s="21">
        <v>11.989097747976681</v>
      </c>
    </row>
    <row r="36" spans="3:8" x14ac:dyDescent="0.2">
      <c r="C36" s="1">
        <v>2007</v>
      </c>
      <c r="D36" s="21">
        <v>30.548934206613851</v>
      </c>
      <c r="E36" s="21">
        <v>44.880499999999998</v>
      </c>
      <c r="F36" s="21">
        <v>46.625041907138673</v>
      </c>
      <c r="G36" s="21">
        <v>18.625165264491645</v>
      </c>
      <c r="H36" s="21">
        <v>12.042100615736963</v>
      </c>
    </row>
    <row r="37" spans="3:8" x14ac:dyDescent="0.2">
      <c r="C37" s="1">
        <v>2008</v>
      </c>
      <c r="D37" s="21">
        <v>29.258266651049428</v>
      </c>
      <c r="E37" s="21">
        <v>45.945989999999995</v>
      </c>
      <c r="F37" s="21">
        <v>44.276548538765979</v>
      </c>
      <c r="G37" s="21">
        <v>20.152565225228354</v>
      </c>
      <c r="H37" s="21">
        <v>12.095103483497246</v>
      </c>
    </row>
    <row r="38" spans="3:8" x14ac:dyDescent="0.2">
      <c r="C38" s="1">
        <v>2009</v>
      </c>
      <c r="D38" s="21">
        <v>24.918951634425486</v>
      </c>
      <c r="E38" s="21">
        <v>44.632829999999998</v>
      </c>
      <c r="F38" s="21">
        <v>42.713202506977829</v>
      </c>
      <c r="G38" s="21">
        <v>18.083725464515162</v>
      </c>
      <c r="H38" s="21">
        <v>11.461913326280118</v>
      </c>
    </row>
    <row r="39" spans="3:8" x14ac:dyDescent="0.2">
      <c r="C39" s="1">
        <v>2010</v>
      </c>
      <c r="D39" s="21">
        <v>26.188481058984674</v>
      </c>
      <c r="E39" s="21">
        <v>49.358410000000006</v>
      </c>
      <c r="F39" s="21">
        <v>42.248353770838293</v>
      </c>
      <c r="G39" s="21">
        <v>19.046334959522358</v>
      </c>
      <c r="H39" s="21">
        <v>10.972510644635783</v>
      </c>
    </row>
    <row r="40" spans="3:8" x14ac:dyDescent="0.2">
      <c r="C40" s="1">
        <v>2011</v>
      </c>
      <c r="D40" s="21">
        <v>24.484861352503241</v>
      </c>
      <c r="E40" s="21">
        <v>40.83073000000001</v>
      </c>
      <c r="F40" s="21">
        <v>41.662551961986225</v>
      </c>
      <c r="G40" s="21">
        <v>17.572255213010784</v>
      </c>
      <c r="H40" s="21">
        <v>11.506281474886119</v>
      </c>
    </row>
    <row r="41" spans="3:8" x14ac:dyDescent="0.2">
      <c r="C41" s="1">
        <v>2012</v>
      </c>
      <c r="D41" s="21">
        <v>24.11772216766968</v>
      </c>
      <c r="E41" s="21">
        <v>44.389069999999997</v>
      </c>
      <c r="F41" s="21">
        <v>41.466028482216714</v>
      </c>
      <c r="G41" s="21">
        <v>18.83882623819677</v>
      </c>
      <c r="H41" s="21">
        <v>11.194269967609907</v>
      </c>
    </row>
    <row r="42" spans="3:8" x14ac:dyDescent="0.2">
      <c r="C42" s="1">
        <v>2013</v>
      </c>
      <c r="D42" s="21">
        <v>24.14987347972713</v>
      </c>
      <c r="E42" s="21">
        <v>44.838650000000001</v>
      </c>
      <c r="F42" s="21">
        <v>40.975263641739446</v>
      </c>
      <c r="G42" s="21">
        <v>19.318410424913495</v>
      </c>
      <c r="H42" s="21">
        <v>11.221304891524953</v>
      </c>
    </row>
    <row r="43" spans="3:8" x14ac:dyDescent="0.2">
      <c r="C43" s="1">
        <v>2014</v>
      </c>
      <c r="D43" s="21">
        <v>23.675123484004711</v>
      </c>
      <c r="E43" s="21">
        <v>38.628100000000003</v>
      </c>
      <c r="F43" s="21">
        <v>41.468170966524944</v>
      </c>
      <c r="G43" s="21">
        <v>18.028835713889624</v>
      </c>
      <c r="H43" s="21">
        <v>11.397280389315121</v>
      </c>
    </row>
    <row r="44" spans="3:8" x14ac:dyDescent="0.2">
      <c r="C44" s="1">
        <v>2015</v>
      </c>
      <c r="D44" s="21">
        <v>23.384094473193429</v>
      </c>
      <c r="E44" s="21">
        <v>40.036130000000007</v>
      </c>
      <c r="F44" s="21">
        <v>42.389814003648027</v>
      </c>
      <c r="G44" s="21">
        <v>19.689521265050182</v>
      </c>
      <c r="H44" s="21">
        <v>12.143216851473721</v>
      </c>
    </row>
    <row r="45" spans="3:8" x14ac:dyDescent="0.2">
      <c r="C45" s="1">
        <v>2016</v>
      </c>
      <c r="D45" s="21">
        <v>23.107713130383775</v>
      </c>
      <c r="E45" s="21">
        <v>41.400340000000014</v>
      </c>
      <c r="F45" s="21">
        <v>43.291639237844805</v>
      </c>
      <c r="G45" s="21">
        <v>20.432785353377444</v>
      </c>
      <c r="H45" s="21">
        <v>12.556726355678808</v>
      </c>
    </row>
    <row r="46" spans="3:8" x14ac:dyDescent="0.2">
      <c r="C46" s="1">
        <v>2017</v>
      </c>
      <c r="D46" s="21">
        <v>23.379665548987106</v>
      </c>
      <c r="E46" s="21">
        <v>39.855580000000003</v>
      </c>
      <c r="F46" s="21">
        <v>43.326596843986415</v>
      </c>
      <c r="G46" s="21">
        <v>20.209920504206067</v>
      </c>
      <c r="H46" s="21">
        <v>12.62513216110006</v>
      </c>
    </row>
    <row r="47" spans="3:8" x14ac:dyDescent="0.2">
      <c r="C47" s="1">
        <v>2018</v>
      </c>
      <c r="D47" s="21">
        <v>24.169254216673984</v>
      </c>
      <c r="E47" s="21">
        <v>41.882075084755414</v>
      </c>
      <c r="F47" s="21">
        <v>42.641231989569711</v>
      </c>
      <c r="G47" s="21">
        <v>19.739799098929677</v>
      </c>
      <c r="H47" s="21">
        <v>12.913401329287241</v>
      </c>
    </row>
    <row r="48" spans="3:8" x14ac:dyDescent="0.2">
      <c r="C48" s="1">
        <v>2019</v>
      </c>
      <c r="D48" s="21">
        <v>22.953443620239533</v>
      </c>
      <c r="E48" s="21">
        <v>41.315542417380932</v>
      </c>
      <c r="F48" s="21">
        <v>42.105126023968509</v>
      </c>
      <c r="G48" s="21">
        <v>19.47363768441048</v>
      </c>
      <c r="H48" s="21">
        <v>13.057517695755822</v>
      </c>
    </row>
    <row r="49" spans="3:8" x14ac:dyDescent="0.2">
      <c r="C49" s="1">
        <v>2020</v>
      </c>
      <c r="D49" s="21">
        <v>21.895439480015867</v>
      </c>
      <c r="E49" s="21">
        <v>41.003112395995203</v>
      </c>
      <c r="F49" s="21">
        <v>41.511913410860529</v>
      </c>
      <c r="G49" s="21">
        <v>19.309457889030593</v>
      </c>
      <c r="H49" s="21">
        <v>13.071253953609906</v>
      </c>
    </row>
    <row r="50" spans="3:8" x14ac:dyDescent="0.2">
      <c r="C50" s="1">
        <v>2021</v>
      </c>
      <c r="D50" s="21">
        <v>21.181932229369078</v>
      </c>
      <c r="E50" s="21">
        <v>41.485143145123025</v>
      </c>
      <c r="F50" s="21">
        <v>41.024880512466751</v>
      </c>
      <c r="G50" s="21">
        <v>19.292793289030293</v>
      </c>
      <c r="H50" s="21">
        <v>13.043967351091924</v>
      </c>
    </row>
    <row r="51" spans="3:8" x14ac:dyDescent="0.2">
      <c r="C51" s="1">
        <v>2022</v>
      </c>
      <c r="D51" s="21">
        <v>20.725138917745149</v>
      </c>
      <c r="E51" s="21">
        <v>41.980525683872216</v>
      </c>
      <c r="F51" s="21">
        <v>40.547274675630618</v>
      </c>
      <c r="G51" s="21">
        <v>19.241091162222684</v>
      </c>
      <c r="H51" s="21">
        <v>13.150220658733618</v>
      </c>
    </row>
    <row r="52" spans="3:8" x14ac:dyDescent="0.2">
      <c r="C52" s="1">
        <v>2023</v>
      </c>
      <c r="D52" s="21">
        <v>20.425468576397833</v>
      </c>
      <c r="E52" s="21">
        <v>42.30490277626852</v>
      </c>
      <c r="F52" s="21">
        <v>40.191354326427955</v>
      </c>
      <c r="G52" s="21">
        <v>19.188621912172451</v>
      </c>
      <c r="H52" s="21">
        <v>13.139831210890661</v>
      </c>
    </row>
    <row r="53" spans="3:8" x14ac:dyDescent="0.2">
      <c r="C53" s="1">
        <v>2024</v>
      </c>
      <c r="D53" s="21">
        <v>20.201987776654168</v>
      </c>
      <c r="E53" s="21">
        <v>42.635147621520225</v>
      </c>
      <c r="F53" s="21">
        <v>39.857660989736303</v>
      </c>
      <c r="G53" s="21">
        <v>19.171647912262209</v>
      </c>
      <c r="H53" s="21">
        <v>13.172794628286654</v>
      </c>
    </row>
    <row r="54" spans="3:8" x14ac:dyDescent="0.2">
      <c r="C54" s="1">
        <v>2025</v>
      </c>
      <c r="D54" s="21">
        <v>19.941115090920157</v>
      </c>
      <c r="E54" s="21">
        <v>42.989941241377423</v>
      </c>
      <c r="F54" s="21">
        <v>39.492374701779099</v>
      </c>
      <c r="G54" s="21">
        <v>19.126183133404737</v>
      </c>
      <c r="H54" s="21">
        <v>13.162450315308888</v>
      </c>
    </row>
    <row r="55" spans="3:8" x14ac:dyDescent="0.2">
      <c r="C55" s="1">
        <v>2026</v>
      </c>
      <c r="D55" s="21">
        <v>19.639624744823443</v>
      </c>
      <c r="E55" s="21">
        <v>43.287506485875468</v>
      </c>
      <c r="F55" s="21">
        <v>39.306163065108748</v>
      </c>
      <c r="G55" s="21">
        <v>19.368941269856737</v>
      </c>
      <c r="H55" s="21">
        <v>14.194577209259666</v>
      </c>
    </row>
    <row r="56" spans="3:8" x14ac:dyDescent="0.2">
      <c r="C56" s="1">
        <v>2027</v>
      </c>
      <c r="D56" s="21">
        <v>19.466449325153953</v>
      </c>
      <c r="E56" s="21">
        <v>43.827134160189303</v>
      </c>
      <c r="F56" s="21">
        <v>39.106261646314934</v>
      </c>
      <c r="G56" s="21">
        <v>19.644716815380271</v>
      </c>
      <c r="H56" s="21">
        <v>14.517626892665859</v>
      </c>
    </row>
    <row r="57" spans="3:8" x14ac:dyDescent="0.2">
      <c r="C57" s="1">
        <v>2028</v>
      </c>
      <c r="D57" s="21">
        <v>19.348566437481779</v>
      </c>
      <c r="E57" s="21">
        <v>44.404520484993071</v>
      </c>
      <c r="F57" s="21">
        <v>38.871788281052716</v>
      </c>
      <c r="G57" s="21">
        <v>19.981122167587781</v>
      </c>
      <c r="H57" s="21">
        <v>14.687983439367942</v>
      </c>
    </row>
    <row r="58" spans="3:8" x14ac:dyDescent="0.2">
      <c r="C58" s="1">
        <v>2029</v>
      </c>
      <c r="D58" s="21">
        <v>19.275838101427848</v>
      </c>
      <c r="E58" s="21">
        <v>44.971864068415819</v>
      </c>
      <c r="F58" s="21">
        <v>38.65739254268621</v>
      </c>
      <c r="G58" s="21">
        <v>20.23778462649523</v>
      </c>
      <c r="H58" s="21">
        <v>14.686112787533165</v>
      </c>
    </row>
    <row r="59" spans="3:8" x14ac:dyDescent="0.2">
      <c r="C59" s="1">
        <v>2030</v>
      </c>
      <c r="D59" s="21">
        <v>19.214678510177247</v>
      </c>
      <c r="E59" s="21">
        <v>45.548124676968001</v>
      </c>
      <c r="F59" s="21">
        <v>38.456780362456939</v>
      </c>
      <c r="G59" s="21">
        <v>20.399753934301099</v>
      </c>
      <c r="H59" s="21">
        <v>14.65699483736026</v>
      </c>
    </row>
    <row r="60" spans="3:8" x14ac:dyDescent="0.2">
      <c r="C60" s="1">
        <v>2031</v>
      </c>
      <c r="D60" s="21">
        <v>19.083272306226629</v>
      </c>
      <c r="E60" s="21">
        <v>46.007693226324719</v>
      </c>
      <c r="F60" s="21">
        <v>38.251675584763944</v>
      </c>
      <c r="G60" s="21">
        <v>20.584874696263121</v>
      </c>
      <c r="H60" s="21">
        <v>14.641146982602411</v>
      </c>
    </row>
    <row r="61" spans="3:8" x14ac:dyDescent="0.2">
      <c r="C61" s="1">
        <v>2032</v>
      </c>
      <c r="D61" s="21">
        <v>18.991296653223895</v>
      </c>
      <c r="E61" s="21">
        <v>46.517574909158071</v>
      </c>
      <c r="F61" s="21">
        <v>38.129001076017587</v>
      </c>
      <c r="G61" s="21">
        <v>20.794719398413974</v>
      </c>
      <c r="H61" s="21">
        <v>14.609374746120556</v>
      </c>
    </row>
    <row r="62" spans="3:8" x14ac:dyDescent="0.2">
      <c r="C62" s="1">
        <v>2033</v>
      </c>
      <c r="D62" s="21">
        <v>18.934342498315416</v>
      </c>
      <c r="E62" s="21">
        <v>47.077643894711009</v>
      </c>
      <c r="F62" s="21">
        <v>38.140226156337782</v>
      </c>
      <c r="G62" s="21">
        <v>20.96617709156105</v>
      </c>
      <c r="H62" s="21">
        <v>14.551984296388982</v>
      </c>
    </row>
    <row r="63" spans="3:8" x14ac:dyDescent="0.2">
      <c r="C63" s="1">
        <v>2034</v>
      </c>
      <c r="D63" s="21">
        <v>18.898807231596482</v>
      </c>
      <c r="E63" s="21">
        <v>47.643699800011078</v>
      </c>
      <c r="F63" s="21">
        <v>38.034689288916717</v>
      </c>
      <c r="G63" s="21">
        <v>21.206339005602967</v>
      </c>
      <c r="H63" s="21">
        <v>14.611462428303938</v>
      </c>
    </row>
    <row r="64" spans="3:8" ht="15" thickBot="1" x14ac:dyDescent="0.25">
      <c r="C64" s="22">
        <v>2035</v>
      </c>
      <c r="D64" s="23">
        <v>18.908780959614276</v>
      </c>
      <c r="E64" s="23">
        <v>48.211069650920457</v>
      </c>
      <c r="F64" s="23">
        <v>37.99774748415178</v>
      </c>
      <c r="G64" s="23">
        <v>21.419436968020772</v>
      </c>
      <c r="H64" s="23">
        <v>14.645784988930217</v>
      </c>
    </row>
    <row r="65" spans="2:3" ht="15" thickTop="1" x14ac:dyDescent="0.2"/>
    <row r="66" spans="2:3" x14ac:dyDescent="0.2">
      <c r="C66" s="1" t="s">
        <v>124</v>
      </c>
    </row>
    <row r="68" spans="2:3" x14ac:dyDescent="0.2">
      <c r="B68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N110"/>
  <sheetViews>
    <sheetView workbookViewId="0"/>
  </sheetViews>
  <sheetFormatPr defaultColWidth="8.85546875" defaultRowHeight="14.25" x14ac:dyDescent="0.2"/>
  <cols>
    <col min="1" max="3" width="8.85546875" style="1" customWidth="1"/>
    <col min="4" max="4" width="22.42578125" style="1" customWidth="1"/>
    <col min="5" max="5" width="19.5703125" style="1" customWidth="1"/>
    <col min="6" max="6" width="8.85546875" style="1" customWidth="1"/>
    <col min="7" max="16384" width="8.85546875" style="1"/>
  </cols>
  <sheetData>
    <row r="1" spans="2:2" ht="15.75" x14ac:dyDescent="0.2">
      <c r="B1" s="9"/>
    </row>
    <row r="2" spans="2:2" ht="18.75" x14ac:dyDescent="0.2">
      <c r="B2" s="9" t="s">
        <v>125</v>
      </c>
    </row>
    <row r="3" spans="2:2" x14ac:dyDescent="0.2">
      <c r="B3" s="1" t="s">
        <v>0</v>
      </c>
    </row>
    <row r="25" spans="3:14" ht="15" thickBot="1" x14ac:dyDescent="0.25"/>
    <row r="26" spans="3:14" ht="19.5" thickTop="1" x14ac:dyDescent="0.35">
      <c r="C26" s="97" t="s">
        <v>25</v>
      </c>
      <c r="D26" s="31" t="s">
        <v>126</v>
      </c>
      <c r="E26" s="29"/>
    </row>
    <row r="27" spans="3:14" x14ac:dyDescent="0.2">
      <c r="C27" s="1">
        <v>2017</v>
      </c>
      <c r="D27" s="21">
        <v>68.862838917236829</v>
      </c>
      <c r="E27" s="21"/>
      <c r="M27" s="21"/>
      <c r="N27" s="21"/>
    </row>
    <row r="28" spans="3:14" x14ac:dyDescent="0.2">
      <c r="C28" s="1">
        <v>2018</v>
      </c>
      <c r="D28" s="21">
        <v>43.461400164576709</v>
      </c>
      <c r="E28" s="21"/>
      <c r="M28" s="21"/>
      <c r="N28" s="21"/>
    </row>
    <row r="29" spans="3:14" x14ac:dyDescent="0.2">
      <c r="C29" s="1">
        <v>2019</v>
      </c>
      <c r="D29" s="21">
        <v>32.996985859546506</v>
      </c>
      <c r="E29" s="21"/>
      <c r="M29" s="21"/>
      <c r="N29" s="21"/>
    </row>
    <row r="30" spans="3:14" x14ac:dyDescent="0.2">
      <c r="C30" s="1">
        <v>2020</v>
      </c>
      <c r="D30" s="21">
        <v>31.35212007762501</v>
      </c>
      <c r="E30" s="21"/>
      <c r="M30" s="21"/>
      <c r="N30" s="21"/>
    </row>
    <row r="31" spans="3:14" x14ac:dyDescent="0.2">
      <c r="C31" s="1">
        <v>2021</v>
      </c>
      <c r="D31" s="21">
        <v>24.420155960060967</v>
      </c>
      <c r="E31" s="21"/>
      <c r="M31" s="21"/>
      <c r="N31" s="21"/>
    </row>
    <row r="32" spans="3:14" x14ac:dyDescent="0.2">
      <c r="C32" s="1">
        <v>2022</v>
      </c>
      <c r="D32" s="21">
        <v>22.516059027193926</v>
      </c>
      <c r="E32" s="21"/>
      <c r="M32" s="21"/>
      <c r="N32" s="21"/>
    </row>
    <row r="33" spans="2:14" x14ac:dyDescent="0.2">
      <c r="C33" s="1">
        <v>2023</v>
      </c>
      <c r="D33" s="21">
        <v>24.180189354097063</v>
      </c>
      <c r="E33" s="21"/>
      <c r="M33" s="21"/>
      <c r="N33" s="21"/>
    </row>
    <row r="34" spans="2:14" x14ac:dyDescent="0.2">
      <c r="C34" s="1">
        <v>2024</v>
      </c>
      <c r="D34" s="21">
        <v>22.803459141325362</v>
      </c>
      <c r="E34" s="21"/>
      <c r="M34" s="21"/>
      <c r="N34" s="21"/>
    </row>
    <row r="35" spans="2:14" x14ac:dyDescent="0.2">
      <c r="C35" s="1">
        <v>2025</v>
      </c>
      <c r="D35" s="21">
        <v>23.585899707868506</v>
      </c>
      <c r="E35" s="21"/>
      <c r="M35" s="21"/>
      <c r="N35" s="21"/>
    </row>
    <row r="36" spans="2:14" x14ac:dyDescent="0.2">
      <c r="C36" s="1">
        <v>2026</v>
      </c>
      <c r="D36" s="21">
        <v>21.850718772894844</v>
      </c>
      <c r="E36" s="21"/>
      <c r="M36" s="21"/>
      <c r="N36" s="21"/>
    </row>
    <row r="37" spans="2:14" x14ac:dyDescent="0.2">
      <c r="C37" s="1">
        <v>2027</v>
      </c>
      <c r="D37" s="21">
        <v>24.156087119711984</v>
      </c>
      <c r="E37" s="21"/>
      <c r="M37" s="21"/>
      <c r="N37" s="21"/>
    </row>
    <row r="38" spans="2:14" x14ac:dyDescent="0.2">
      <c r="C38" s="1">
        <v>2028</v>
      </c>
      <c r="D38" s="21">
        <v>22.898544873337467</v>
      </c>
      <c r="E38" s="21"/>
      <c r="M38" s="21"/>
      <c r="N38" s="21"/>
    </row>
    <row r="39" spans="2:14" x14ac:dyDescent="0.2">
      <c r="C39" s="1">
        <v>2029</v>
      </c>
      <c r="D39" s="21">
        <v>20.88384672561838</v>
      </c>
      <c r="E39" s="21"/>
      <c r="M39" s="21"/>
      <c r="N39" s="21"/>
    </row>
    <row r="40" spans="2:14" x14ac:dyDescent="0.2">
      <c r="C40" s="1">
        <v>2030</v>
      </c>
      <c r="D40" s="21">
        <v>18.534523656336553</v>
      </c>
      <c r="E40" s="21"/>
      <c r="M40" s="21"/>
      <c r="N40" s="21"/>
    </row>
    <row r="41" spans="2:14" x14ac:dyDescent="0.2">
      <c r="C41" s="1">
        <v>2031</v>
      </c>
      <c r="D41" s="21">
        <v>15.60145842375133</v>
      </c>
      <c r="E41" s="21"/>
      <c r="M41" s="21"/>
      <c r="N41" s="21"/>
    </row>
    <row r="42" spans="2:14" x14ac:dyDescent="0.2">
      <c r="C42" s="1">
        <v>2032</v>
      </c>
      <c r="D42" s="21">
        <v>12.133736465635675</v>
      </c>
      <c r="E42" s="21"/>
      <c r="M42" s="21"/>
      <c r="N42" s="21"/>
    </row>
    <row r="43" spans="2:14" x14ac:dyDescent="0.2">
      <c r="C43" s="1">
        <v>2033</v>
      </c>
      <c r="D43" s="21">
        <v>10.761021516104144</v>
      </c>
      <c r="E43" s="21"/>
      <c r="M43" s="21"/>
      <c r="N43" s="21"/>
    </row>
    <row r="44" spans="2:14" x14ac:dyDescent="0.2">
      <c r="C44" s="1">
        <v>2034</v>
      </c>
      <c r="D44" s="21">
        <v>8.4729927716169247</v>
      </c>
      <c r="E44" s="21"/>
      <c r="M44" s="21"/>
      <c r="N44" s="21"/>
    </row>
    <row r="45" spans="2:14" ht="15" thickBot="1" x14ac:dyDescent="0.25">
      <c r="C45" s="22">
        <v>2035</v>
      </c>
      <c r="D45" s="23">
        <v>5.641068374546137</v>
      </c>
      <c r="E45" s="21"/>
      <c r="M45" s="21"/>
      <c r="N45" s="21"/>
    </row>
    <row r="46" spans="2:14" ht="15" thickTop="1" x14ac:dyDescent="0.2"/>
    <row r="47" spans="2:14" x14ac:dyDescent="0.2">
      <c r="B47" s="24" t="s">
        <v>31</v>
      </c>
    </row>
    <row r="110" ht="48" customHeight="1" x14ac:dyDescent="0.2"/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N109"/>
  <sheetViews>
    <sheetView workbookViewId="0"/>
  </sheetViews>
  <sheetFormatPr defaultColWidth="8.85546875" defaultRowHeight="14.25" x14ac:dyDescent="0.2"/>
  <cols>
    <col min="1" max="1" width="10.140625" style="1" customWidth="1"/>
    <col min="2" max="3" width="8.85546875" style="1" customWidth="1"/>
    <col min="4" max="4" width="22.42578125" style="1" customWidth="1"/>
    <col min="5" max="5" width="19.5703125" style="1" customWidth="1"/>
    <col min="6" max="6" width="8.85546875" style="1" customWidth="1"/>
    <col min="7" max="16384" width="8.85546875" style="1"/>
  </cols>
  <sheetData>
    <row r="1" spans="2:2" ht="15.75" x14ac:dyDescent="0.2">
      <c r="B1" s="9"/>
    </row>
    <row r="2" spans="2:2" ht="15.75" x14ac:dyDescent="0.2">
      <c r="B2" s="9" t="s">
        <v>127</v>
      </c>
    </row>
    <row r="3" spans="2:2" x14ac:dyDescent="0.2">
      <c r="B3" s="1" t="s">
        <v>0</v>
      </c>
    </row>
    <row r="23" spans="3:14" ht="15" customHeight="1" x14ac:dyDescent="0.2"/>
    <row r="24" spans="3:14" x14ac:dyDescent="0.2">
      <c r="C24" s="98" t="s">
        <v>128</v>
      </c>
    </row>
    <row r="25" spans="3:14" ht="15" thickBot="1" x14ac:dyDescent="0.25"/>
    <row r="26" spans="3:14" ht="15" thickTop="1" x14ac:dyDescent="0.2">
      <c r="C26" s="31" t="s">
        <v>25</v>
      </c>
      <c r="D26" s="31" t="s">
        <v>84</v>
      </c>
      <c r="E26" s="31" t="s">
        <v>85</v>
      </c>
    </row>
    <row r="27" spans="3:14" x14ac:dyDescent="0.2">
      <c r="C27" s="1">
        <v>2017</v>
      </c>
      <c r="D27" s="14">
        <v>3.8582810938781762</v>
      </c>
      <c r="E27" s="14">
        <v>3.4672810938781851</v>
      </c>
    </row>
    <row r="28" spans="3:14" x14ac:dyDescent="0.2">
      <c r="C28" s="1">
        <v>2018</v>
      </c>
      <c r="D28" s="14">
        <v>3.6661238711275388</v>
      </c>
      <c r="E28" s="14">
        <v>3.2751238711275477</v>
      </c>
      <c r="M28" s="21"/>
      <c r="N28" s="21"/>
    </row>
    <row r="29" spans="3:14" x14ac:dyDescent="0.2">
      <c r="C29" s="1">
        <v>2019</v>
      </c>
      <c r="D29" s="14">
        <v>3.536228772240392</v>
      </c>
      <c r="E29" s="14">
        <v>3.0829666483769245</v>
      </c>
      <c r="M29" s="21"/>
      <c r="N29" s="21"/>
    </row>
    <row r="30" spans="3:14" x14ac:dyDescent="0.2">
      <c r="C30" s="1">
        <v>2020</v>
      </c>
      <c r="D30" s="14">
        <v>3.2818094256262924</v>
      </c>
      <c r="E30" s="14">
        <v>2.8908094256262871</v>
      </c>
      <c r="M30" s="21"/>
      <c r="N30" s="21"/>
    </row>
    <row r="31" spans="3:14" x14ac:dyDescent="0.2">
      <c r="C31" s="1">
        <v>2021</v>
      </c>
      <c r="D31" s="14">
        <v>3.089652202875655</v>
      </c>
      <c r="E31" s="14">
        <v>2.6986522028756639</v>
      </c>
      <c r="M31" s="21"/>
      <c r="N31" s="21"/>
    </row>
    <row r="32" spans="3:14" x14ac:dyDescent="0.2">
      <c r="C32" s="1">
        <v>2022</v>
      </c>
      <c r="D32" s="14">
        <v>2.9169313796408716</v>
      </c>
      <c r="E32" s="14">
        <v>2.5064949801250407</v>
      </c>
      <c r="M32" s="21"/>
      <c r="N32" s="21"/>
    </row>
    <row r="33" spans="2:14" x14ac:dyDescent="0.2">
      <c r="C33" s="1">
        <v>2023</v>
      </c>
      <c r="D33" s="14">
        <v>2.8408377573743877</v>
      </c>
      <c r="E33" s="14">
        <v>2.3643377573744004</v>
      </c>
      <c r="M33" s="21"/>
      <c r="N33" s="21"/>
    </row>
    <row r="34" spans="2:14" x14ac:dyDescent="0.2">
      <c r="C34" s="1">
        <v>2024</v>
      </c>
      <c r="D34" s="14">
        <v>2.6486805346237787</v>
      </c>
      <c r="E34" s="14">
        <v>2.1721805346237772</v>
      </c>
      <c r="M34" s="21"/>
      <c r="N34" s="21"/>
    </row>
    <row r="35" spans="2:14" x14ac:dyDescent="0.2">
      <c r="C35" s="1">
        <v>2025</v>
      </c>
      <c r="D35" s="14">
        <v>2.5670233118731716</v>
      </c>
      <c r="E35" s="14">
        <v>1.9800233118731398</v>
      </c>
      <c r="M35" s="21"/>
      <c r="N35" s="21"/>
    </row>
    <row r="36" spans="2:14" x14ac:dyDescent="0.2">
      <c r="C36" s="1">
        <v>2026</v>
      </c>
      <c r="D36" s="14">
        <v>2.6563660891224998</v>
      </c>
      <c r="E36" s="14">
        <v>1.7878660891225167</v>
      </c>
      <c r="M36" s="21"/>
      <c r="N36" s="21"/>
    </row>
    <row r="37" spans="2:14" x14ac:dyDescent="0.2">
      <c r="C37" s="1">
        <v>2027</v>
      </c>
      <c r="D37" s="14">
        <v>2.6852088663718945</v>
      </c>
      <c r="E37" s="14">
        <v>1.5957088663718935</v>
      </c>
      <c r="M37" s="21"/>
      <c r="N37" s="21"/>
    </row>
    <row r="38" spans="2:14" x14ac:dyDescent="0.2">
      <c r="C38" s="1">
        <v>2028</v>
      </c>
      <c r="D38" s="14">
        <v>2.774551643621237</v>
      </c>
      <c r="E38" s="14">
        <v>1.4535516436212532</v>
      </c>
      <c r="M38" s="21"/>
      <c r="N38" s="21"/>
    </row>
    <row r="39" spans="2:14" x14ac:dyDescent="0.2">
      <c r="C39" s="1">
        <v>2029</v>
      </c>
      <c r="D39" s="14">
        <v>2.8638944208706505</v>
      </c>
      <c r="E39" s="14">
        <v>1.3363944208706044</v>
      </c>
      <c r="M39" s="21"/>
      <c r="N39" s="21"/>
    </row>
    <row r="40" spans="2:14" x14ac:dyDescent="0.2">
      <c r="C40" s="1">
        <v>2030</v>
      </c>
      <c r="D40" s="14">
        <v>2.9177371981200082</v>
      </c>
      <c r="E40" s="14">
        <v>1.2797371981199888</v>
      </c>
      <c r="M40" s="21"/>
      <c r="N40" s="21"/>
    </row>
    <row r="41" spans="2:14" x14ac:dyDescent="0.2">
      <c r="C41" s="1">
        <v>2031</v>
      </c>
      <c r="D41" s="14">
        <v>2.9715799753693659</v>
      </c>
      <c r="E41" s="14">
        <v>1.2480799753693788</v>
      </c>
      <c r="M41" s="21"/>
      <c r="N41" s="21"/>
    </row>
    <row r="42" spans="2:14" x14ac:dyDescent="0.2">
      <c r="C42" s="1">
        <v>2032</v>
      </c>
      <c r="D42" s="14">
        <v>3.025422752618752</v>
      </c>
      <c r="E42" s="14">
        <v>1.1914227526187062</v>
      </c>
      <c r="M42" s="21"/>
      <c r="N42" s="21"/>
    </row>
    <row r="43" spans="2:14" x14ac:dyDescent="0.2">
      <c r="C43" s="1">
        <v>2033</v>
      </c>
      <c r="D43" s="14">
        <v>3.1544382020949939</v>
      </c>
      <c r="E43" s="14">
        <v>1.2349382020949804</v>
      </c>
      <c r="M43" s="21"/>
      <c r="N43" s="21"/>
    </row>
    <row r="44" spans="2:14" x14ac:dyDescent="0.2">
      <c r="C44" s="1">
        <v>2034</v>
      </c>
      <c r="D44" s="14">
        <v>3.2834536515712784</v>
      </c>
      <c r="E44" s="14">
        <v>1.2534536515712489</v>
      </c>
      <c r="M44" s="21"/>
      <c r="N44" s="21"/>
    </row>
    <row r="45" spans="2:14" ht="15" thickBot="1" x14ac:dyDescent="0.25">
      <c r="C45" s="22">
        <v>2035</v>
      </c>
      <c r="D45" s="99">
        <v>3.487469101047509</v>
      </c>
      <c r="E45" s="99">
        <v>1.3574691010475135</v>
      </c>
      <c r="M45" s="21"/>
      <c r="N45" s="21"/>
    </row>
    <row r="46" spans="2:14" ht="15" thickTop="1" x14ac:dyDescent="0.2"/>
    <row r="47" spans="2:14" x14ac:dyDescent="0.2">
      <c r="B47" s="24" t="s">
        <v>31</v>
      </c>
    </row>
    <row r="72" ht="12" customHeight="1" x14ac:dyDescent="0.2"/>
    <row r="78" ht="74.25" customHeight="1" x14ac:dyDescent="0.2"/>
    <row r="109" ht="48" customHeight="1" x14ac:dyDescent="0.2"/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57"/>
  <sheetViews>
    <sheetView workbookViewId="0"/>
  </sheetViews>
  <sheetFormatPr defaultColWidth="8.85546875" defaultRowHeight="14.25" x14ac:dyDescent="0.2"/>
  <cols>
    <col min="1" max="3" width="8.85546875" style="1" customWidth="1"/>
    <col min="4" max="9" width="15.5703125" style="1" customWidth="1"/>
    <col min="10" max="10" width="10.5703125" style="1" customWidth="1"/>
    <col min="11" max="11" width="8.85546875" style="1" customWidth="1"/>
    <col min="12" max="16384" width="8.85546875" style="1"/>
  </cols>
  <sheetData>
    <row r="2" spans="2:2" ht="15.75" x14ac:dyDescent="0.2">
      <c r="B2" s="9" t="s">
        <v>8</v>
      </c>
    </row>
    <row r="3" spans="2:2" x14ac:dyDescent="0.2">
      <c r="B3" s="1" t="s">
        <v>0</v>
      </c>
    </row>
    <row r="25" spans="3:10" ht="18.75" x14ac:dyDescent="0.35">
      <c r="I25" s="13" t="s">
        <v>34</v>
      </c>
      <c r="J25" s="26"/>
    </row>
    <row r="26" spans="3:10" ht="15" thickBot="1" x14ac:dyDescent="0.25">
      <c r="C26" s="27"/>
      <c r="D26" s="27">
        <v>2018</v>
      </c>
      <c r="E26" s="27"/>
      <c r="F26" s="27"/>
      <c r="G26" s="28">
        <v>2017</v>
      </c>
      <c r="H26" s="27"/>
      <c r="I26" s="27"/>
      <c r="J26" s="13"/>
    </row>
    <row r="27" spans="3:10" s="29" customFormat="1" ht="43.5" thickTop="1" x14ac:dyDescent="0.2">
      <c r="C27" s="30" t="s">
        <v>25</v>
      </c>
      <c r="D27" s="31" t="s">
        <v>35</v>
      </c>
      <c r="E27" s="31" t="s">
        <v>36</v>
      </c>
      <c r="F27" s="31" t="s">
        <v>37</v>
      </c>
      <c r="G27" s="32" t="s">
        <v>38</v>
      </c>
      <c r="H27" s="31" t="s">
        <v>39</v>
      </c>
      <c r="I27" s="31" t="s">
        <v>40</v>
      </c>
    </row>
    <row r="28" spans="3:10" hidden="1" x14ac:dyDescent="0.2">
      <c r="C28" s="1">
        <v>2017</v>
      </c>
      <c r="F28" s="21"/>
      <c r="G28" s="33"/>
      <c r="H28" s="21"/>
      <c r="I28" s="21"/>
      <c r="J28" s="21"/>
    </row>
    <row r="29" spans="3:10" x14ac:dyDescent="0.2">
      <c r="C29" s="1">
        <v>2008</v>
      </c>
      <c r="D29" s="34">
        <v>640.26745582926674</v>
      </c>
      <c r="E29" s="34">
        <v>381.44288482926675</v>
      </c>
      <c r="F29" s="34">
        <v>258.82457099999999</v>
      </c>
      <c r="G29" s="35">
        <v>647.17745370664261</v>
      </c>
      <c r="H29" s="36">
        <v>388.30519970664272</v>
      </c>
      <c r="I29" s="36">
        <v>258.87225399999994</v>
      </c>
      <c r="J29" s="21"/>
    </row>
    <row r="30" spans="3:10" x14ac:dyDescent="0.2">
      <c r="C30" s="1">
        <v>2009</v>
      </c>
      <c r="D30" s="34">
        <v>583.78146616573804</v>
      </c>
      <c r="E30" s="34">
        <v>356.39978616573802</v>
      </c>
      <c r="F30" s="34">
        <v>227.38167999999996</v>
      </c>
      <c r="G30" s="35">
        <v>590.10549390836206</v>
      </c>
      <c r="H30" s="36">
        <v>362.67757590836209</v>
      </c>
      <c r="I30" s="36">
        <v>227.42791800000001</v>
      </c>
      <c r="J30" s="21"/>
    </row>
    <row r="31" spans="3:10" x14ac:dyDescent="0.2">
      <c r="C31" s="1">
        <v>2010</v>
      </c>
      <c r="D31" s="34">
        <v>597.05103604130591</v>
      </c>
      <c r="E31" s="34">
        <v>363.45593804130596</v>
      </c>
      <c r="F31" s="34">
        <v>233.59509799999995</v>
      </c>
      <c r="G31" s="35">
        <v>605.91218814739727</v>
      </c>
      <c r="H31" s="36">
        <v>372.27019514739726</v>
      </c>
      <c r="I31" s="36">
        <v>233.64199300000001</v>
      </c>
      <c r="J31" s="21"/>
    </row>
    <row r="32" spans="3:10" x14ac:dyDescent="0.2">
      <c r="C32" s="1">
        <v>2011</v>
      </c>
      <c r="D32" s="34">
        <v>549.06863158959129</v>
      </c>
      <c r="E32" s="34">
        <v>330.79069558959128</v>
      </c>
      <c r="F32" s="34">
        <v>218.27793599999998</v>
      </c>
      <c r="G32" s="35">
        <v>557.62985592976213</v>
      </c>
      <c r="H32" s="36">
        <v>339.30678092976211</v>
      </c>
      <c r="I32" s="36">
        <v>218.32307500000002</v>
      </c>
      <c r="J32" s="21"/>
    </row>
    <row r="33" spans="3:10" x14ac:dyDescent="0.2">
      <c r="C33" s="1">
        <v>2012</v>
      </c>
      <c r="D33" s="34">
        <v>567.99134749903146</v>
      </c>
      <c r="E33" s="34">
        <v>336.40487443419755</v>
      </c>
      <c r="F33" s="34">
        <v>231.58647306483394</v>
      </c>
      <c r="G33" s="35">
        <v>575.23744899629924</v>
      </c>
      <c r="H33" s="36">
        <v>343.60996734990692</v>
      </c>
      <c r="I33" s="36">
        <v>231.62748164639228</v>
      </c>
      <c r="J33" s="21"/>
    </row>
    <row r="34" spans="3:10" x14ac:dyDescent="0.2">
      <c r="C34" s="1">
        <v>2013</v>
      </c>
      <c r="D34" s="34">
        <v>552.37041444955173</v>
      </c>
      <c r="E34" s="34">
        <v>325.53141827850584</v>
      </c>
      <c r="F34" s="34">
        <v>226.83899617104589</v>
      </c>
      <c r="G34" s="35">
        <v>558.33353577443677</v>
      </c>
      <c r="H34" s="36">
        <v>331.44457908219852</v>
      </c>
      <c r="I34" s="36">
        <v>226.88895669223831</v>
      </c>
      <c r="J34" s="21"/>
    </row>
    <row r="35" spans="3:10" x14ac:dyDescent="0.2">
      <c r="C35" s="1">
        <v>2014</v>
      </c>
      <c r="D35" s="34">
        <v>510.82809643186863</v>
      </c>
      <c r="E35" s="34">
        <v>311.47856921192283</v>
      </c>
      <c r="F35" s="34">
        <v>199.34952721994577</v>
      </c>
      <c r="G35" s="35">
        <v>515.13071754157613</v>
      </c>
      <c r="H35" s="36">
        <v>315.73330937068454</v>
      </c>
      <c r="I35" s="36">
        <v>199.39740817089159</v>
      </c>
      <c r="J35" s="21"/>
    </row>
    <row r="36" spans="3:10" x14ac:dyDescent="0.2">
      <c r="C36" s="1">
        <v>2015</v>
      </c>
      <c r="D36" s="34">
        <v>492.39251202493733</v>
      </c>
      <c r="E36" s="34">
        <v>315.16423987199772</v>
      </c>
      <c r="F36" s="34">
        <v>177.22827215293961</v>
      </c>
      <c r="G36" s="35">
        <v>495.74841333964281</v>
      </c>
      <c r="H36" s="36">
        <v>318.50205349771437</v>
      </c>
      <c r="I36" s="36">
        <v>177.24635984192844</v>
      </c>
      <c r="J36" s="21"/>
    </row>
    <row r="37" spans="3:10" x14ac:dyDescent="0.2">
      <c r="C37" s="1">
        <v>2016</v>
      </c>
      <c r="D37" s="34">
        <v>467.88406956308836</v>
      </c>
      <c r="E37" s="34">
        <v>319.20187849364339</v>
      </c>
      <c r="F37" s="34">
        <v>148.68219106944497</v>
      </c>
      <c r="G37" s="35">
        <v>444.74494403208155</v>
      </c>
      <c r="H37" s="36">
        <v>308.96839569492249</v>
      </c>
      <c r="I37" s="36">
        <v>135.77654833715908</v>
      </c>
      <c r="J37" s="21"/>
    </row>
    <row r="38" spans="3:10" x14ac:dyDescent="0.2">
      <c r="C38" s="1">
        <v>2017</v>
      </c>
      <c r="D38" s="34">
        <v>448.21054017860024</v>
      </c>
      <c r="E38" s="34">
        <v>309.58392484272866</v>
      </c>
      <c r="F38" s="34">
        <v>138.62661533587155</v>
      </c>
      <c r="G38" s="35">
        <v>436.70521698821261</v>
      </c>
      <c r="H38" s="36">
        <v>300.40551419359849</v>
      </c>
      <c r="I38" s="36">
        <v>136.29970279461412</v>
      </c>
      <c r="J38" s="21"/>
    </row>
    <row r="39" spans="3:10" x14ac:dyDescent="0.2">
      <c r="C39" s="1">
        <v>2018</v>
      </c>
      <c r="D39" s="34">
        <v>427.50170121915073</v>
      </c>
      <c r="E39" s="34">
        <v>306.6980105468528</v>
      </c>
      <c r="F39" s="34">
        <v>120.80369067229796</v>
      </c>
      <c r="G39" s="35">
        <v>426.52593597558018</v>
      </c>
      <c r="H39" s="36">
        <v>291.78312408284359</v>
      </c>
      <c r="I39" s="36">
        <v>134.74281189273663</v>
      </c>
      <c r="J39" s="21"/>
    </row>
    <row r="40" spans="3:10" x14ac:dyDescent="0.2">
      <c r="C40" s="1">
        <v>2019</v>
      </c>
      <c r="D40" s="34">
        <v>408.52962289180715</v>
      </c>
      <c r="E40" s="34">
        <v>298.25117909904577</v>
      </c>
      <c r="F40" s="34">
        <v>110.27844379276138</v>
      </c>
      <c r="G40" s="35">
        <v>417.00245569886567</v>
      </c>
      <c r="H40" s="36">
        <v>286.80878587143189</v>
      </c>
      <c r="I40" s="36">
        <v>130.19366982743378</v>
      </c>
      <c r="J40" s="21"/>
    </row>
    <row r="41" spans="3:10" x14ac:dyDescent="0.2">
      <c r="C41" s="1">
        <v>2020</v>
      </c>
      <c r="D41" s="34">
        <v>397.93657278551245</v>
      </c>
      <c r="E41" s="34">
        <v>291.76482781931486</v>
      </c>
      <c r="F41" s="34">
        <v>106.17174496619756</v>
      </c>
      <c r="G41" s="35">
        <v>403.05836337191573</v>
      </c>
      <c r="H41" s="36">
        <v>280.58275548041911</v>
      </c>
      <c r="I41" s="36">
        <v>122.47560789149662</v>
      </c>
      <c r="J41" s="21"/>
    </row>
    <row r="42" spans="3:10" x14ac:dyDescent="0.2">
      <c r="C42" s="1">
        <v>2021</v>
      </c>
      <c r="D42" s="34">
        <v>385.9558970250805</v>
      </c>
      <c r="E42" s="34">
        <v>288.70743214973902</v>
      </c>
      <c r="F42" s="34">
        <v>97.248464875341483</v>
      </c>
      <c r="G42" s="35">
        <v>397.50189341982792</v>
      </c>
      <c r="H42" s="36">
        <v>280.13747448776689</v>
      </c>
      <c r="I42" s="36">
        <v>117.36441893206101</v>
      </c>
      <c r="J42" s="21"/>
    </row>
    <row r="43" spans="3:10" x14ac:dyDescent="0.2">
      <c r="C43" s="1">
        <v>2022</v>
      </c>
      <c r="D43" s="34">
        <v>379.63628503331904</v>
      </c>
      <c r="E43" s="34">
        <v>285.9687467661231</v>
      </c>
      <c r="F43" s="34">
        <v>93.667538267195951</v>
      </c>
      <c r="G43" s="35">
        <v>384.74018666672083</v>
      </c>
      <c r="H43" s="36">
        <v>277.06196282546898</v>
      </c>
      <c r="I43" s="36">
        <v>107.67822384125185</v>
      </c>
      <c r="J43" s="21"/>
    </row>
    <row r="44" spans="3:10" x14ac:dyDescent="0.2">
      <c r="C44" s="1">
        <v>2023</v>
      </c>
      <c r="D44" s="34">
        <v>377.71525208141497</v>
      </c>
      <c r="E44" s="34">
        <v>283.4225236265849</v>
      </c>
      <c r="F44" s="34">
        <v>94.292728454830097</v>
      </c>
      <c r="G44" s="35">
        <v>379.37066551352086</v>
      </c>
      <c r="H44" s="36">
        <v>274.55133976261357</v>
      </c>
      <c r="I44" s="36">
        <v>104.8193257509073</v>
      </c>
      <c r="J44" s="21"/>
    </row>
    <row r="45" spans="3:10" x14ac:dyDescent="0.2">
      <c r="C45" s="1">
        <v>2024</v>
      </c>
      <c r="D45" s="34">
        <v>372.84304211589119</v>
      </c>
      <c r="E45" s="34">
        <v>280.88492713509572</v>
      </c>
      <c r="F45" s="34">
        <v>91.958114980795486</v>
      </c>
      <c r="G45" s="35">
        <v>377.58320392821884</v>
      </c>
      <c r="H45" s="36">
        <v>273.87933488592444</v>
      </c>
      <c r="I45" s="36">
        <v>103.70386904229443</v>
      </c>
      <c r="J45" s="21"/>
    </row>
    <row r="46" spans="3:10" x14ac:dyDescent="0.2">
      <c r="C46" s="1">
        <v>2025</v>
      </c>
      <c r="D46" s="34">
        <v>370.84127787964712</v>
      </c>
      <c r="E46" s="34">
        <v>278.93087824545592</v>
      </c>
      <c r="F46" s="34">
        <v>91.910399634191236</v>
      </c>
      <c r="G46" s="35">
        <v>369.48752989862868</v>
      </c>
      <c r="H46" s="36">
        <v>268.44573877235217</v>
      </c>
      <c r="I46" s="36">
        <v>101.04179112627649</v>
      </c>
      <c r="J46" s="21"/>
    </row>
    <row r="47" spans="3:10" x14ac:dyDescent="0.2">
      <c r="C47" s="1">
        <v>2026</v>
      </c>
      <c r="D47" s="34">
        <v>367.85836103830871</v>
      </c>
      <c r="E47" s="34">
        <v>278.10205017507099</v>
      </c>
      <c r="F47" s="34">
        <v>89.756310863237715</v>
      </c>
      <c r="G47" s="35">
        <v>363.60340944114586</v>
      </c>
      <c r="H47" s="36">
        <v>269.22153669503592</v>
      </c>
      <c r="I47" s="36">
        <v>94.38187274610992</v>
      </c>
      <c r="J47" s="21"/>
    </row>
    <row r="48" spans="3:10" x14ac:dyDescent="0.2">
      <c r="C48" s="1">
        <v>2027</v>
      </c>
      <c r="D48" s="34">
        <v>369.02305670827172</v>
      </c>
      <c r="E48" s="34">
        <v>277.46051799995405</v>
      </c>
      <c r="F48" s="34">
        <v>91.562538708317689</v>
      </c>
      <c r="G48" s="35">
        <v>363.71620741435908</v>
      </c>
      <c r="H48" s="36">
        <v>267.71977927177625</v>
      </c>
      <c r="I48" s="36">
        <v>95.996428142582815</v>
      </c>
      <c r="J48" s="21"/>
    </row>
    <row r="49" spans="2:10" x14ac:dyDescent="0.2">
      <c r="C49" s="1">
        <v>2028</v>
      </c>
      <c r="D49" s="34">
        <v>366.79625315574026</v>
      </c>
      <c r="E49" s="34">
        <v>276.92503510963513</v>
      </c>
      <c r="F49" s="34">
        <v>89.871218046105156</v>
      </c>
      <c r="G49" s="35">
        <v>360.09043546577391</v>
      </c>
      <c r="H49" s="36">
        <v>266.61487620322362</v>
      </c>
      <c r="I49" s="36">
        <v>93.475559262550291</v>
      </c>
      <c r="J49" s="21"/>
    </row>
    <row r="50" spans="2:10" x14ac:dyDescent="0.2">
      <c r="C50" s="1">
        <v>2029</v>
      </c>
      <c r="D50" s="34">
        <v>364.12526958945386</v>
      </c>
      <c r="E50" s="34">
        <v>276.60950947470303</v>
      </c>
      <c r="F50" s="34">
        <v>87.515760114750833</v>
      </c>
      <c r="G50" s="35">
        <v>359.35928331718492</v>
      </c>
      <c r="H50" s="36">
        <v>268.98683596778017</v>
      </c>
      <c r="I50" s="36">
        <v>90.37244734940478</v>
      </c>
      <c r="J50" s="21"/>
    </row>
    <row r="51" spans="2:10" x14ac:dyDescent="0.2">
      <c r="C51" s="1">
        <v>2030</v>
      </c>
      <c r="D51" s="34">
        <v>360.75256783385834</v>
      </c>
      <c r="E51" s="34">
        <v>275.90438820573399</v>
      </c>
      <c r="F51" s="34">
        <v>84.848179628124328</v>
      </c>
      <c r="G51" s="35">
        <v>358.32454359797322</v>
      </c>
      <c r="H51" s="36">
        <v>266.03386759690522</v>
      </c>
      <c r="I51" s="36">
        <v>92.290676001067993</v>
      </c>
      <c r="J51" s="21"/>
    </row>
    <row r="52" spans="2:10" x14ac:dyDescent="0.2">
      <c r="C52" s="1">
        <v>2031</v>
      </c>
      <c r="D52" s="34">
        <v>356.84437403371231</v>
      </c>
      <c r="E52" s="34">
        <v>275.22692693858704</v>
      </c>
      <c r="F52" s="34">
        <v>81.617447095125257</v>
      </c>
      <c r="G52" s="35">
        <v>352.82831619964497</v>
      </c>
      <c r="H52" s="36">
        <v>263.27532504213133</v>
      </c>
      <c r="I52" s="36">
        <v>89.552991157513631</v>
      </c>
      <c r="J52" s="21"/>
    </row>
    <row r="53" spans="2:10" x14ac:dyDescent="0.2">
      <c r="C53" s="1">
        <v>2032</v>
      </c>
      <c r="D53" s="34">
        <v>353.07098918859765</v>
      </c>
      <c r="E53" s="34">
        <v>275.20614478824956</v>
      </c>
      <c r="F53" s="34">
        <v>77.864844400348119</v>
      </c>
      <c r="G53" s="35">
        <v>350.81064358223887</v>
      </c>
      <c r="H53" s="36">
        <v>265.98529383161332</v>
      </c>
      <c r="I53" s="36">
        <v>84.825349750625563</v>
      </c>
      <c r="J53" s="21"/>
    </row>
    <row r="54" spans="2:10" x14ac:dyDescent="0.2">
      <c r="C54" s="1">
        <v>2033</v>
      </c>
      <c r="D54" s="34">
        <v>352.42051850526946</v>
      </c>
      <c r="E54" s="34">
        <v>276.07611438863643</v>
      </c>
      <c r="F54" s="34">
        <v>76.344404116633015</v>
      </c>
      <c r="G54" s="35">
        <v>349.31277894615641</v>
      </c>
      <c r="H54" s="36">
        <v>265.06415168091752</v>
      </c>
      <c r="I54" s="36">
        <v>84.248627265238909</v>
      </c>
      <c r="J54" s="21"/>
    </row>
    <row r="55" spans="2:10" x14ac:dyDescent="0.2">
      <c r="C55" s="1">
        <v>2034</v>
      </c>
      <c r="D55" s="34">
        <v>351.03496975083044</v>
      </c>
      <c r="E55" s="34">
        <v>277.11466076466172</v>
      </c>
      <c r="F55" s="34">
        <v>73.92030898616872</v>
      </c>
      <c r="G55" s="35">
        <v>350.38200775128041</v>
      </c>
      <c r="H55" s="36">
        <v>267.99356451640443</v>
      </c>
      <c r="I55" s="36">
        <v>82.38844323487595</v>
      </c>
      <c r="J55" s="21"/>
    </row>
    <row r="56" spans="2:10" ht="15" thickBot="1" x14ac:dyDescent="0.25">
      <c r="C56" s="22">
        <v>2035</v>
      </c>
      <c r="D56" s="37">
        <v>349.56176817861439</v>
      </c>
      <c r="E56" s="37">
        <v>278.5009067964204</v>
      </c>
      <c r="F56" s="37">
        <v>71.060861382193991</v>
      </c>
      <c r="G56" s="38">
        <v>348.08836500858621</v>
      </c>
      <c r="H56" s="37">
        <v>268.13895827911409</v>
      </c>
      <c r="I56" s="37">
        <v>79.94940672947213</v>
      </c>
      <c r="J56" s="21"/>
    </row>
    <row r="57" spans="2:10" ht="15" thickTop="1" x14ac:dyDescent="0.2">
      <c r="B57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42"/>
  <sheetViews>
    <sheetView workbookViewId="0"/>
  </sheetViews>
  <sheetFormatPr defaultColWidth="8.85546875" defaultRowHeight="14.25" x14ac:dyDescent="0.2"/>
  <cols>
    <col min="1" max="2" width="8.85546875" style="1" customWidth="1"/>
    <col min="3" max="3" width="15.28515625" style="1" bestFit="1" customWidth="1"/>
    <col min="4" max="4" width="11.7109375" style="1" customWidth="1"/>
    <col min="5" max="5" width="16" style="1" customWidth="1"/>
    <col min="6" max="6" width="25" style="1" customWidth="1"/>
    <col min="7" max="7" width="27.42578125" style="1" customWidth="1"/>
    <col min="8" max="8" width="28.85546875" style="1" customWidth="1"/>
    <col min="9" max="9" width="8.85546875" style="1" customWidth="1"/>
    <col min="10" max="16384" width="8.85546875" style="1"/>
  </cols>
  <sheetData>
    <row r="2" spans="2:9" ht="15.75" x14ac:dyDescent="0.2">
      <c r="B2" s="9" t="s">
        <v>9</v>
      </c>
    </row>
    <row r="3" spans="2:9" x14ac:dyDescent="0.2">
      <c r="B3" s="1" t="s">
        <v>0</v>
      </c>
    </row>
    <row r="14" spans="2:9" ht="15" x14ac:dyDescent="0.2">
      <c r="G14" s="39"/>
      <c r="H14" s="39"/>
      <c r="I14" s="39"/>
    </row>
    <row r="15" spans="2:9" ht="15" x14ac:dyDescent="0.2">
      <c r="G15" s="39"/>
      <c r="H15" s="39"/>
      <c r="I15" s="39"/>
    </row>
    <row r="19" spans="3:10" ht="15" x14ac:dyDescent="0.2">
      <c r="H19" s="39"/>
    </row>
    <row r="20" spans="3:10" ht="15" x14ac:dyDescent="0.2">
      <c r="H20" s="39"/>
    </row>
    <row r="21" spans="3:10" ht="15" x14ac:dyDescent="0.2">
      <c r="H21" s="39"/>
    </row>
    <row r="22" spans="3:10" ht="15" x14ac:dyDescent="0.2">
      <c r="H22" s="39"/>
    </row>
    <row r="23" spans="3:10" ht="15" x14ac:dyDescent="0.2">
      <c r="H23" s="39"/>
    </row>
    <row r="24" spans="3:10" ht="15" x14ac:dyDescent="0.2">
      <c r="H24" s="39"/>
    </row>
    <row r="25" spans="3:10" ht="15" x14ac:dyDescent="0.2">
      <c r="H25" s="39"/>
    </row>
    <row r="26" spans="3:10" ht="15" thickBot="1" x14ac:dyDescent="0.25"/>
    <row r="27" spans="3:10" ht="19.5" thickTop="1" x14ac:dyDescent="0.35">
      <c r="C27" s="40"/>
      <c r="D27" s="40"/>
      <c r="E27" s="40"/>
      <c r="F27" s="40"/>
      <c r="G27" s="40"/>
      <c r="H27" s="41" t="s">
        <v>34</v>
      </c>
    </row>
    <row r="28" spans="3:10" x14ac:dyDescent="0.2">
      <c r="C28" s="42" t="s">
        <v>41</v>
      </c>
      <c r="D28" s="42" t="s">
        <v>42</v>
      </c>
      <c r="E28" s="42" t="s">
        <v>43</v>
      </c>
      <c r="F28" s="42" t="s">
        <v>44</v>
      </c>
      <c r="G28" s="42" t="s">
        <v>44</v>
      </c>
      <c r="H28" s="42" t="s">
        <v>44</v>
      </c>
    </row>
    <row r="29" spans="3:10" x14ac:dyDescent="0.2">
      <c r="C29" s="43"/>
      <c r="D29" s="43"/>
      <c r="E29" s="43" t="s">
        <v>45</v>
      </c>
      <c r="F29" s="43"/>
      <c r="G29" s="43" t="s">
        <v>46</v>
      </c>
      <c r="H29" s="43" t="s">
        <v>47</v>
      </c>
    </row>
    <row r="30" spans="3:10" x14ac:dyDescent="0.2">
      <c r="C30" s="42" t="s">
        <v>48</v>
      </c>
      <c r="D30" s="42" t="s">
        <v>49</v>
      </c>
      <c r="E30" s="44">
        <v>3018</v>
      </c>
      <c r="F30" s="44">
        <v>2981.5479632382521</v>
      </c>
      <c r="G30" s="44">
        <v>0</v>
      </c>
      <c r="H30" s="44">
        <v>0</v>
      </c>
      <c r="I30" s="21"/>
      <c r="J30" s="21"/>
    </row>
    <row r="31" spans="3:10" x14ac:dyDescent="0.2">
      <c r="C31" s="1" t="s">
        <v>50</v>
      </c>
      <c r="D31" s="1" t="s">
        <v>51</v>
      </c>
      <c r="E31" s="21">
        <v>2782</v>
      </c>
      <c r="F31" s="21">
        <v>2398.1259934331006</v>
      </c>
      <c r="G31" s="21">
        <v>0</v>
      </c>
      <c r="H31" s="21">
        <v>0</v>
      </c>
      <c r="I31" s="21"/>
      <c r="J31" s="21"/>
    </row>
    <row r="32" spans="3:10" x14ac:dyDescent="0.2">
      <c r="C32" s="1" t="s">
        <v>52</v>
      </c>
      <c r="D32" s="1" t="s">
        <v>53</v>
      </c>
      <c r="E32" s="21">
        <v>2544</v>
      </c>
      <c r="F32" s="21">
        <v>2456.3901963810758</v>
      </c>
      <c r="G32" s="21">
        <v>57.397607539181081</v>
      </c>
      <c r="H32" s="21">
        <v>69.439838248347996</v>
      </c>
      <c r="I32" s="21"/>
      <c r="J32" s="21"/>
    </row>
    <row r="33" spans="2:10" x14ac:dyDescent="0.2">
      <c r="C33" s="1" t="s">
        <v>54</v>
      </c>
      <c r="D33" s="1" t="s">
        <v>55</v>
      </c>
      <c r="E33" s="21">
        <v>1950</v>
      </c>
      <c r="F33" s="21">
        <v>2088.8008971821614</v>
      </c>
      <c r="G33" s="21">
        <v>69.015847126245035</v>
      </c>
      <c r="H33" s="21">
        <v>91.58746135333854</v>
      </c>
      <c r="I33" s="21"/>
      <c r="J33" s="21"/>
    </row>
    <row r="34" spans="2:10" ht="15" thickBot="1" x14ac:dyDescent="0.25">
      <c r="C34" s="22" t="s">
        <v>56</v>
      </c>
      <c r="D34" s="22" t="s">
        <v>57</v>
      </c>
      <c r="E34" s="23">
        <v>1725</v>
      </c>
      <c r="F34" s="23">
        <v>1969.8720045169086</v>
      </c>
      <c r="G34" s="23">
        <v>68.552107179155882</v>
      </c>
      <c r="H34" s="23">
        <v>108.58749921291269</v>
      </c>
      <c r="I34" s="21"/>
      <c r="J34" s="21"/>
    </row>
    <row r="35" spans="2:10" ht="15" thickTop="1" x14ac:dyDescent="0.2"/>
    <row r="36" spans="2:10" x14ac:dyDescent="0.2">
      <c r="B36" s="1" t="s">
        <v>31</v>
      </c>
      <c r="F36" s="21"/>
    </row>
    <row r="38" spans="2:10" x14ac:dyDescent="0.2">
      <c r="B38" s="45" t="s">
        <v>32</v>
      </c>
    </row>
    <row r="39" spans="2:10" x14ac:dyDescent="0.2">
      <c r="B39" s="45" t="s">
        <v>33</v>
      </c>
    </row>
    <row r="40" spans="2:10" ht="16.5" x14ac:dyDescent="0.2">
      <c r="B40" s="1" t="s">
        <v>58</v>
      </c>
      <c r="C40" s="46"/>
    </row>
    <row r="41" spans="2:10" x14ac:dyDescent="0.2">
      <c r="B41" s="1" t="s">
        <v>59</v>
      </c>
    </row>
    <row r="42" spans="2:10" x14ac:dyDescent="0.2">
      <c r="B42" s="1" t="s">
        <v>60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56"/>
  <sheetViews>
    <sheetView workbookViewId="0"/>
  </sheetViews>
  <sheetFormatPr defaultColWidth="8.85546875" defaultRowHeight="14.25" x14ac:dyDescent="0.2"/>
  <cols>
    <col min="1" max="2" width="8.85546875" style="1" customWidth="1"/>
    <col min="3" max="3" width="6.5703125" style="1" customWidth="1"/>
    <col min="4" max="4" width="29.85546875" style="1" bestFit="1" customWidth="1"/>
    <col min="5" max="5" width="8.85546875" style="1" customWidth="1"/>
    <col min="6" max="16384" width="8.85546875" style="1"/>
  </cols>
  <sheetData>
    <row r="2" spans="2:22" ht="15.75" x14ac:dyDescent="0.25">
      <c r="B2" s="9" t="s">
        <v>10</v>
      </c>
      <c r="M2" s="26"/>
      <c r="S2" s="47"/>
      <c r="T2" s="47"/>
      <c r="U2" s="47"/>
      <c r="V2" s="47"/>
    </row>
    <row r="3" spans="2:22" x14ac:dyDescent="0.2">
      <c r="B3" s="1" t="s">
        <v>0</v>
      </c>
    </row>
    <row r="25" spans="3:21" ht="15" thickBot="1" x14ac:dyDescent="0.25"/>
    <row r="26" spans="3:21" ht="19.5" thickTop="1" x14ac:dyDescent="0.35">
      <c r="C26" s="40" t="s">
        <v>25</v>
      </c>
      <c r="D26" s="40" t="s">
        <v>61</v>
      </c>
      <c r="E26" s="48"/>
    </row>
    <row r="27" spans="3:21" x14ac:dyDescent="0.2">
      <c r="C27" s="19">
        <v>2008</v>
      </c>
      <c r="D27" s="19">
        <v>381.44288482926675</v>
      </c>
      <c r="E27" s="49"/>
      <c r="F27" s="19"/>
      <c r="U27" s="21"/>
    </row>
    <row r="28" spans="3:21" x14ac:dyDescent="0.2">
      <c r="C28" s="19">
        <v>2009</v>
      </c>
      <c r="D28" s="19">
        <v>356.39978616573802</v>
      </c>
      <c r="E28" s="49"/>
      <c r="F28" s="19"/>
      <c r="U28" s="21"/>
    </row>
    <row r="29" spans="3:21" x14ac:dyDescent="0.2">
      <c r="C29" s="19">
        <v>2010</v>
      </c>
      <c r="D29" s="19">
        <v>363.45593804130596</v>
      </c>
      <c r="E29" s="49"/>
      <c r="F29" s="19"/>
      <c r="U29" s="21"/>
    </row>
    <row r="30" spans="3:21" x14ac:dyDescent="0.2">
      <c r="C30" s="19">
        <v>2011</v>
      </c>
      <c r="D30" s="19">
        <v>330.79069558959122</v>
      </c>
      <c r="E30" s="49"/>
      <c r="F30" s="19"/>
      <c r="U30" s="21"/>
    </row>
    <row r="31" spans="3:21" x14ac:dyDescent="0.2">
      <c r="C31" s="19">
        <v>2012</v>
      </c>
      <c r="D31" s="19">
        <v>336.40487443419755</v>
      </c>
      <c r="E31" s="49"/>
      <c r="F31" s="19"/>
      <c r="U31" s="21"/>
    </row>
    <row r="32" spans="3:21" x14ac:dyDescent="0.2">
      <c r="C32" s="19">
        <v>2013</v>
      </c>
      <c r="D32" s="19">
        <v>325.5314182785059</v>
      </c>
      <c r="E32" s="49"/>
      <c r="F32" s="19"/>
      <c r="U32" s="21"/>
    </row>
    <row r="33" spans="3:21" x14ac:dyDescent="0.2">
      <c r="C33" s="19">
        <v>2014</v>
      </c>
      <c r="D33" s="19">
        <v>311.47856921192283</v>
      </c>
      <c r="E33" s="49"/>
      <c r="F33" s="19"/>
      <c r="U33" s="21"/>
    </row>
    <row r="34" spans="3:21" x14ac:dyDescent="0.2">
      <c r="C34" s="19">
        <v>2015</v>
      </c>
      <c r="D34" s="19">
        <v>315.16423987199767</v>
      </c>
      <c r="E34" s="49"/>
      <c r="F34" s="19"/>
      <c r="U34" s="21"/>
    </row>
    <row r="35" spans="3:21" x14ac:dyDescent="0.2">
      <c r="C35" s="19">
        <v>2016</v>
      </c>
      <c r="D35" s="19">
        <v>319.20187849364339</v>
      </c>
      <c r="E35" s="49"/>
      <c r="F35" s="19"/>
      <c r="U35" s="21"/>
    </row>
    <row r="36" spans="3:21" x14ac:dyDescent="0.2">
      <c r="C36" s="19">
        <v>2017</v>
      </c>
      <c r="D36" s="19">
        <v>309.58392484272866</v>
      </c>
      <c r="E36" s="49"/>
      <c r="F36" s="19"/>
      <c r="U36" s="21"/>
    </row>
    <row r="37" spans="3:21" x14ac:dyDescent="0.2">
      <c r="C37" s="19">
        <v>2018</v>
      </c>
      <c r="D37" s="19">
        <v>306.6980105468528</v>
      </c>
      <c r="E37" s="49"/>
      <c r="F37" s="19"/>
      <c r="U37" s="21"/>
    </row>
    <row r="38" spans="3:21" x14ac:dyDescent="0.2">
      <c r="C38" s="19">
        <v>2019</v>
      </c>
      <c r="D38" s="19">
        <v>298.25117909904577</v>
      </c>
      <c r="E38" s="49"/>
      <c r="F38" s="19"/>
      <c r="U38" s="21"/>
    </row>
    <row r="39" spans="3:21" x14ac:dyDescent="0.2">
      <c r="C39" s="19">
        <v>2020</v>
      </c>
      <c r="D39" s="19">
        <v>291.76482781931486</v>
      </c>
      <c r="E39" s="49"/>
      <c r="F39" s="19"/>
      <c r="U39" s="21"/>
    </row>
    <row r="40" spans="3:21" x14ac:dyDescent="0.2">
      <c r="C40" s="19">
        <v>2021</v>
      </c>
      <c r="D40" s="19">
        <v>288.70743214973902</v>
      </c>
      <c r="E40" s="49"/>
      <c r="F40" s="19"/>
      <c r="U40" s="21"/>
    </row>
    <row r="41" spans="3:21" x14ac:dyDescent="0.2">
      <c r="C41" s="19">
        <v>2022</v>
      </c>
      <c r="D41" s="19">
        <v>285.96874676612305</v>
      </c>
      <c r="E41" s="49"/>
      <c r="F41" s="19"/>
      <c r="U41" s="21"/>
    </row>
    <row r="42" spans="3:21" x14ac:dyDescent="0.2">
      <c r="C42" s="19">
        <v>2023</v>
      </c>
      <c r="D42" s="19">
        <v>283.42252362658496</v>
      </c>
      <c r="E42" s="49"/>
      <c r="F42" s="19"/>
      <c r="U42" s="21"/>
    </row>
    <row r="43" spans="3:21" x14ac:dyDescent="0.2">
      <c r="C43" s="19">
        <v>2024</v>
      </c>
      <c r="D43" s="19">
        <v>280.88492713509572</v>
      </c>
      <c r="E43" s="49"/>
      <c r="F43" s="19"/>
      <c r="U43" s="21"/>
    </row>
    <row r="44" spans="3:21" x14ac:dyDescent="0.2">
      <c r="C44" s="19">
        <v>2025</v>
      </c>
      <c r="D44" s="19">
        <v>278.93087824545592</v>
      </c>
      <c r="E44" s="49"/>
      <c r="F44" s="19"/>
      <c r="U44" s="21"/>
    </row>
    <row r="45" spans="3:21" x14ac:dyDescent="0.2">
      <c r="C45" s="19">
        <v>2026</v>
      </c>
      <c r="D45" s="19">
        <v>278.10205017507099</v>
      </c>
      <c r="E45" s="49"/>
      <c r="F45" s="19"/>
      <c r="U45" s="21"/>
    </row>
    <row r="46" spans="3:21" x14ac:dyDescent="0.2">
      <c r="C46" s="19">
        <v>2027</v>
      </c>
      <c r="D46" s="19">
        <v>277.46051799995405</v>
      </c>
      <c r="E46" s="49"/>
      <c r="F46" s="19"/>
      <c r="U46" s="21"/>
    </row>
    <row r="47" spans="3:21" x14ac:dyDescent="0.2">
      <c r="C47" s="19">
        <v>2028</v>
      </c>
      <c r="D47" s="19">
        <v>276.92503510963513</v>
      </c>
      <c r="E47" s="49"/>
      <c r="F47" s="19"/>
      <c r="U47" s="21"/>
    </row>
    <row r="48" spans="3:21" x14ac:dyDescent="0.2">
      <c r="C48" s="19">
        <v>2029</v>
      </c>
      <c r="D48" s="19">
        <v>276.60950947470303</v>
      </c>
      <c r="E48" s="49"/>
      <c r="F48" s="19"/>
      <c r="U48" s="21"/>
    </row>
    <row r="49" spans="2:21" x14ac:dyDescent="0.2">
      <c r="C49" s="19">
        <v>2030</v>
      </c>
      <c r="D49" s="19">
        <v>275.90438820573399</v>
      </c>
      <c r="E49" s="49"/>
      <c r="F49" s="19"/>
      <c r="U49" s="21"/>
    </row>
    <row r="50" spans="2:21" x14ac:dyDescent="0.2">
      <c r="C50" s="19">
        <v>2031</v>
      </c>
      <c r="D50" s="19">
        <v>275.22692693858704</v>
      </c>
      <c r="E50" s="49"/>
      <c r="F50" s="19"/>
      <c r="U50" s="21"/>
    </row>
    <row r="51" spans="2:21" x14ac:dyDescent="0.2">
      <c r="C51" s="19">
        <v>2032</v>
      </c>
      <c r="D51" s="19">
        <v>275.20614478824956</v>
      </c>
      <c r="E51" s="49"/>
      <c r="F51" s="19"/>
      <c r="U51" s="21"/>
    </row>
    <row r="52" spans="2:21" x14ac:dyDescent="0.2">
      <c r="C52" s="19">
        <v>2033</v>
      </c>
      <c r="D52" s="19">
        <v>276.07611438863648</v>
      </c>
      <c r="E52" s="49"/>
      <c r="F52" s="19"/>
      <c r="U52" s="21"/>
    </row>
    <row r="53" spans="2:21" x14ac:dyDescent="0.2">
      <c r="C53" s="19">
        <v>2034</v>
      </c>
      <c r="D53" s="19">
        <v>277.11466076466172</v>
      </c>
      <c r="E53" s="49"/>
      <c r="F53" s="19"/>
      <c r="U53" s="21"/>
    </row>
    <row r="54" spans="2:21" ht="15" thickBot="1" x14ac:dyDescent="0.25">
      <c r="C54" s="50">
        <v>2035</v>
      </c>
      <c r="D54" s="50">
        <v>278.50090679642034</v>
      </c>
      <c r="E54" s="49"/>
      <c r="F54" s="19"/>
      <c r="U54" s="21"/>
    </row>
    <row r="55" spans="2:21" ht="15" thickTop="1" x14ac:dyDescent="0.2"/>
    <row r="56" spans="2:21" x14ac:dyDescent="0.2">
      <c r="B56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S56"/>
  <sheetViews>
    <sheetView workbookViewId="0"/>
  </sheetViews>
  <sheetFormatPr defaultColWidth="8.85546875" defaultRowHeight="14.25" x14ac:dyDescent="0.2"/>
  <cols>
    <col min="1" max="2" width="8.85546875" style="1" customWidth="1"/>
    <col min="3" max="3" width="8.42578125" style="1" customWidth="1"/>
    <col min="4" max="4" width="29.85546875" style="1" bestFit="1" customWidth="1"/>
    <col min="5" max="5" width="11.140625" style="1" bestFit="1" customWidth="1"/>
    <col min="6" max="6" width="8.85546875" style="1" customWidth="1"/>
    <col min="7" max="16384" width="8.85546875" style="1"/>
  </cols>
  <sheetData>
    <row r="2" spans="2:2" ht="15.75" x14ac:dyDescent="0.2">
      <c r="B2" s="9" t="s">
        <v>11</v>
      </c>
    </row>
    <row r="3" spans="2:2" x14ac:dyDescent="0.2">
      <c r="B3" s="1" t="s">
        <v>0</v>
      </c>
    </row>
    <row r="24" spans="2:45" x14ac:dyDescent="0.2"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</row>
    <row r="25" spans="2:45" ht="15" thickBot="1" x14ac:dyDescent="0.25">
      <c r="K25" s="19"/>
    </row>
    <row r="26" spans="2:45" ht="19.5" thickTop="1" x14ac:dyDescent="0.35">
      <c r="C26" s="40" t="s">
        <v>25</v>
      </c>
      <c r="D26" s="51" t="s">
        <v>61</v>
      </c>
      <c r="E26" s="48"/>
      <c r="K26" s="19"/>
    </row>
    <row r="27" spans="2:45" x14ac:dyDescent="0.2">
      <c r="B27" s="19"/>
      <c r="C27" s="42">
        <v>2008</v>
      </c>
      <c r="D27" s="19">
        <v>170.33106808856672</v>
      </c>
      <c r="E27" s="49"/>
      <c r="F27" s="19"/>
      <c r="G27" s="19"/>
      <c r="H27" s="19"/>
      <c r="I27" s="19"/>
      <c r="J27" s="19"/>
      <c r="K27" s="19"/>
      <c r="L27" s="19"/>
      <c r="M27" s="19"/>
      <c r="N27" s="19"/>
      <c r="O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</row>
    <row r="28" spans="2:45" ht="15" x14ac:dyDescent="0.2">
      <c r="B28" s="19"/>
      <c r="C28" s="1">
        <v>2009</v>
      </c>
      <c r="D28" s="19">
        <v>154.575135240191</v>
      </c>
      <c r="E28" s="49"/>
      <c r="H28" s="39"/>
      <c r="K28" s="19"/>
      <c r="Q28" s="19"/>
    </row>
    <row r="29" spans="2:45" ht="15" x14ac:dyDescent="0.2">
      <c r="B29" s="19"/>
      <c r="C29" s="1">
        <v>2010</v>
      </c>
      <c r="D29" s="19">
        <v>155.24550414931164</v>
      </c>
      <c r="E29" s="49"/>
      <c r="H29" s="39"/>
      <c r="K29" s="21"/>
      <c r="Q29" s="19"/>
    </row>
    <row r="30" spans="2:45" ht="15" x14ac:dyDescent="0.2">
      <c r="B30" s="19"/>
      <c r="C30" s="1">
        <v>2011</v>
      </c>
      <c r="D30" s="19">
        <v>142.85665138496205</v>
      </c>
      <c r="E30" s="49"/>
      <c r="H30" s="39"/>
      <c r="K30" s="21"/>
      <c r="Q30" s="19"/>
    </row>
    <row r="31" spans="2:45" ht="15" x14ac:dyDescent="0.2">
      <c r="B31" s="19"/>
      <c r="C31" s="1">
        <v>2012</v>
      </c>
      <c r="D31" s="19">
        <v>143.42577514327564</v>
      </c>
      <c r="E31" s="49"/>
      <c r="H31" s="39"/>
      <c r="K31" s="21"/>
      <c r="Q31" s="19"/>
    </row>
    <row r="32" spans="2:45" ht="15" x14ac:dyDescent="0.2">
      <c r="B32" s="19"/>
      <c r="C32" s="1">
        <v>2013</v>
      </c>
      <c r="D32" s="19">
        <v>134.15166024367855</v>
      </c>
      <c r="E32" s="49"/>
      <c r="H32" s="39"/>
      <c r="K32" s="21"/>
      <c r="Q32" s="19"/>
    </row>
    <row r="33" spans="2:17" ht="15" x14ac:dyDescent="0.2">
      <c r="B33" s="19"/>
      <c r="C33" s="1">
        <v>2014</v>
      </c>
      <c r="D33" s="19">
        <v>131.09501181244664</v>
      </c>
      <c r="E33" s="49"/>
      <c r="H33" s="39"/>
      <c r="K33" s="21"/>
      <c r="Q33" s="19"/>
    </row>
    <row r="34" spans="2:17" ht="15" x14ac:dyDescent="0.2">
      <c r="B34" s="19"/>
      <c r="C34" s="1">
        <v>2015</v>
      </c>
      <c r="D34" s="19">
        <v>130.92868354350139</v>
      </c>
      <c r="E34" s="49"/>
      <c r="H34" s="39"/>
      <c r="K34" s="21"/>
      <c r="Q34" s="19"/>
    </row>
    <row r="35" spans="2:17" ht="15" x14ac:dyDescent="0.2">
      <c r="B35" s="19"/>
      <c r="C35" s="1">
        <v>2016</v>
      </c>
      <c r="D35" s="19">
        <v>130.08683089666488</v>
      </c>
      <c r="E35" s="49"/>
      <c r="H35" s="39"/>
      <c r="K35" s="21"/>
      <c r="Q35" s="19"/>
    </row>
    <row r="36" spans="2:17" ht="15" x14ac:dyDescent="0.2">
      <c r="B36" s="19"/>
      <c r="C36" s="1">
        <v>2017</v>
      </c>
      <c r="D36" s="19">
        <v>128.35734990501248</v>
      </c>
      <c r="E36" s="49"/>
      <c r="H36" s="39"/>
      <c r="K36" s="21"/>
      <c r="Q36" s="19"/>
    </row>
    <row r="37" spans="2:17" ht="15" x14ac:dyDescent="0.2">
      <c r="B37" s="19"/>
      <c r="C37" s="1">
        <v>2018</v>
      </c>
      <c r="D37" s="19">
        <v>124.16471705785879</v>
      </c>
      <c r="E37" s="49"/>
      <c r="H37" s="39"/>
      <c r="K37" s="21"/>
      <c r="Q37" s="19"/>
    </row>
    <row r="38" spans="2:17" ht="15" x14ac:dyDescent="0.2">
      <c r="B38" s="19"/>
      <c r="C38" s="1">
        <v>2019</v>
      </c>
      <c r="D38" s="19">
        <v>119.75800892385681</v>
      </c>
      <c r="E38" s="49"/>
      <c r="H38" s="39"/>
      <c r="K38" s="21"/>
      <c r="Q38" s="19"/>
    </row>
    <row r="39" spans="2:17" ht="15" x14ac:dyDescent="0.2">
      <c r="B39" s="19"/>
      <c r="C39" s="1">
        <v>2020</v>
      </c>
      <c r="D39" s="19">
        <v>116.06704067712792</v>
      </c>
      <c r="E39" s="49"/>
      <c r="H39" s="39"/>
      <c r="K39" s="21"/>
      <c r="Q39" s="19"/>
    </row>
    <row r="40" spans="2:17" ht="15" x14ac:dyDescent="0.2">
      <c r="B40" s="19"/>
      <c r="C40" s="1">
        <v>2021</v>
      </c>
      <c r="D40" s="19">
        <v>113.49120218153098</v>
      </c>
      <c r="E40" s="49"/>
      <c r="H40" s="39"/>
      <c r="K40" s="21"/>
      <c r="Q40" s="19"/>
    </row>
    <row r="41" spans="2:17" ht="15" x14ac:dyDescent="0.2">
      <c r="B41" s="19"/>
      <c r="C41" s="1">
        <v>2022</v>
      </c>
      <c r="D41" s="19">
        <v>111.21107041499056</v>
      </c>
      <c r="E41" s="49"/>
      <c r="H41" s="39"/>
      <c r="K41" s="21"/>
      <c r="Q41" s="19"/>
    </row>
    <row r="42" spans="2:17" ht="15" x14ac:dyDescent="0.2">
      <c r="B42" s="19"/>
      <c r="C42" s="1">
        <v>2023</v>
      </c>
      <c r="D42" s="19">
        <v>109.47671976377634</v>
      </c>
      <c r="E42" s="49"/>
      <c r="H42" s="39"/>
      <c r="K42" s="21"/>
      <c r="Q42" s="19"/>
    </row>
    <row r="43" spans="2:17" ht="15" x14ac:dyDescent="0.2">
      <c r="B43" s="19"/>
      <c r="C43" s="1">
        <v>2024</v>
      </c>
      <c r="D43" s="19">
        <v>107.44212331224333</v>
      </c>
      <c r="E43" s="49"/>
      <c r="H43" s="39"/>
      <c r="K43" s="21"/>
      <c r="Q43" s="19"/>
    </row>
    <row r="44" spans="2:17" ht="15" x14ac:dyDescent="0.2">
      <c r="B44" s="19"/>
      <c r="C44" s="1">
        <v>2025</v>
      </c>
      <c r="D44" s="19">
        <v>105.78812436350395</v>
      </c>
      <c r="E44" s="49"/>
      <c r="H44" s="39"/>
      <c r="K44" s="21"/>
      <c r="Q44" s="19"/>
    </row>
    <row r="45" spans="2:17" ht="15" x14ac:dyDescent="0.2">
      <c r="B45" s="19"/>
      <c r="C45" s="1">
        <v>2026</v>
      </c>
      <c r="D45" s="19">
        <v>104.83953953240454</v>
      </c>
      <c r="E45" s="49"/>
      <c r="H45" s="39"/>
      <c r="K45" s="21"/>
      <c r="Q45" s="19"/>
    </row>
    <row r="46" spans="2:17" ht="15" x14ac:dyDescent="0.2">
      <c r="B46" s="19"/>
      <c r="C46" s="1">
        <v>2027</v>
      </c>
      <c r="D46" s="19">
        <v>104.06854594590591</v>
      </c>
      <c r="E46" s="49"/>
      <c r="H46" s="39"/>
      <c r="K46" s="21"/>
      <c r="Q46" s="19"/>
    </row>
    <row r="47" spans="2:17" ht="15" x14ac:dyDescent="0.2">
      <c r="B47" s="19"/>
      <c r="C47" s="1">
        <v>2028</v>
      </c>
      <c r="D47" s="19">
        <v>103.48275587041842</v>
      </c>
      <c r="E47" s="49"/>
      <c r="H47" s="39"/>
      <c r="K47" s="21"/>
      <c r="Q47" s="19"/>
    </row>
    <row r="48" spans="2:17" ht="15" x14ac:dyDescent="0.2">
      <c r="B48" s="19"/>
      <c r="C48" s="1">
        <v>2029</v>
      </c>
      <c r="D48" s="19">
        <v>102.73428082274316</v>
      </c>
      <c r="E48" s="49"/>
      <c r="H48" s="39"/>
      <c r="K48" s="21"/>
      <c r="Q48" s="19"/>
    </row>
    <row r="49" spans="2:17" ht="15" x14ac:dyDescent="0.2">
      <c r="B49" s="19"/>
      <c r="C49" s="1">
        <v>2030</v>
      </c>
      <c r="D49" s="19">
        <v>101.82911091493894</v>
      </c>
      <c r="E49" s="49"/>
      <c r="H49" s="39"/>
      <c r="K49" s="21"/>
      <c r="Q49" s="19"/>
    </row>
    <row r="50" spans="2:17" ht="15" x14ac:dyDescent="0.2">
      <c r="B50" s="19"/>
      <c r="C50" s="1">
        <v>2031</v>
      </c>
      <c r="D50" s="19">
        <v>101.04122464015471</v>
      </c>
      <c r="E50" s="49"/>
      <c r="H50" s="39"/>
      <c r="K50" s="21"/>
      <c r="Q50" s="19"/>
    </row>
    <row r="51" spans="2:17" ht="15" x14ac:dyDescent="0.2">
      <c r="B51" s="19"/>
      <c r="C51" s="1">
        <v>2032</v>
      </c>
      <c r="D51" s="19">
        <v>100.47007449127986</v>
      </c>
      <c r="E51" s="49"/>
      <c r="H51" s="39"/>
      <c r="K51" s="21"/>
      <c r="Q51" s="19"/>
    </row>
    <row r="52" spans="2:17" ht="15" x14ac:dyDescent="0.2">
      <c r="B52" s="19"/>
      <c r="C52" s="1">
        <v>2033</v>
      </c>
      <c r="D52" s="19">
        <v>100.28782919517127</v>
      </c>
      <c r="E52" s="49"/>
      <c r="H52" s="39"/>
      <c r="K52" s="21"/>
      <c r="Q52" s="19"/>
    </row>
    <row r="53" spans="2:17" ht="15" x14ac:dyDescent="0.2">
      <c r="B53" s="19"/>
      <c r="C53" s="1">
        <v>2034</v>
      </c>
      <c r="D53" s="19">
        <v>100.36708951471982</v>
      </c>
      <c r="E53" s="49"/>
      <c r="H53" s="39"/>
      <c r="K53" s="21"/>
      <c r="Q53" s="19"/>
    </row>
    <row r="54" spans="2:17" ht="15.75" thickBot="1" x14ac:dyDescent="0.25">
      <c r="B54" s="19"/>
      <c r="C54" s="22">
        <v>2035</v>
      </c>
      <c r="D54" s="50">
        <v>100.52039643267202</v>
      </c>
      <c r="E54" s="52"/>
      <c r="H54" s="39"/>
      <c r="Q54" s="19"/>
    </row>
    <row r="55" spans="2:17" ht="15" thickTop="1" x14ac:dyDescent="0.2"/>
    <row r="56" spans="2:17" x14ac:dyDescent="0.2">
      <c r="B56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R110"/>
  <sheetViews>
    <sheetView workbookViewId="0"/>
  </sheetViews>
  <sheetFormatPr defaultColWidth="8.85546875" defaultRowHeight="14.25" x14ac:dyDescent="0.2"/>
  <cols>
    <col min="1" max="1" width="8.85546875" style="1" customWidth="1"/>
    <col min="2" max="2" width="5" style="1" customWidth="1"/>
    <col min="3" max="3" width="15.85546875" style="1" customWidth="1"/>
    <col min="4" max="4" width="9" style="1" customWidth="1"/>
    <col min="5" max="5" width="9.42578125" style="1" customWidth="1"/>
    <col min="6" max="6" width="8.85546875" style="1" customWidth="1"/>
    <col min="7" max="7" width="10.85546875" style="1" customWidth="1"/>
    <col min="8" max="8" width="8.85546875" style="1" customWidth="1"/>
    <col min="9" max="16384" width="8.85546875" style="1"/>
  </cols>
  <sheetData>
    <row r="2" spans="2:2" ht="15.75" x14ac:dyDescent="0.2">
      <c r="B2" s="9" t="s">
        <v>62</v>
      </c>
    </row>
    <row r="3" spans="2:2" x14ac:dyDescent="0.2">
      <c r="B3" s="1" t="s">
        <v>0</v>
      </c>
    </row>
    <row r="25" spans="3:44" ht="15" thickBot="1" x14ac:dyDescent="0.25"/>
    <row r="26" spans="3:44" ht="19.5" thickTop="1" x14ac:dyDescent="0.35">
      <c r="C26" s="41"/>
      <c r="D26" s="41"/>
      <c r="E26" s="41" t="s">
        <v>61</v>
      </c>
    </row>
    <row r="27" spans="3:44" ht="30.75" customHeight="1" x14ac:dyDescent="0.2">
      <c r="C27" s="53" t="s">
        <v>25</v>
      </c>
      <c r="D27" s="53" t="s">
        <v>63</v>
      </c>
      <c r="E27" s="53" t="s">
        <v>64</v>
      </c>
      <c r="F27" s="54"/>
      <c r="G27" s="54"/>
    </row>
    <row r="28" spans="3:44" x14ac:dyDescent="0.2">
      <c r="C28" s="1">
        <v>2008</v>
      </c>
      <c r="D28" s="21">
        <v>131.27256483948014</v>
      </c>
      <c r="E28" s="21">
        <v>116.04032344035271</v>
      </c>
      <c r="F28" s="49"/>
      <c r="G28" s="49"/>
      <c r="J28" s="21"/>
      <c r="K28" s="21"/>
      <c r="L28" s="21"/>
      <c r="M28" s="21"/>
      <c r="N28" s="21"/>
      <c r="O28" s="21"/>
      <c r="P28" s="21"/>
      <c r="Q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spans="3:44" x14ac:dyDescent="0.2">
      <c r="C29" s="1">
        <v>2009</v>
      </c>
      <c r="D29" s="21">
        <v>126.22621677667159</v>
      </c>
      <c r="E29" s="21">
        <v>111.84987684011614</v>
      </c>
      <c r="F29" s="49"/>
      <c r="G29" s="49"/>
      <c r="T29" s="21"/>
      <c r="U29" s="21"/>
      <c r="V29" s="21"/>
    </row>
    <row r="30" spans="3:44" x14ac:dyDescent="0.2">
      <c r="C30" s="1">
        <v>2010</v>
      </c>
      <c r="D30" s="21">
        <v>124.36931862117687</v>
      </c>
      <c r="E30" s="21">
        <v>110.52468689085613</v>
      </c>
      <c r="F30" s="49"/>
      <c r="G30" s="49"/>
      <c r="T30" s="21"/>
      <c r="U30" s="21"/>
      <c r="V30" s="21"/>
    </row>
    <row r="31" spans="3:44" x14ac:dyDescent="0.2">
      <c r="C31" s="1">
        <v>2011</v>
      </c>
      <c r="D31" s="21">
        <v>122.25933901440692</v>
      </c>
      <c r="E31" s="21">
        <v>109.05650210778016</v>
      </c>
      <c r="F31" s="49"/>
      <c r="G31" s="49"/>
      <c r="T31" s="21"/>
      <c r="U31" s="21"/>
      <c r="V31" s="21"/>
    </row>
    <row r="32" spans="3:44" x14ac:dyDescent="0.2">
      <c r="C32" s="1">
        <v>2012</v>
      </c>
      <c r="D32" s="21">
        <v>119.68779919148005</v>
      </c>
      <c r="E32" s="21">
        <v>108.81283455128295</v>
      </c>
      <c r="F32" s="49"/>
      <c r="G32" s="49"/>
      <c r="T32" s="21"/>
      <c r="U32" s="21"/>
      <c r="V32" s="21"/>
    </row>
    <row r="33" spans="3:22" x14ac:dyDescent="0.2">
      <c r="C33" s="1">
        <v>2013</v>
      </c>
      <c r="D33" s="21">
        <v>118.2199044637225</v>
      </c>
      <c r="E33" s="21">
        <v>107.98275607203274</v>
      </c>
      <c r="F33" s="49"/>
      <c r="G33" s="49"/>
      <c r="T33" s="21"/>
      <c r="U33" s="21"/>
      <c r="V33" s="21"/>
    </row>
    <row r="34" spans="3:22" x14ac:dyDescent="0.2">
      <c r="C34" s="1">
        <v>2014</v>
      </c>
      <c r="D34" s="21">
        <v>119.71989691404119</v>
      </c>
      <c r="E34" s="21">
        <v>109.4865502379336</v>
      </c>
      <c r="F34" s="49"/>
      <c r="G34" s="49"/>
      <c r="T34" s="21"/>
      <c r="U34" s="21"/>
      <c r="V34" s="21"/>
    </row>
    <row r="35" spans="3:22" x14ac:dyDescent="0.2">
      <c r="C35" s="1">
        <v>2015</v>
      </c>
      <c r="D35" s="21">
        <v>121.90500043458231</v>
      </c>
      <c r="E35" s="21">
        <v>111.75482189157152</v>
      </c>
      <c r="F35" s="49"/>
      <c r="G35" s="49"/>
      <c r="T35" s="21"/>
      <c r="U35" s="21"/>
      <c r="V35" s="21"/>
    </row>
    <row r="36" spans="3:22" x14ac:dyDescent="0.2">
      <c r="C36" s="1">
        <v>2016</v>
      </c>
      <c r="D36" s="21">
        <v>124.29725667288301</v>
      </c>
      <c r="E36" s="21">
        <v>114.39351467197388</v>
      </c>
      <c r="F36" s="49"/>
      <c r="G36" s="49"/>
      <c r="T36" s="21"/>
      <c r="U36" s="21"/>
      <c r="V36" s="21"/>
    </row>
    <row r="37" spans="3:22" x14ac:dyDescent="0.2">
      <c r="C37" s="1">
        <v>2017</v>
      </c>
      <c r="D37" s="21">
        <v>121.84079387634493</v>
      </c>
      <c r="E37" s="21">
        <v>111.59856005100886</v>
      </c>
      <c r="F37" s="49"/>
      <c r="G37" s="49"/>
      <c r="T37" s="21"/>
      <c r="U37" s="21"/>
      <c r="V37" s="21"/>
    </row>
    <row r="38" spans="3:22" x14ac:dyDescent="0.2">
      <c r="C38" s="1">
        <v>2018</v>
      </c>
      <c r="D38" s="21">
        <v>118.4312746454994</v>
      </c>
      <c r="E38" s="21">
        <v>107.93287351099961</v>
      </c>
      <c r="F38" s="49"/>
      <c r="G38" s="49"/>
      <c r="T38" s="21"/>
      <c r="U38" s="21"/>
      <c r="V38" s="21"/>
    </row>
    <row r="39" spans="3:22" x14ac:dyDescent="0.2">
      <c r="C39" s="1">
        <v>2019</v>
      </c>
      <c r="D39" s="21">
        <v>116.24431410295234</v>
      </c>
      <c r="E39" s="21">
        <v>105.71067297302361</v>
      </c>
      <c r="F39" s="49"/>
      <c r="G39" s="49"/>
      <c r="T39" s="21"/>
      <c r="U39" s="21"/>
      <c r="V39" s="21"/>
    </row>
    <row r="40" spans="3:22" x14ac:dyDescent="0.2">
      <c r="C40" s="1">
        <v>2020</v>
      </c>
      <c r="D40" s="21">
        <v>113.88583548685466</v>
      </c>
      <c r="E40" s="21">
        <v>103.33190758805588</v>
      </c>
      <c r="F40" s="49"/>
      <c r="G40" s="49"/>
      <c r="T40" s="21"/>
      <c r="U40" s="21"/>
      <c r="V40" s="21"/>
    </row>
    <row r="41" spans="3:22" x14ac:dyDescent="0.2">
      <c r="C41" s="1">
        <v>2021</v>
      </c>
      <c r="D41" s="21">
        <v>112.24736288328008</v>
      </c>
      <c r="E41" s="21">
        <v>101.67533986211902</v>
      </c>
      <c r="F41" s="49"/>
      <c r="G41" s="49"/>
      <c r="T41" s="21"/>
      <c r="U41" s="21"/>
      <c r="V41" s="21"/>
    </row>
    <row r="42" spans="3:22" x14ac:dyDescent="0.2">
      <c r="C42" s="1">
        <v>2022</v>
      </c>
      <c r="D42" s="21">
        <v>110.66571189847036</v>
      </c>
      <c r="E42" s="21">
        <v>100.06977355768086</v>
      </c>
      <c r="F42" s="49"/>
      <c r="G42" s="49"/>
      <c r="T42" s="21"/>
      <c r="U42" s="21"/>
      <c r="V42" s="21"/>
    </row>
    <row r="43" spans="3:22" x14ac:dyDescent="0.2">
      <c r="C43" s="1">
        <v>2023</v>
      </c>
      <c r="D43" s="21">
        <v>109.4394220063235</v>
      </c>
      <c r="E43" s="21">
        <v>98.828971587946839</v>
      </c>
      <c r="F43" s="49"/>
      <c r="G43" s="49"/>
      <c r="T43" s="21"/>
      <c r="U43" s="21"/>
      <c r="V43" s="21"/>
    </row>
    <row r="44" spans="3:22" x14ac:dyDescent="0.2">
      <c r="C44" s="1">
        <v>2024</v>
      </c>
      <c r="D44" s="21">
        <v>108.31403051327496</v>
      </c>
      <c r="E44" s="21">
        <v>97.689874850151568</v>
      </c>
      <c r="F44" s="49"/>
      <c r="G44" s="49"/>
      <c r="T44" s="21"/>
      <c r="U44" s="21"/>
      <c r="V44" s="21"/>
    </row>
    <row r="45" spans="3:22" x14ac:dyDescent="0.2">
      <c r="C45" s="1">
        <v>2025</v>
      </c>
      <c r="D45" s="21">
        <v>107.09460956492396</v>
      </c>
      <c r="E45" s="21">
        <v>96.457822947710895</v>
      </c>
      <c r="F45" s="49"/>
      <c r="G45" s="49"/>
      <c r="T45" s="21"/>
      <c r="U45" s="21"/>
      <c r="V45" s="21"/>
    </row>
    <row r="46" spans="3:22" x14ac:dyDescent="0.2">
      <c r="C46" s="1">
        <v>2026</v>
      </c>
      <c r="D46" s="21">
        <v>106.18309516222511</v>
      </c>
      <c r="E46" s="21">
        <v>95.495645589963232</v>
      </c>
      <c r="F46" s="49"/>
      <c r="G46" s="49"/>
      <c r="T46" s="21"/>
      <c r="U46" s="21"/>
      <c r="V46" s="21"/>
    </row>
    <row r="47" spans="3:22" x14ac:dyDescent="0.2">
      <c r="C47" s="1">
        <v>2027</v>
      </c>
      <c r="D47" s="21">
        <v>105.33540592722261</v>
      </c>
      <c r="E47" s="21">
        <v>94.642872686500496</v>
      </c>
      <c r="F47" s="49"/>
      <c r="G47" s="49"/>
      <c r="T47" s="21"/>
      <c r="U47" s="21"/>
      <c r="V47" s="21"/>
    </row>
    <row r="48" spans="3:22" x14ac:dyDescent="0.2">
      <c r="C48" s="1">
        <v>2028</v>
      </c>
      <c r="D48" s="21">
        <v>104.38780468700344</v>
      </c>
      <c r="E48" s="21">
        <v>93.673849596698673</v>
      </c>
      <c r="F48" s="49"/>
      <c r="G48" s="49"/>
      <c r="T48" s="21"/>
      <c r="U48" s="21"/>
      <c r="V48" s="21"/>
    </row>
    <row r="49" spans="2:22" x14ac:dyDescent="0.2">
      <c r="C49" s="1">
        <v>2029</v>
      </c>
      <c r="D49" s="21">
        <v>103.5448675974219</v>
      </c>
      <c r="E49" s="21">
        <v>92.817258701016883</v>
      </c>
      <c r="F49" s="49"/>
      <c r="G49" s="49"/>
      <c r="T49" s="21"/>
      <c r="U49" s="21"/>
      <c r="V49" s="21"/>
    </row>
    <row r="50" spans="2:22" x14ac:dyDescent="0.2">
      <c r="C50" s="1">
        <v>2030</v>
      </c>
      <c r="D50" s="21">
        <v>102.74769848742154</v>
      </c>
      <c r="E50" s="21">
        <v>92.007742274950743</v>
      </c>
      <c r="F50" s="49"/>
      <c r="G50" s="49"/>
      <c r="T50" s="21"/>
      <c r="U50" s="21"/>
      <c r="V50" s="21"/>
    </row>
    <row r="51" spans="2:22" x14ac:dyDescent="0.2">
      <c r="C51" s="1">
        <v>2031</v>
      </c>
      <c r="D51" s="21">
        <v>101.93519178202259</v>
      </c>
      <c r="E51" s="21">
        <v>91.183517177671817</v>
      </c>
      <c r="F51" s="49"/>
      <c r="G51" s="49"/>
      <c r="T51" s="21"/>
      <c r="U51" s="21"/>
      <c r="V51" s="21"/>
    </row>
    <row r="52" spans="2:22" x14ac:dyDescent="0.2">
      <c r="C52" s="1">
        <v>2032</v>
      </c>
      <c r="D52" s="21">
        <v>101.37765612283903</v>
      </c>
      <c r="E52" s="21">
        <v>90.614565721555365</v>
      </c>
      <c r="F52" s="49"/>
      <c r="G52" s="49"/>
      <c r="T52" s="21"/>
      <c r="U52" s="21"/>
      <c r="V52" s="21"/>
    </row>
    <row r="53" spans="2:22" x14ac:dyDescent="0.2">
      <c r="C53" s="1">
        <v>2033</v>
      </c>
      <c r="D53" s="21">
        <v>101.01118168205832</v>
      </c>
      <c r="E53" s="21">
        <v>90.234098619519287</v>
      </c>
      <c r="F53" s="49"/>
      <c r="G53" s="49"/>
      <c r="T53" s="21"/>
      <c r="U53" s="21"/>
      <c r="V53" s="21"/>
    </row>
    <row r="54" spans="2:22" x14ac:dyDescent="0.2">
      <c r="C54" s="1">
        <v>2034</v>
      </c>
      <c r="D54" s="21">
        <v>100.53646445491032</v>
      </c>
      <c r="E54" s="21">
        <v>89.759359959684431</v>
      </c>
      <c r="F54" s="49"/>
      <c r="G54" s="49"/>
      <c r="T54" s="21"/>
      <c r="U54" s="21"/>
      <c r="V54" s="21"/>
    </row>
    <row r="55" spans="2:22" ht="15" thickBot="1" x14ac:dyDescent="0.25">
      <c r="C55" s="22">
        <v>2035</v>
      </c>
      <c r="D55" s="23">
        <v>100.30432976720965</v>
      </c>
      <c r="E55" s="23">
        <v>89.528018590779354</v>
      </c>
      <c r="F55" s="49"/>
      <c r="G55" s="49"/>
      <c r="T55" s="21"/>
      <c r="U55" s="21"/>
      <c r="V55" s="21"/>
    </row>
    <row r="56" spans="2:22" ht="15" thickTop="1" x14ac:dyDescent="0.2"/>
    <row r="57" spans="2:22" x14ac:dyDescent="0.2">
      <c r="B57" s="24" t="s">
        <v>31</v>
      </c>
    </row>
    <row r="110" ht="30.75" customHeight="1" x14ac:dyDescent="0.2"/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56"/>
  <sheetViews>
    <sheetView workbookViewId="0"/>
  </sheetViews>
  <sheetFormatPr defaultColWidth="8.85546875" defaultRowHeight="14.25" x14ac:dyDescent="0.2"/>
  <cols>
    <col min="1" max="2" width="8.85546875" style="1" customWidth="1"/>
    <col min="3" max="3" width="7.5703125" style="1" customWidth="1"/>
    <col min="4" max="5" width="29.42578125" style="1" customWidth="1"/>
    <col min="6" max="6" width="8.85546875" style="1" customWidth="1"/>
    <col min="7" max="16384" width="8.85546875" style="1"/>
  </cols>
  <sheetData>
    <row r="2" spans="2:2" ht="15.75" x14ac:dyDescent="0.2">
      <c r="B2" s="9" t="s">
        <v>65</v>
      </c>
    </row>
    <row r="3" spans="2:2" x14ac:dyDescent="0.2">
      <c r="B3" s="1" t="s">
        <v>0</v>
      </c>
    </row>
    <row r="25" spans="3:16" ht="15" thickBot="1" x14ac:dyDescent="0.25"/>
    <row r="26" spans="3:16" ht="19.5" thickTop="1" x14ac:dyDescent="0.35">
      <c r="C26" s="41" t="s">
        <v>25</v>
      </c>
      <c r="D26" s="41" t="s">
        <v>61</v>
      </c>
      <c r="E26" s="55"/>
    </row>
    <row r="27" spans="3:16" x14ac:dyDescent="0.2">
      <c r="C27" s="42">
        <v>2008</v>
      </c>
      <c r="D27" s="21">
        <v>81.308079584728318</v>
      </c>
      <c r="E27" s="49"/>
      <c r="O27" s="21"/>
      <c r="P27" s="21"/>
    </row>
    <row r="28" spans="3:16" x14ac:dyDescent="0.2">
      <c r="C28" s="1">
        <v>2009</v>
      </c>
      <c r="D28" s="21">
        <v>77.987262159408331</v>
      </c>
      <c r="E28" s="49"/>
      <c r="O28" s="21"/>
      <c r="P28" s="21"/>
    </row>
    <row r="29" spans="3:16" x14ac:dyDescent="0.2">
      <c r="C29" s="1">
        <v>2010</v>
      </c>
      <c r="D29" s="21">
        <v>87.482543628315995</v>
      </c>
      <c r="E29" s="49"/>
      <c r="O29" s="21"/>
      <c r="P29" s="21"/>
    </row>
    <row r="30" spans="3:16" x14ac:dyDescent="0.2">
      <c r="C30" s="1">
        <v>2011</v>
      </c>
      <c r="D30" s="21">
        <v>70.103581247101815</v>
      </c>
      <c r="E30" s="49"/>
      <c r="O30" s="21"/>
      <c r="P30" s="21"/>
    </row>
    <row r="31" spans="3:16" x14ac:dyDescent="0.2">
      <c r="C31" s="1">
        <v>2012</v>
      </c>
      <c r="D31" s="21">
        <v>76.569431740702328</v>
      </c>
      <c r="E31" s="49"/>
      <c r="O31" s="21"/>
      <c r="P31" s="21"/>
    </row>
    <row r="32" spans="3:16" x14ac:dyDescent="0.2">
      <c r="C32" s="1">
        <v>2013</v>
      </c>
      <c r="D32" s="21">
        <v>77.418768752979091</v>
      </c>
      <c r="E32" s="49"/>
      <c r="O32" s="21"/>
      <c r="P32" s="21"/>
    </row>
    <row r="33" spans="3:16" x14ac:dyDescent="0.2">
      <c r="C33" s="1">
        <v>2014</v>
      </c>
      <c r="D33" s="21">
        <v>64.796450480853807</v>
      </c>
      <c r="E33" s="49"/>
      <c r="O33" s="21"/>
      <c r="P33" s="21"/>
    </row>
    <row r="34" spans="3:16" x14ac:dyDescent="0.2">
      <c r="C34" s="1">
        <v>2015</v>
      </c>
      <c r="D34" s="21">
        <v>67.393220072869269</v>
      </c>
      <c r="E34" s="49"/>
      <c r="O34" s="21"/>
      <c r="P34" s="21"/>
    </row>
    <row r="35" spans="3:16" x14ac:dyDescent="0.2">
      <c r="C35" s="1">
        <v>2016</v>
      </c>
      <c r="D35" s="21">
        <v>69.831604609553864</v>
      </c>
      <c r="E35" s="49"/>
      <c r="O35" s="21"/>
      <c r="P35" s="21"/>
    </row>
    <row r="36" spans="3:16" x14ac:dyDescent="0.2">
      <c r="C36" s="1">
        <v>2017</v>
      </c>
      <c r="D36" s="21">
        <v>66.776962973930438</v>
      </c>
      <c r="E36" s="49"/>
      <c r="O36" s="21"/>
      <c r="P36" s="21"/>
    </row>
    <row r="37" spans="3:16" x14ac:dyDescent="0.2">
      <c r="C37" s="1">
        <v>2018</v>
      </c>
      <c r="D37" s="21">
        <v>70.54738764890304</v>
      </c>
      <c r="E37" s="49"/>
      <c r="O37" s="21"/>
      <c r="P37" s="21"/>
    </row>
    <row r="38" spans="3:16" x14ac:dyDescent="0.2">
      <c r="C38" s="1">
        <v>2019</v>
      </c>
      <c r="D38" s="21">
        <v>68.878224400256286</v>
      </c>
      <c r="E38" s="49"/>
      <c r="O38" s="21"/>
      <c r="P38" s="21"/>
    </row>
    <row r="39" spans="3:16" x14ac:dyDescent="0.2">
      <c r="C39" s="1">
        <v>2020</v>
      </c>
      <c r="D39" s="21">
        <v>67.899280217769586</v>
      </c>
      <c r="E39" s="49"/>
      <c r="O39" s="21"/>
      <c r="P39" s="21"/>
    </row>
    <row r="40" spans="3:16" x14ac:dyDescent="0.2">
      <c r="C40" s="1">
        <v>2021</v>
      </c>
      <c r="D40" s="21">
        <v>68.713555577223374</v>
      </c>
      <c r="E40" s="49"/>
      <c r="O40" s="21"/>
      <c r="P40" s="21"/>
    </row>
    <row r="41" spans="3:16" x14ac:dyDescent="0.2">
      <c r="C41" s="1">
        <v>2022</v>
      </c>
      <c r="D41" s="21">
        <v>69.429224894103328</v>
      </c>
      <c r="E41" s="49"/>
      <c r="O41" s="21"/>
      <c r="P41" s="21"/>
    </row>
    <row r="42" spans="3:16" x14ac:dyDescent="0.2">
      <c r="C42" s="1">
        <v>2023</v>
      </c>
      <c r="D42" s="21">
        <v>69.628854423601439</v>
      </c>
      <c r="E42" s="49"/>
      <c r="O42" s="21"/>
      <c r="P42" s="21"/>
    </row>
    <row r="43" spans="3:16" x14ac:dyDescent="0.2">
      <c r="C43" s="1">
        <v>2024</v>
      </c>
      <c r="D43" s="21">
        <v>69.849825610081524</v>
      </c>
      <c r="E43" s="49"/>
      <c r="O43" s="21"/>
      <c r="P43" s="21"/>
    </row>
    <row r="44" spans="3:16" x14ac:dyDescent="0.2">
      <c r="C44" s="1">
        <v>2025</v>
      </c>
      <c r="D44" s="21">
        <v>70.115547515999495</v>
      </c>
      <c r="E44" s="49"/>
      <c r="O44" s="21"/>
      <c r="P44" s="21"/>
    </row>
    <row r="45" spans="3:16" x14ac:dyDescent="0.2">
      <c r="C45" s="1">
        <v>2026</v>
      </c>
      <c r="D45" s="21">
        <v>70.261340294055714</v>
      </c>
      <c r="E45" s="49"/>
      <c r="O45" s="21"/>
      <c r="P45" s="21"/>
    </row>
    <row r="46" spans="3:16" x14ac:dyDescent="0.2">
      <c r="C46" s="1">
        <v>2027</v>
      </c>
      <c r="D46" s="21">
        <v>70.889794285307161</v>
      </c>
      <c r="E46" s="49"/>
      <c r="O46" s="21"/>
      <c r="P46" s="21"/>
    </row>
    <row r="47" spans="3:16" x14ac:dyDescent="0.2">
      <c r="C47" s="1">
        <v>2028</v>
      </c>
      <c r="D47" s="21">
        <v>71.574628498454345</v>
      </c>
      <c r="E47" s="49"/>
      <c r="O47" s="21"/>
      <c r="P47" s="21"/>
    </row>
    <row r="48" spans="3:16" x14ac:dyDescent="0.2">
      <c r="C48" s="1">
        <v>2029</v>
      </c>
      <c r="D48" s="21">
        <v>72.24197195011665</v>
      </c>
      <c r="E48" s="49"/>
      <c r="O48" s="21"/>
      <c r="P48" s="21"/>
    </row>
    <row r="49" spans="2:16" x14ac:dyDescent="0.2">
      <c r="C49" s="1">
        <v>2030</v>
      </c>
      <c r="D49" s="21">
        <v>72.87334132766857</v>
      </c>
      <c r="E49" s="49"/>
      <c r="O49" s="21"/>
      <c r="P49" s="21"/>
    </row>
    <row r="50" spans="2:16" x14ac:dyDescent="0.2">
      <c r="C50" s="1">
        <v>2031</v>
      </c>
      <c r="D50" s="21">
        <v>73.451613571287439</v>
      </c>
      <c r="E50" s="49"/>
      <c r="O50" s="21"/>
      <c r="P50" s="21"/>
    </row>
    <row r="51" spans="2:16" x14ac:dyDescent="0.2">
      <c r="C51" s="1">
        <v>2032</v>
      </c>
      <c r="D51" s="21">
        <v>74.149272525432409</v>
      </c>
      <c r="E51" s="49"/>
      <c r="O51" s="21"/>
      <c r="P51" s="21"/>
    </row>
    <row r="52" spans="2:16" x14ac:dyDescent="0.2">
      <c r="C52" s="1">
        <v>2033</v>
      </c>
      <c r="D52" s="21">
        <v>74.997572115118601</v>
      </c>
      <c r="E52" s="49"/>
      <c r="O52" s="21"/>
      <c r="P52" s="21"/>
    </row>
    <row r="53" spans="2:16" x14ac:dyDescent="0.2">
      <c r="C53" s="1">
        <v>2034</v>
      </c>
      <c r="D53" s="21">
        <v>75.929015572303555</v>
      </c>
      <c r="E53" s="49"/>
      <c r="O53" s="21"/>
      <c r="P53" s="21"/>
    </row>
    <row r="54" spans="2:16" ht="15" thickBot="1" x14ac:dyDescent="0.25">
      <c r="C54" s="22">
        <v>2035</v>
      </c>
      <c r="D54" s="23">
        <v>76.944424849426895</v>
      </c>
      <c r="E54" s="49"/>
      <c r="O54" s="21"/>
      <c r="P54" s="21"/>
    </row>
    <row r="55" spans="2:16" ht="15" thickTop="1" x14ac:dyDescent="0.2"/>
    <row r="56" spans="2:16" x14ac:dyDescent="0.2">
      <c r="B56" s="24" t="s">
        <v>31</v>
      </c>
    </row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H110"/>
  <sheetViews>
    <sheetView workbookViewId="0"/>
  </sheetViews>
  <sheetFormatPr defaultColWidth="8.85546875" defaultRowHeight="14.25" x14ac:dyDescent="0.2"/>
  <cols>
    <col min="1" max="4" width="8.85546875" style="1" customWidth="1"/>
    <col min="5" max="5" width="11.42578125" style="1" customWidth="1"/>
    <col min="6" max="6" width="12.140625" style="1" customWidth="1"/>
    <col min="7" max="8" width="8.85546875" style="1" customWidth="1"/>
    <col min="9" max="9" width="11.140625" style="1" customWidth="1"/>
    <col min="10" max="12" width="8.85546875" style="1" customWidth="1"/>
    <col min="13" max="13" width="10.140625" style="1" bestFit="1" customWidth="1"/>
    <col min="14" max="14" width="8.85546875" style="1" customWidth="1"/>
    <col min="15" max="16384" width="8.85546875" style="1"/>
  </cols>
  <sheetData>
    <row r="2" spans="2:11" ht="15.75" x14ac:dyDescent="0.2">
      <c r="B2" s="9" t="s">
        <v>12</v>
      </c>
    </row>
    <row r="3" spans="2:11" x14ac:dyDescent="0.2">
      <c r="B3" s="1" t="s">
        <v>0</v>
      </c>
    </row>
    <row r="4" spans="2:11" ht="15" x14ac:dyDescent="0.25">
      <c r="K4" s="4"/>
    </row>
    <row r="26" spans="3:60" ht="15" thickBot="1" x14ac:dyDescent="0.25"/>
    <row r="27" spans="3:60" ht="15" thickTop="1" x14ac:dyDescent="0.2">
      <c r="C27" s="40"/>
      <c r="D27" s="40"/>
      <c r="E27" s="40"/>
      <c r="F27" s="41" t="s">
        <v>66</v>
      </c>
      <c r="G27" s="48"/>
      <c r="H27" s="48"/>
      <c r="I27" s="55"/>
      <c r="O27" s="13"/>
      <c r="P27" s="48"/>
      <c r="Q27" s="48"/>
      <c r="R27" s="55"/>
    </row>
    <row r="28" spans="3:60" ht="42" customHeight="1" x14ac:dyDescent="0.2">
      <c r="C28" s="56" t="s">
        <v>25</v>
      </c>
      <c r="D28" s="53" t="s">
        <v>63</v>
      </c>
      <c r="E28" s="53" t="s">
        <v>67</v>
      </c>
      <c r="F28" s="53" t="s">
        <v>68</v>
      </c>
      <c r="G28" s="54"/>
      <c r="H28" s="54"/>
      <c r="I28" s="54"/>
      <c r="L28" s="46"/>
      <c r="M28" s="29"/>
      <c r="N28" s="29"/>
      <c r="O28" s="29"/>
      <c r="P28" s="54"/>
      <c r="Q28" s="54"/>
      <c r="R28" s="54"/>
      <c r="S28" s="57"/>
    </row>
    <row r="29" spans="3:60" x14ac:dyDescent="0.2">
      <c r="C29" s="1">
        <v>2008</v>
      </c>
      <c r="D29" s="58">
        <v>151.72847389854104</v>
      </c>
      <c r="E29" s="58">
        <v>119.90806586314457</v>
      </c>
      <c r="F29" s="58">
        <v>31.820408035396454</v>
      </c>
      <c r="G29" s="54"/>
      <c r="H29" s="58"/>
      <c r="I29" s="58"/>
      <c r="J29" s="58"/>
      <c r="K29" s="58"/>
      <c r="L29" s="58"/>
      <c r="M29" s="59"/>
      <c r="N29" s="59"/>
      <c r="O29" s="59"/>
      <c r="P29" s="59"/>
      <c r="Q29" s="59"/>
      <c r="R29" s="59"/>
      <c r="S29" s="60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</row>
    <row r="30" spans="3:60" x14ac:dyDescent="0.2">
      <c r="C30" s="1">
        <v>2009</v>
      </c>
      <c r="D30" s="58">
        <v>141.81062293219861</v>
      </c>
      <c r="E30" s="58">
        <v>111.43004942126623</v>
      </c>
      <c r="F30" s="58">
        <v>30.380573510932354</v>
      </c>
      <c r="G30" s="61"/>
      <c r="H30" s="61"/>
      <c r="I30" s="58"/>
      <c r="K30" s="62"/>
      <c r="M30" s="59"/>
      <c r="N30" s="59"/>
      <c r="O30" s="59"/>
      <c r="P30" s="59"/>
      <c r="Q30" s="59"/>
      <c r="R30" s="59"/>
      <c r="S30" s="60"/>
    </row>
    <row r="31" spans="3:60" x14ac:dyDescent="0.2">
      <c r="C31" s="1">
        <v>2010</v>
      </c>
      <c r="D31" s="58">
        <v>147.81409043398114</v>
      </c>
      <c r="E31" s="58">
        <v>116.0958047844497</v>
      </c>
      <c r="F31" s="58">
        <v>31.718285649531424</v>
      </c>
      <c r="G31" s="61"/>
      <c r="H31" s="61"/>
      <c r="I31" s="61"/>
      <c r="J31" s="21"/>
      <c r="K31" s="62"/>
      <c r="M31" s="59"/>
      <c r="N31" s="59"/>
      <c r="O31" s="59"/>
      <c r="P31" s="59"/>
      <c r="Q31" s="59"/>
      <c r="R31" s="59"/>
      <c r="S31" s="6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3:60" x14ac:dyDescent="0.2">
      <c r="C32" s="1">
        <v>2011</v>
      </c>
      <c r="D32" s="58">
        <v>136.0566800023864</v>
      </c>
      <c r="E32" s="58">
        <v>105.51362214018235</v>
      </c>
      <c r="F32" s="58">
        <v>30.54305786220403</v>
      </c>
      <c r="G32" s="61"/>
      <c r="H32" s="61"/>
      <c r="I32" s="61"/>
      <c r="K32" s="62"/>
      <c r="M32" s="59"/>
      <c r="N32" s="59"/>
      <c r="O32" s="59"/>
      <c r="P32" s="59"/>
      <c r="Q32" s="59"/>
      <c r="R32" s="59"/>
      <c r="S32" s="60"/>
    </row>
    <row r="33" spans="3:19" x14ac:dyDescent="0.2">
      <c r="C33" s="1">
        <v>2012</v>
      </c>
      <c r="D33" s="58">
        <v>140.00591685569307</v>
      </c>
      <c r="E33" s="58">
        <v>109.2687074690231</v>
      </c>
      <c r="F33" s="58">
        <v>30.737209386669996</v>
      </c>
      <c r="G33" s="61"/>
      <c r="H33" s="61"/>
      <c r="I33" s="61"/>
      <c r="K33" s="62"/>
      <c r="M33" s="59"/>
      <c r="N33" s="59"/>
      <c r="O33" s="59"/>
      <c r="P33" s="59"/>
      <c r="Q33" s="59"/>
      <c r="R33" s="59"/>
      <c r="S33" s="60"/>
    </row>
    <row r="34" spans="3:19" x14ac:dyDescent="0.2">
      <c r="C34" s="1">
        <v>2013</v>
      </c>
      <c r="D34" s="58">
        <v>140.50350243790504</v>
      </c>
      <c r="E34" s="58">
        <v>109.24636324727317</v>
      </c>
      <c r="F34" s="58">
        <v>31.257139190631861</v>
      </c>
      <c r="G34" s="61"/>
      <c r="H34" s="61"/>
      <c r="I34" s="61"/>
      <c r="K34" s="62"/>
      <c r="M34" s="59"/>
      <c r="N34" s="59"/>
      <c r="O34" s="59"/>
      <c r="P34" s="59"/>
      <c r="Q34" s="59"/>
      <c r="R34" s="59"/>
      <c r="S34" s="60"/>
    </row>
    <row r="35" spans="3:19" x14ac:dyDescent="0.2">
      <c r="C35" s="1">
        <v>2014</v>
      </c>
      <c r="D35" s="58">
        <v>133.19751055373445</v>
      </c>
      <c r="E35" s="58">
        <v>102.83954546173554</v>
      </c>
      <c r="F35" s="58">
        <v>30.357965091998878</v>
      </c>
      <c r="G35" s="61"/>
      <c r="H35" s="61"/>
      <c r="I35" s="61"/>
      <c r="K35" s="62"/>
      <c r="M35" s="59"/>
      <c r="N35" s="59"/>
      <c r="O35" s="59"/>
      <c r="P35" s="59"/>
      <c r="Q35" s="59"/>
      <c r="R35" s="59"/>
      <c r="S35" s="60"/>
    </row>
    <row r="36" spans="3:19" x14ac:dyDescent="0.2">
      <c r="C36" s="1">
        <v>2015</v>
      </c>
      <c r="D36" s="58">
        <v>137.64277659336537</v>
      </c>
      <c r="E36" s="58">
        <v>106.22367008792668</v>
      </c>
      <c r="F36" s="58">
        <v>31.419106505438688</v>
      </c>
      <c r="G36" s="61"/>
      <c r="H36" s="61"/>
      <c r="I36" s="61"/>
      <c r="K36" s="62"/>
      <c r="M36" s="59"/>
      <c r="N36" s="59"/>
      <c r="O36" s="59"/>
      <c r="P36" s="59"/>
      <c r="Q36" s="59"/>
      <c r="R36" s="59"/>
      <c r="S36" s="60"/>
    </row>
    <row r="37" spans="3:19" x14ac:dyDescent="0.2">
      <c r="C37" s="1">
        <v>2016</v>
      </c>
      <c r="D37" s="58">
        <v>140.78920407728484</v>
      </c>
      <c r="E37" s="58">
        <v>108.70271985433452</v>
      </c>
      <c r="F37" s="58">
        <v>32.086484222950325</v>
      </c>
      <c r="G37" s="61"/>
      <c r="H37" s="61"/>
      <c r="I37" s="61"/>
      <c r="K37" s="62"/>
      <c r="M37" s="59"/>
      <c r="N37" s="59"/>
      <c r="O37" s="59"/>
      <c r="P37" s="59"/>
      <c r="Q37" s="59"/>
      <c r="R37" s="59"/>
      <c r="S37" s="60"/>
    </row>
    <row r="38" spans="3:19" x14ac:dyDescent="0.2">
      <c r="C38" s="1">
        <v>2017</v>
      </c>
      <c r="D38" s="58">
        <v>139.39689505827965</v>
      </c>
      <c r="E38" s="58">
        <v>107.37734439221781</v>
      </c>
      <c r="F38" s="58">
        <v>32.019550666061832</v>
      </c>
      <c r="G38" s="61"/>
      <c r="H38" s="61"/>
      <c r="I38" s="61"/>
      <c r="K38" s="62"/>
      <c r="M38" s="59"/>
      <c r="N38" s="59"/>
      <c r="O38" s="59"/>
      <c r="P38" s="59"/>
      <c r="Q38" s="59"/>
      <c r="R38" s="59"/>
      <c r="S38" s="60"/>
    </row>
    <row r="39" spans="3:19" x14ac:dyDescent="0.2">
      <c r="C39" s="1">
        <v>2018</v>
      </c>
      <c r="D39" s="58">
        <v>141.34576171921603</v>
      </c>
      <c r="E39" s="58">
        <v>108.8022091185727</v>
      </c>
      <c r="F39" s="58">
        <v>32.543552600643345</v>
      </c>
      <c r="G39" s="61"/>
      <c r="H39" s="61"/>
      <c r="I39" s="61"/>
      <c r="K39" s="62"/>
      <c r="M39" s="59"/>
      <c r="N39" s="59"/>
      <c r="O39" s="59"/>
      <c r="P39" s="59"/>
      <c r="Q39" s="59"/>
      <c r="R39" s="59"/>
      <c r="S39" s="60"/>
    </row>
    <row r="40" spans="3:19" x14ac:dyDescent="0.2">
      <c r="C40" s="1">
        <v>2019</v>
      </c>
      <c r="D40" s="58">
        <v>138.90526744175529</v>
      </c>
      <c r="E40" s="58">
        <v>106.47255287522611</v>
      </c>
      <c r="F40" s="58">
        <v>32.43271456652915</v>
      </c>
      <c r="G40" s="61"/>
      <c r="H40" s="61"/>
      <c r="I40" s="61"/>
      <c r="K40" s="62"/>
      <c r="M40" s="59"/>
      <c r="N40" s="59"/>
      <c r="O40" s="59"/>
      <c r="P40" s="59"/>
      <c r="Q40" s="59"/>
      <c r="R40" s="59"/>
      <c r="S40" s="60"/>
    </row>
    <row r="41" spans="3:19" x14ac:dyDescent="0.2">
      <c r="C41" s="1">
        <v>2020</v>
      </c>
      <c r="D41" s="58">
        <v>136.79117712951211</v>
      </c>
      <c r="E41" s="58">
        <v>104.31334375713188</v>
      </c>
      <c r="F41" s="58">
        <v>32.477833372380225</v>
      </c>
      <c r="G41" s="61"/>
      <c r="H41" s="61"/>
      <c r="I41" s="61"/>
      <c r="K41" s="62"/>
      <c r="M41" s="59"/>
      <c r="N41" s="59"/>
      <c r="O41" s="59"/>
      <c r="P41" s="59"/>
      <c r="Q41" s="59"/>
      <c r="R41" s="59"/>
      <c r="S41" s="60"/>
    </row>
    <row r="42" spans="3:19" x14ac:dyDescent="0.2">
      <c r="C42" s="1">
        <v>2021</v>
      </c>
      <c r="D42" s="58">
        <v>136.02871652708103</v>
      </c>
      <c r="E42" s="58">
        <v>103.54816045250759</v>
      </c>
      <c r="F42" s="58">
        <v>32.480556074573485</v>
      </c>
      <c r="G42" s="61"/>
      <c r="H42" s="61"/>
      <c r="I42" s="61"/>
      <c r="K42" s="62"/>
      <c r="M42" s="59"/>
      <c r="N42" s="59"/>
      <c r="O42" s="59"/>
      <c r="P42" s="59"/>
      <c r="Q42" s="59"/>
      <c r="R42" s="59"/>
      <c r="S42" s="60"/>
    </row>
    <row r="43" spans="3:19" x14ac:dyDescent="0.2">
      <c r="C43" s="1">
        <v>2022</v>
      </c>
      <c r="D43" s="58">
        <v>135.64425109820425</v>
      </c>
      <c r="E43" s="58">
        <v>103.08895607841276</v>
      </c>
      <c r="F43" s="58">
        <v>32.555295019791501</v>
      </c>
      <c r="G43" s="61"/>
      <c r="H43" s="61"/>
      <c r="I43" s="61"/>
      <c r="K43" s="62"/>
      <c r="M43" s="59"/>
      <c r="N43" s="59"/>
      <c r="O43" s="59"/>
      <c r="P43" s="59"/>
      <c r="Q43" s="59"/>
      <c r="R43" s="59"/>
      <c r="S43" s="60"/>
    </row>
    <row r="44" spans="3:19" x14ac:dyDescent="0.2">
      <c r="C44" s="1">
        <v>2023</v>
      </c>
      <c r="D44" s="58">
        <v>135.25017880215739</v>
      </c>
      <c r="E44" s="58">
        <v>102.49715834303001</v>
      </c>
      <c r="F44" s="58">
        <v>32.753020459127399</v>
      </c>
      <c r="G44" s="61"/>
      <c r="H44" s="61"/>
      <c r="I44" s="61"/>
      <c r="K44" s="62"/>
      <c r="M44" s="59"/>
      <c r="N44" s="59"/>
      <c r="O44" s="59"/>
      <c r="P44" s="59"/>
      <c r="Q44" s="59"/>
      <c r="R44" s="59"/>
      <c r="S44" s="60"/>
    </row>
    <row r="45" spans="3:19" x14ac:dyDescent="0.2">
      <c r="C45" s="1">
        <v>2024</v>
      </c>
      <c r="D45" s="58">
        <v>135.03923892845953</v>
      </c>
      <c r="E45" s="58">
        <v>101.99895798757213</v>
      </c>
      <c r="F45" s="58">
        <v>33.040280940887435</v>
      </c>
      <c r="G45" s="61"/>
      <c r="H45" s="61"/>
      <c r="I45" s="61"/>
      <c r="K45" s="62"/>
      <c r="M45" s="59"/>
      <c r="N45" s="59"/>
      <c r="O45" s="59"/>
      <c r="P45" s="59"/>
      <c r="Q45" s="59"/>
      <c r="R45" s="59"/>
      <c r="S45" s="60"/>
    </row>
    <row r="46" spans="3:19" x14ac:dyDescent="0.2">
      <c r="C46" s="1">
        <v>2025</v>
      </c>
      <c r="D46" s="58">
        <v>134.71206448279031</v>
      </c>
      <c r="E46" s="58">
        <v>101.39867519659978</v>
      </c>
      <c r="F46" s="58">
        <v>33.313389286190521</v>
      </c>
      <c r="G46" s="61"/>
      <c r="H46" s="58"/>
      <c r="I46" s="58"/>
      <c r="J46" s="58"/>
      <c r="K46" s="58"/>
      <c r="L46" s="58"/>
      <c r="M46" s="59"/>
      <c r="N46" s="59"/>
      <c r="O46" s="59"/>
      <c r="P46" s="59"/>
      <c r="Q46" s="59"/>
      <c r="R46" s="59"/>
      <c r="S46" s="60"/>
    </row>
    <row r="47" spans="3:19" x14ac:dyDescent="0.2">
      <c r="C47" s="1">
        <v>2026</v>
      </c>
      <c r="D47" s="58">
        <v>135.79681277492406</v>
      </c>
      <c r="E47" s="58">
        <v>102.11678300093322</v>
      </c>
      <c r="F47" s="58">
        <v>33.680029773990846</v>
      </c>
      <c r="G47" s="61"/>
      <c r="H47" s="61"/>
      <c r="I47" s="61"/>
      <c r="K47" s="62"/>
      <c r="M47" s="59"/>
      <c r="N47" s="59"/>
      <c r="O47" s="59"/>
      <c r="P47" s="59"/>
      <c r="Q47" s="59"/>
      <c r="R47" s="59"/>
      <c r="S47" s="60"/>
    </row>
    <row r="48" spans="3:19" x14ac:dyDescent="0.2">
      <c r="C48" s="1">
        <v>2027</v>
      </c>
      <c r="D48" s="58">
        <v>136.56218883970433</v>
      </c>
      <c r="E48" s="58">
        <v>102.4228240555238</v>
      </c>
      <c r="F48" s="58">
        <v>34.139364784180515</v>
      </c>
      <c r="G48" s="61"/>
      <c r="H48" s="61"/>
      <c r="I48" s="61"/>
      <c r="K48" s="62"/>
      <c r="M48" s="59"/>
      <c r="N48" s="59"/>
      <c r="O48" s="59"/>
      <c r="P48" s="59"/>
      <c r="Q48" s="59"/>
      <c r="R48" s="59"/>
      <c r="S48" s="60"/>
    </row>
    <row r="49" spans="2:19" x14ac:dyDescent="0.2">
      <c r="C49" s="1">
        <v>2028</v>
      </c>
      <c r="D49" s="58">
        <v>137.2939808104833</v>
      </c>
      <c r="E49" s="58">
        <v>102.62267229128473</v>
      </c>
      <c r="F49" s="58">
        <v>34.671308519198568</v>
      </c>
      <c r="G49" s="61"/>
      <c r="H49" s="61"/>
      <c r="I49" s="61"/>
      <c r="K49" s="62"/>
      <c r="M49" s="59"/>
      <c r="N49" s="59"/>
      <c r="O49" s="59"/>
      <c r="P49" s="59"/>
      <c r="Q49" s="59"/>
      <c r="R49" s="59"/>
      <c r="S49" s="60"/>
    </row>
    <row r="50" spans="2:19" x14ac:dyDescent="0.2">
      <c r="C50" s="1">
        <v>2029</v>
      </c>
      <c r="D50" s="58">
        <v>137.82899212655826</v>
      </c>
      <c r="E50" s="58">
        <v>102.6004123467719</v>
      </c>
      <c r="F50" s="58">
        <v>35.228579779786365</v>
      </c>
      <c r="G50" s="61"/>
      <c r="H50" s="61"/>
      <c r="I50" s="61"/>
      <c r="K50" s="62"/>
      <c r="M50" s="59"/>
      <c r="N50" s="59"/>
      <c r="O50" s="59"/>
      <c r="P50" s="59"/>
      <c r="Q50" s="59"/>
      <c r="R50" s="59"/>
      <c r="S50" s="60"/>
    </row>
    <row r="51" spans="2:19" x14ac:dyDescent="0.2">
      <c r="C51" s="1">
        <v>2030</v>
      </c>
      <c r="D51" s="58">
        <v>138.27633232126357</v>
      </c>
      <c r="E51" s="58">
        <v>102.47171663042955</v>
      </c>
      <c r="F51" s="58">
        <v>35.804615690834005</v>
      </c>
      <c r="G51" s="61"/>
      <c r="H51" s="61"/>
      <c r="I51" s="61"/>
      <c r="K51" s="62"/>
      <c r="M51" s="59"/>
      <c r="N51" s="59"/>
      <c r="O51" s="59"/>
      <c r="P51" s="59"/>
      <c r="Q51" s="59"/>
      <c r="R51" s="59"/>
      <c r="S51" s="60"/>
    </row>
    <row r="52" spans="2:19" x14ac:dyDescent="0.2">
      <c r="C52" s="1">
        <v>2031</v>
      </c>
      <c r="D52" s="58">
        <v>138.5686627961808</v>
      </c>
      <c r="E52" s="58">
        <v>102.37409060759143</v>
      </c>
      <c r="F52" s="58">
        <v>36.194572188589397</v>
      </c>
      <c r="G52" s="61"/>
      <c r="H52" s="61"/>
      <c r="I52" s="61"/>
      <c r="K52" s="62"/>
      <c r="M52" s="59"/>
      <c r="N52" s="59"/>
      <c r="O52" s="59"/>
      <c r="P52" s="59"/>
      <c r="Q52" s="59"/>
      <c r="R52" s="59"/>
      <c r="S52" s="60"/>
    </row>
    <row r="53" spans="2:19" x14ac:dyDescent="0.2">
      <c r="C53" s="1">
        <v>2032</v>
      </c>
      <c r="D53" s="58">
        <v>139.04196678293408</v>
      </c>
      <c r="E53" s="58">
        <v>102.47596309614458</v>
      </c>
      <c r="F53" s="58">
        <v>36.566003686789514</v>
      </c>
      <c r="G53" s="61"/>
      <c r="H53" s="61"/>
      <c r="I53" s="61"/>
      <c r="K53" s="62"/>
      <c r="M53" s="59"/>
      <c r="N53" s="59"/>
      <c r="O53" s="59"/>
      <c r="P53" s="59"/>
      <c r="Q53" s="59"/>
      <c r="R53" s="59"/>
      <c r="S53" s="60"/>
    </row>
    <row r="54" spans="2:19" x14ac:dyDescent="0.2">
      <c r="C54" s="1">
        <v>2033</v>
      </c>
      <c r="D54" s="58">
        <v>139.67037393731425</v>
      </c>
      <c r="E54" s="58">
        <v>102.71716221088344</v>
      </c>
      <c r="F54" s="58">
        <v>36.953211726430816</v>
      </c>
      <c r="G54" s="61"/>
      <c r="H54" s="61"/>
      <c r="I54" s="61"/>
      <c r="K54" s="62"/>
      <c r="M54" s="59"/>
      <c r="N54" s="59"/>
      <c r="O54" s="59"/>
      <c r="P54" s="59"/>
      <c r="Q54" s="59"/>
      <c r="R54" s="59"/>
      <c r="S54" s="60"/>
    </row>
    <row r="55" spans="2:19" x14ac:dyDescent="0.2">
      <c r="C55" s="1">
        <v>2034</v>
      </c>
      <c r="D55" s="58">
        <v>140.39499775443119</v>
      </c>
      <c r="E55" s="58">
        <v>103.21428191841702</v>
      </c>
      <c r="F55" s="58">
        <v>37.180715836014173</v>
      </c>
      <c r="G55" s="61"/>
      <c r="H55" s="61"/>
      <c r="I55" s="61"/>
      <c r="K55" s="62"/>
      <c r="M55" s="59"/>
      <c r="N55" s="59"/>
      <c r="O55" s="59"/>
      <c r="P55" s="59"/>
      <c r="Q55" s="59"/>
      <c r="R55" s="59"/>
      <c r="S55" s="60"/>
    </row>
    <row r="56" spans="2:19" ht="15" thickBot="1" x14ac:dyDescent="0.25">
      <c r="C56" s="22">
        <v>2035</v>
      </c>
      <c r="D56" s="63">
        <v>141.18282005163755</v>
      </c>
      <c r="E56" s="63">
        <v>103.79643540805729</v>
      </c>
      <c r="F56" s="63">
        <v>37.386384643580229</v>
      </c>
      <c r="G56" s="61"/>
      <c r="H56" s="61"/>
      <c r="I56" s="61"/>
      <c r="K56" s="62"/>
      <c r="M56" s="59"/>
      <c r="N56" s="59"/>
      <c r="O56" s="59"/>
      <c r="P56" s="59"/>
      <c r="Q56" s="59"/>
      <c r="R56" s="59"/>
      <c r="S56" s="60"/>
    </row>
    <row r="57" spans="2:19" ht="15" thickTop="1" x14ac:dyDescent="0.2"/>
    <row r="58" spans="2:19" x14ac:dyDescent="0.2">
      <c r="B58" s="24" t="s">
        <v>31</v>
      </c>
      <c r="K58" s="24"/>
    </row>
    <row r="64" spans="2:19" x14ac:dyDescent="0.2">
      <c r="M64" s="64"/>
      <c r="N64" s="64"/>
      <c r="O64" s="64"/>
      <c r="P64" s="64"/>
      <c r="Q64" s="64"/>
      <c r="R64" s="64"/>
    </row>
    <row r="110" ht="54" customHeight="1" x14ac:dyDescent="0.2"/>
  </sheetData>
  <pageMargins left="0.70000000000000007" right="0.70000000000000007" top="0.75" bottom="0.75" header="0.30000000000000004" footer="0.30000000000000004"/>
  <pageSetup paperSize="0" fitToWidth="0" fitToHeight="0" orientation="landscape" horizontalDpi="0" verticalDpi="0" copies="0"/>
  <headerFooter>
    <oddHeader>&amp;LOFFICIAL&amp;CFile: &amp;F
Sheet: &amp;A&amp;RPage: &amp;P</oddHeader>
    <oddFooter>&amp;C&amp;D &amp;T by Central Modelling Hub, DECC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Contents</vt:lpstr>
      <vt:lpstr>Fig_2_1</vt:lpstr>
      <vt:lpstr>Fig_2_2</vt:lpstr>
      <vt:lpstr>Fig_2_3</vt:lpstr>
      <vt:lpstr>Fig_2_4a</vt:lpstr>
      <vt:lpstr>Fig_2_4b</vt:lpstr>
      <vt:lpstr>Fig_2_4c</vt:lpstr>
      <vt:lpstr>Fig_2_4d</vt:lpstr>
      <vt:lpstr>Fig_4_1a</vt:lpstr>
      <vt:lpstr>Fig_4_1b</vt:lpstr>
      <vt:lpstr>Fig_4_1c</vt:lpstr>
      <vt:lpstr>Fig_4_1d</vt:lpstr>
      <vt:lpstr>Fig_4_1e</vt:lpstr>
      <vt:lpstr>Fig_4_2</vt:lpstr>
      <vt:lpstr>Fig_5_1</vt:lpstr>
      <vt:lpstr>Fig_5_2</vt:lpstr>
      <vt:lpstr>Fig_6_1</vt:lpstr>
      <vt:lpstr>Fig_2014_2_1</vt:lpstr>
      <vt:lpstr>Fig_2014_5_1</vt:lpstr>
      <vt:lpstr>Fig_2014_5_2</vt:lpstr>
      <vt:lpstr>Fig_2014_5_3</vt:lpstr>
      <vt:lpstr>Fig_2014_5_4</vt:lpstr>
      <vt:lpstr>Fig_2016_5_2</vt:lpstr>
      <vt:lpstr>Fig_2017_5_3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EEP team</dc:creator>
  <cp:lastModifiedBy>Arthur Argles</cp:lastModifiedBy>
  <cp:lastPrinted>2017-02-07T11:02:58Z</cp:lastPrinted>
  <dcterms:created xsi:type="dcterms:W3CDTF">2015-11-09T10:52:03Z</dcterms:created>
  <dcterms:modified xsi:type="dcterms:W3CDTF">2020-06-17T12:07:13Z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0x010100AF04205BC74E134F8AE2CB7454909798002A2179C3C6959F4BBEF5CD21A99AEB90</vt:lpwstr>
  </property>
  <property fmtid="{D5CDD505-2E9C-101B-9397-08002B2CF9AE}" pid="3" name="Document Notes">
    <vt:lpwstr/>
  </property>
  <property fmtid="{D5CDD505-2E9C-101B-9397-08002B2CF9AE}" pid="4" name="Case Reference Number">
    <vt:lpwstr/>
  </property>
  <property fmtid="{D5CDD505-2E9C-101B-9397-08002B2CF9AE}" pid="5" name="Document Security Classification">
    <vt:lpwstr>Official</vt:lpwstr>
  </property>
  <property fmtid="{D5CDD505-2E9C-101B-9397-08002B2CF9AE}" pid="6" name="Minister">
    <vt:lpwstr/>
  </property>
  <property fmtid="{D5CDD505-2E9C-101B-9397-08002B2CF9AE}" pid="7" name="Folder Number">
    <vt:lpwstr/>
  </property>
  <property fmtid="{D5CDD505-2E9C-101B-9397-08002B2CF9AE}" pid="8" name="Folder ID">
    <vt:lpwstr/>
  </property>
  <property fmtid="{D5CDD505-2E9C-101B-9397-08002B2CF9AE}" pid="9" name="Location Of Original Source Document">
    <vt:lpwstr/>
  </property>
  <property fmtid="{D5CDD505-2E9C-101B-9397-08002B2CF9AE}" pid="10" name="MP">
    <vt:lpwstr/>
  </property>
  <property fmtid="{D5CDD505-2E9C-101B-9397-08002B2CF9AE}" pid="11" name="Request Type">
    <vt:lpwstr/>
  </property>
  <property fmtid="{D5CDD505-2E9C-101B-9397-08002B2CF9AE}" pid="12" name="Linked Documents">
    <vt:lpwstr/>
  </property>
  <property fmtid="{D5CDD505-2E9C-101B-9397-08002B2CF9AE}" pid="13" name="_dlc_Exempt">
    <vt:lpwstr/>
  </property>
  <property fmtid="{D5CDD505-2E9C-101B-9397-08002B2CF9AE}" pid="14" name="_dlc_DocId">
    <vt:lpwstr>2QFN7KK647Q6-1792678877-566</vt:lpwstr>
  </property>
  <property fmtid="{D5CDD505-2E9C-101B-9397-08002B2CF9AE}" pid="15" name="_dlc_DocIdItemGuid">
    <vt:lpwstr>b2263745-7cf4-41fb-a7a4-81bad79e9d5e</vt:lpwstr>
  </property>
  <property fmtid="{D5CDD505-2E9C-101B-9397-08002B2CF9AE}" pid="16" name="_dlc_DocIdUrl">
    <vt:lpwstr>https://beisgov.sharepoint.com/sites/beis/430/_layouts/15/DocIdRedir.aspx?ID=2QFN7KK647Q6-1792678877-566, 2QFN7KK647Q6-1792678877-566</vt:lpwstr>
  </property>
  <property fmtid="{D5CDD505-2E9C-101B-9397-08002B2CF9AE}" pid="17" name="display_urn:schemas-microsoft-com:office:office#Editor">
    <vt:lpwstr>Curran, Ruth (Analysis Directorate)</vt:lpwstr>
  </property>
  <property fmtid="{D5CDD505-2E9C-101B-9397-08002B2CF9AE}" pid="18" name="display_urn:schemas-microsoft-com:office:office#Author">
    <vt:lpwstr>Curran, Ruth (Analysis Directorate)</vt:lpwstr>
  </property>
  <property fmtid="{D5CDD505-2E9C-101B-9397-08002B2CF9AE}" pid="19" name="MailSubject">
    <vt:lpwstr/>
  </property>
  <property fmtid="{D5CDD505-2E9C-101B-9397-08002B2CF9AE}" pid="20" name="Business Unit">
    <vt:lpwstr>283;#Emissions Projection|738c4fd7-dd8b-45f7-a8fa-f93255681fb6</vt:lpwstr>
  </property>
  <property fmtid="{D5CDD505-2E9C-101B-9397-08002B2CF9AE}" pid="21" name="_dlc_BarcodeValue">
    <vt:lpwstr/>
  </property>
  <property fmtid="{D5CDD505-2E9C-101B-9397-08002B2CF9AE}" pid="22" name="Order">
    <vt:lpwstr>3500.00000000000</vt:lpwstr>
  </property>
  <property fmtid="{D5CDD505-2E9C-101B-9397-08002B2CF9AE}" pid="23" name="LegacyPaperReason">
    <vt:lpwstr/>
  </property>
  <property fmtid="{D5CDD505-2E9C-101B-9397-08002B2CF9AE}" pid="24" name="MailAttachments">
    <vt:lpwstr/>
  </property>
  <property fmtid="{D5CDD505-2E9C-101B-9397-08002B2CF9AE}" pid="25" name="MailPreviewData">
    <vt:lpwstr/>
  </property>
  <property fmtid="{D5CDD505-2E9C-101B-9397-08002B2CF9AE}" pid="26" name="LegacyAddressee">
    <vt:lpwstr/>
  </property>
  <property fmtid="{D5CDD505-2E9C-101B-9397-08002B2CF9AE}" pid="27" name="_dlc_BarcodePreview">
    <vt:lpwstr/>
  </property>
  <property fmtid="{D5CDD505-2E9C-101B-9397-08002B2CF9AE}" pid="28" name="LegacyMovementHistory">
    <vt:lpwstr/>
  </property>
  <property fmtid="{D5CDD505-2E9C-101B-9397-08002B2CF9AE}" pid="29" name="xd_Signature">
    <vt:lpwstr/>
  </property>
  <property fmtid="{D5CDD505-2E9C-101B-9397-08002B2CF9AE}" pid="30" name="xd_ProgID">
    <vt:lpwstr/>
  </property>
  <property fmtid="{D5CDD505-2E9C-101B-9397-08002B2CF9AE}" pid="31" name="SharedWithUsers">
    <vt:lpwstr>29732;#Sanghvi, Sapna (BEIS);#28093;#Westhoff, Gerard (Analysis Directorate)</vt:lpwstr>
  </property>
  <property fmtid="{D5CDD505-2E9C-101B-9397-08002B2CF9AE}" pid="32" name="LegacyCaseReferenceNumber">
    <vt:lpwstr/>
  </property>
  <property fmtid="{D5CDD505-2E9C-101B-9397-08002B2CF9AE}" pid="33" name="MailIn-Reply-To">
    <vt:lpwstr/>
  </property>
  <property fmtid="{D5CDD505-2E9C-101B-9397-08002B2CF9AE}" pid="34" name="MailReferences">
    <vt:lpwstr/>
  </property>
  <property fmtid="{D5CDD505-2E9C-101B-9397-08002B2CF9AE}" pid="35" name="Held By">
    <vt:lpwstr/>
  </property>
  <property fmtid="{D5CDD505-2E9C-101B-9397-08002B2CF9AE}" pid="36" name="ComplianceAssetId">
    <vt:lpwstr/>
  </property>
  <property fmtid="{D5CDD505-2E9C-101B-9397-08002B2CF9AE}" pid="37" name="TemplateUrl">
    <vt:lpwstr/>
  </property>
  <property fmtid="{D5CDD505-2E9C-101B-9397-08002B2CF9AE}" pid="38" name="MailTo">
    <vt:lpwstr/>
  </property>
  <property fmtid="{D5CDD505-2E9C-101B-9397-08002B2CF9AE}" pid="39" name="_dlc_BarcodeImage">
    <vt:lpwstr/>
  </property>
  <property fmtid="{D5CDD505-2E9C-101B-9397-08002B2CF9AE}" pid="40" name="DLCPolicyLabelLock">
    <vt:lpwstr/>
  </property>
  <property fmtid="{D5CDD505-2E9C-101B-9397-08002B2CF9AE}" pid="41" name="Barcode">
    <vt:lpwstr/>
  </property>
  <property fmtid="{D5CDD505-2E9C-101B-9397-08002B2CF9AE}" pid="42" name="LegacyHistoricalBarcode">
    <vt:lpwstr/>
  </property>
  <property fmtid="{D5CDD505-2E9C-101B-9397-08002B2CF9AE}" pid="43" name="LegacySubject">
    <vt:lpwstr/>
  </property>
  <property fmtid="{D5CDD505-2E9C-101B-9397-08002B2CF9AE}" pid="44" name="MailFrom">
    <vt:lpwstr/>
  </property>
  <property fmtid="{D5CDD505-2E9C-101B-9397-08002B2CF9AE}" pid="45" name="MailOriginalSubject">
    <vt:lpwstr/>
  </property>
  <property fmtid="{D5CDD505-2E9C-101B-9397-08002B2CF9AE}" pid="46" name="LegacyAddresses">
    <vt:lpwstr/>
  </property>
  <property fmtid="{D5CDD505-2E9C-101B-9397-08002B2CF9AE}" pid="47" name="LegacyBarcode">
    <vt:lpwstr/>
  </property>
  <property fmtid="{D5CDD505-2E9C-101B-9397-08002B2CF9AE}" pid="48" name="MailReply-To">
    <vt:lpwstr/>
  </property>
  <property fmtid="{D5CDD505-2E9C-101B-9397-08002B2CF9AE}" pid="49" name="_dlc_DocIdPersistId">
    <vt:lpwstr/>
  </property>
  <property fmtid="{D5CDD505-2E9C-101B-9397-08002B2CF9AE}" pid="50" name="LegacyForeignBarcode">
    <vt:lpwstr/>
  </property>
  <property fmtid="{D5CDD505-2E9C-101B-9397-08002B2CF9AE}" pid="51" name="DLCPolicyLabelValue">
    <vt:lpwstr/>
  </property>
  <property fmtid="{D5CDD505-2E9C-101B-9397-08002B2CF9AE}" pid="52" name="CIRRUSPreviousRetentionPolicy">
    <vt:lpwstr/>
  </property>
  <property fmtid="{D5CDD505-2E9C-101B-9397-08002B2CF9AE}" pid="53" name="DLCPolicyLabelClientValue">
    <vt:lpwstr/>
  </property>
  <property fmtid="{D5CDD505-2E9C-101B-9397-08002B2CF9AE}" pid="54" name="LegacyDisposition">
    <vt:lpwstr/>
  </property>
  <property fmtid="{D5CDD505-2E9C-101B-9397-08002B2CF9AE}" pid="55" name="LegacyOriginator">
    <vt:lpwstr/>
  </property>
  <property fmtid="{D5CDD505-2E9C-101B-9397-08002B2CF9AE}" pid="56" name="MailDate">
    <vt:lpwstr/>
  </property>
  <property fmtid="{D5CDD505-2E9C-101B-9397-08002B2CF9AE}" pid="57" name="LegacySentDate">
    <vt:lpwstr/>
  </property>
  <property fmtid="{D5CDD505-2E9C-101B-9397-08002B2CF9AE}" pid="58" name="MailCc">
    <vt:lpwstr/>
  </property>
  <property fmtid="{D5CDD505-2E9C-101B-9397-08002B2CF9AE}" pid="59" name="LegacyPhysicalObject">
    <vt:lpwstr/>
  </property>
  <property fmtid="{D5CDD505-2E9C-101B-9397-08002B2CF9AE}" pid="60" name="SaveCode">
    <vt:r8>19553601741790</vt:r8>
  </property>
  <property fmtid="{D5CDD505-2E9C-101B-9397-08002B2CF9AE}" pid="61" name="display_urn:schemas-microsoft-com:office:office#SharedWithUsers">
    <vt:lpwstr>Sanghvi, Sapna (BEIS);Westhoff, Gerard (Analysis Directorate)</vt:lpwstr>
  </property>
</Properties>
</file>