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/>
  <mc:AlternateContent xmlns:mc="http://schemas.openxmlformats.org/markup-compatibility/2006">
    <mc:Choice Requires="x15">
      <x15ac:absPath xmlns:x15ac="http://schemas.microsoft.com/office/spreadsheetml/2010/11/ac" url="https://bnbgovbr-my.sharepoint.com/personal/f127566_bnb_gov_br/Documents/acompanhamento Central de Cálculo/Conclusão de demandas/"/>
    </mc:Choice>
  </mc:AlternateContent>
  <xr:revisionPtr revIDLastSave="1358" documentId="11_C8706DE7DCCB40836B02CE998F75CCDC64E19E90" xr6:coauthVersionLast="47" xr6:coauthVersionMax="47" xr10:uidLastSave="{DE0DA977-7A62-4DE1-B808-D2873531F7A3}"/>
  <bookViews>
    <workbookView xWindow="-120" yWindow="-120" windowWidth="21840" windowHeight="13140" firstSheet="2" activeTab="2" xr2:uid="{00000000-000D-0000-FFFF-FFFF00000000}"/>
  </bookViews>
  <sheets>
    <sheet name="Parametros" sheetId="1" r:id="rId1"/>
    <sheet name="_56F9DC9755BA473782653E2940F9" sheetId="2" state="veryHidden" r:id="rId2"/>
    <sheet name="Form1" sheetId="3" r:id="rId3"/>
  </sheets>
  <definedNames>
    <definedName name="_56F9DC9755BA473782653E2940F9FormId">"qgW27ydFQEadrGXRUOlJylbvqytIkTlCgz8wM5xELq5UN0tZTlpHQkZKUEJOU05KTjk3RU8xMTZRNS4u"</definedName>
    <definedName name="_56F9DC9755BA473782653E2940F9ResponseSheet">"Form1"</definedName>
    <definedName name="_56F9DC9755BA473782653E2940F9SourceDocId">"{fb9b1ee2-279e-4a0d-a027-1bbb2abc3076}"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4" i="3" l="1"/>
  <c r="U54" i="3"/>
  <c r="V54" i="3"/>
  <c r="W54" i="3"/>
  <c r="Y54" i="3" s="1"/>
  <c r="X54" i="3"/>
  <c r="Z54" i="3"/>
  <c r="T53" i="3"/>
  <c r="U53" i="3"/>
  <c r="V53" i="3"/>
  <c r="W53" i="3"/>
  <c r="X53" i="3"/>
  <c r="Y53" i="3" s="1"/>
  <c r="Z53" i="3"/>
  <c r="T48" i="3"/>
  <c r="T49" i="3"/>
  <c r="T50" i="3"/>
  <c r="T51" i="3"/>
  <c r="T52" i="3"/>
  <c r="U48" i="3"/>
  <c r="U49" i="3"/>
  <c r="U50" i="3"/>
  <c r="U51" i="3"/>
  <c r="U52" i="3"/>
  <c r="V48" i="3"/>
  <c r="V49" i="3"/>
  <c r="V50" i="3"/>
  <c r="V51" i="3"/>
  <c r="V52" i="3"/>
  <c r="W48" i="3"/>
  <c r="W49" i="3"/>
  <c r="W50" i="3"/>
  <c r="W51" i="3"/>
  <c r="W52" i="3"/>
  <c r="X48" i="3"/>
  <c r="X49" i="3"/>
  <c r="X50" i="3"/>
  <c r="X51" i="3"/>
  <c r="X52" i="3"/>
  <c r="Z48" i="3"/>
  <c r="Z49" i="3"/>
  <c r="Z50" i="3"/>
  <c r="Z51" i="3"/>
  <c r="Z52" i="3"/>
  <c r="Z47" i="3"/>
  <c r="X47" i="3"/>
  <c r="W47" i="3"/>
  <c r="V47" i="3"/>
  <c r="U47" i="3"/>
  <c r="T47" i="3"/>
  <c r="Z46" i="3"/>
  <c r="X46" i="3"/>
  <c r="W46" i="3"/>
  <c r="V46" i="3"/>
  <c r="U46" i="3"/>
  <c r="T46" i="3"/>
  <c r="Z45" i="3"/>
  <c r="X45" i="3"/>
  <c r="W45" i="3"/>
  <c r="V45" i="3"/>
  <c r="U45" i="3"/>
  <c r="T45" i="3"/>
  <c r="T44" i="3"/>
  <c r="U44" i="3"/>
  <c r="V44" i="3"/>
  <c r="W44" i="3"/>
  <c r="X44" i="3"/>
  <c r="Z44" i="3"/>
  <c r="T43" i="3"/>
  <c r="U43" i="3"/>
  <c r="V43" i="3"/>
  <c r="W43" i="3"/>
  <c r="X43" i="3"/>
  <c r="Z43" i="3"/>
  <c r="Z42" i="3"/>
  <c r="Z41" i="3"/>
  <c r="Z2" i="3"/>
  <c r="X42" i="3"/>
  <c r="W42" i="3"/>
  <c r="V42" i="3"/>
  <c r="U42" i="3"/>
  <c r="T42" i="3"/>
  <c r="X41" i="3"/>
  <c r="W41" i="3"/>
  <c r="V41" i="3"/>
  <c r="U41" i="3"/>
  <c r="T41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X2" i="3"/>
  <c r="X40" i="3"/>
  <c r="W40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T12" i="3"/>
  <c r="X23" i="3"/>
  <c r="W23" i="3"/>
  <c r="V23" i="3"/>
  <c r="U23" i="3"/>
  <c r="T23" i="3"/>
  <c r="X22" i="3"/>
  <c r="W22" i="3"/>
  <c r="V22" i="3"/>
  <c r="U22" i="3"/>
  <c r="T2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U2" i="3"/>
  <c r="U3" i="3"/>
  <c r="Y3" i="3" s="1"/>
  <c r="U4" i="3"/>
  <c r="U5" i="3"/>
  <c r="U6" i="3"/>
  <c r="Y6" i="3" s="1"/>
  <c r="U7" i="3"/>
  <c r="U8" i="3"/>
  <c r="U9" i="3"/>
  <c r="Y9" i="3" s="1"/>
  <c r="U10" i="3"/>
  <c r="Y10" i="3" s="1"/>
  <c r="U11" i="3"/>
  <c r="U12" i="3"/>
  <c r="Y12" i="3" s="1"/>
  <c r="U13" i="3"/>
  <c r="Y13" i="3" s="1"/>
  <c r="U14" i="3"/>
  <c r="U15" i="3"/>
  <c r="Y15" i="3" s="1"/>
  <c r="U16" i="3"/>
  <c r="U17" i="3"/>
  <c r="U18" i="3"/>
  <c r="Y18" i="3" s="1"/>
  <c r="U19" i="3"/>
  <c r="Y19" i="3" s="1"/>
  <c r="U20" i="3"/>
  <c r="U21" i="3"/>
  <c r="Y21" i="3" s="1"/>
  <c r="Y4" i="3"/>
  <c r="Y7" i="3"/>
  <c r="Y16" i="3"/>
  <c r="T21" i="3"/>
  <c r="T20" i="3"/>
  <c r="T19" i="3"/>
  <c r="T3" i="3"/>
  <c r="T2" i="3"/>
  <c r="T4" i="3"/>
  <c r="T5" i="3"/>
  <c r="T6" i="3"/>
  <c r="T7" i="3"/>
  <c r="T8" i="3"/>
  <c r="T9" i="3"/>
  <c r="T10" i="3"/>
  <c r="T11" i="3"/>
  <c r="T13" i="3"/>
  <c r="T14" i="3"/>
  <c r="T15" i="3"/>
  <c r="T16" i="3"/>
  <c r="T17" i="3"/>
  <c r="T18" i="3"/>
  <c r="Y49" i="3" l="1"/>
  <c r="Y50" i="3"/>
  <c r="Y36" i="3"/>
  <c r="Y47" i="3"/>
  <c r="Y51" i="3"/>
  <c r="Y48" i="3"/>
  <c r="Y52" i="3"/>
  <c r="Y46" i="3"/>
  <c r="Y24" i="3"/>
  <c r="Y28" i="3"/>
  <c r="Y27" i="3"/>
  <c r="Y30" i="3"/>
  <c r="Y39" i="3"/>
  <c r="Y44" i="3"/>
  <c r="Y45" i="3"/>
  <c r="Y33" i="3"/>
  <c r="Y31" i="3"/>
  <c r="Y34" i="3"/>
  <c r="Y41" i="3"/>
  <c r="Y43" i="3"/>
  <c r="Y37" i="3"/>
  <c r="Y25" i="3"/>
  <c r="Y40" i="3"/>
  <c r="Y42" i="3"/>
  <c r="Y20" i="3"/>
  <c r="Y17" i="3"/>
  <c r="Y14" i="3"/>
  <c r="Y11" i="3"/>
  <c r="Y8" i="3"/>
  <c r="Y5" i="3"/>
  <c r="Y26" i="3"/>
  <c r="Y29" i="3"/>
  <c r="Y32" i="3"/>
  <c r="Y35" i="3"/>
  <c r="Y38" i="3"/>
  <c r="Y23" i="3"/>
  <c r="Y2" i="3"/>
  <c r="Y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8" authorId="0" shapeId="0" xr:uid="{DE8FCC8F-7755-463D-A53D-7919B9D662FB}">
      <text>
        <r>
          <rPr>
            <sz val="8"/>
            <color indexed="81"/>
            <rFont val="Tahoma"/>
            <family val="2"/>
          </rPr>
          <t>Brasilia
-03:00</t>
        </r>
      </text>
    </comment>
    <comment ref="C49" authorId="0" shapeId="0" xr:uid="{22788A51-AABD-4239-AEFB-8F80AF2861B0}">
      <text>
        <r>
          <rPr>
            <sz val="8"/>
            <color indexed="81"/>
            <rFont val="Tahoma"/>
            <family val="2"/>
          </rPr>
          <t>Brasilia
-03:00</t>
        </r>
      </text>
    </comment>
    <comment ref="C50" authorId="0" shapeId="0" xr:uid="{E597C8D6-B9C0-431D-8402-7951330E8086}">
      <text>
        <r>
          <rPr>
            <sz val="8"/>
            <color indexed="81"/>
            <rFont val="Tahoma"/>
            <family val="2"/>
          </rPr>
          <t>Brasilia
-03:00</t>
        </r>
      </text>
    </comment>
    <comment ref="C51" authorId="0" shapeId="0" xr:uid="{F5B18F60-1BC4-44A8-9B64-1E92B167C9E8}">
      <text>
        <r>
          <rPr>
            <sz val="8"/>
            <color indexed="81"/>
            <rFont val="Tahoma"/>
            <family val="2"/>
          </rPr>
          <t>Brasilia
-03:00</t>
        </r>
      </text>
    </comment>
    <comment ref="C52" authorId="0" shapeId="0" xr:uid="{DD664ACF-20CC-43A1-A488-D0DEDE040395}">
      <text>
        <r>
          <rPr>
            <sz val="8"/>
            <color indexed="81"/>
            <rFont val="Tahoma"/>
            <family val="2"/>
          </rPr>
          <t>Brasilia
-03:00</t>
        </r>
      </text>
    </comment>
  </commentList>
</comments>
</file>

<file path=xl/sharedStrings.xml><?xml version="1.0" encoding="utf-8"?>
<sst xmlns="http://schemas.openxmlformats.org/spreadsheetml/2006/main" count="543" uniqueCount="185">
  <si>
    <t>FORMULA PARA PP</t>
  </si>
  <si>
    <t>VALOR DA DEMANDA</t>
  </si>
  <si>
    <t>VALOR PARA ANÁLISE DE oPERAÇÃO NORMAIS</t>
  </si>
  <si>
    <t>VALOR PARA CADA CÁLCULO NORMAL</t>
  </si>
  <si>
    <t>VALOR PARA ANÁLISE DE OPERAÇÃO cOMPLEXAS</t>
  </si>
  <si>
    <t>VALOR PARA CADA CÁLCUL COMPLEXO</t>
  </si>
  <si>
    <t>qgW27ydFQEadrGXRUOlJylbvqytIkTlCgz8wM5xELq5UN0tZTlpHQkZKUEJOU05KTjk3RU8xMTZRNS4u</t>
  </si>
  <si>
    <t>Form1</t>
  </si>
  <si>
    <t>{fb9b1ee2-279e-4a0d-a027-1bbb2abc3076}</t>
  </si>
  <si>
    <t>ID</t>
  </si>
  <si>
    <t>Hora de início</t>
  </si>
  <si>
    <t>Data da conclusão</t>
  </si>
  <si>
    <t>Email</t>
  </si>
  <si>
    <t>Nome do Analista</t>
  </si>
  <si>
    <t>Hora da última modificação</t>
  </si>
  <si>
    <t>Origem da Demanda</t>
  </si>
  <si>
    <t>Código S522 / SDM</t>
  </si>
  <si>
    <t>Origem da Demanda Extra S522 / SDM</t>
  </si>
  <si>
    <t>Razão Social / Nome</t>
  </si>
  <si>
    <t>CNPJ / CPF</t>
  </si>
  <si>
    <t>Quantidade de Operações Normais</t>
  </si>
  <si>
    <t>Quandidade de Cálculos Normais</t>
  </si>
  <si>
    <t>Tipo de Operação Mais Complexa</t>
  </si>
  <si>
    <t>Justificativa para Outras (Necessária conferência)</t>
  </si>
  <si>
    <t>Foi Cenferido?</t>
  </si>
  <si>
    <t>Conferênte</t>
  </si>
  <si>
    <t>Quantidade de Operações  (2471 / Securitizada / Fichas Azuis / Outras)</t>
  </si>
  <si>
    <t>Quantidade de Cálculos  (2471 / Securitizada / Fichas Azuis / Outras)</t>
  </si>
  <si>
    <t>Tipo de Cálculo2</t>
  </si>
  <si>
    <t>QUANTIDADE OP NORMAIS</t>
  </si>
  <si>
    <t>QUANTIDADE CÁLCULO OP NORMAIS</t>
  </si>
  <si>
    <t>QUANTIDADE OP COMPLEXAS</t>
  </si>
  <si>
    <t>QUANTIDADE CÁLCULO OP COMPLEXAS</t>
  </si>
  <si>
    <t>PONTUAÇÃO</t>
  </si>
  <si>
    <t xml:space="preserve"> S522/SDM limpo</t>
  </si>
  <si>
    <t>Agência2</t>
  </si>
  <si>
    <t>TIPO DE OPERAÇÃO 01</t>
  </si>
  <si>
    <t>QUANTIDADE DE CÁLCULOS - TIPO 01</t>
  </si>
  <si>
    <t>TIPO DE OPERAÇÃO 02</t>
  </si>
  <si>
    <t>TIPO DE OPERAÇÃO 022</t>
  </si>
  <si>
    <t>QUANTIDADE DE CÁLCULOS - TIPO 02</t>
  </si>
  <si>
    <t>TIPO DE OPERAÇÃO 03</t>
  </si>
  <si>
    <t>QUANTIDADE DE CÁLCULOS - TIPO 03</t>
  </si>
  <si>
    <t>QUANTIDADE DE CÁLCULOS - TIPO 04</t>
  </si>
  <si>
    <t>TIPO DE OPERAÇÃO 04</t>
  </si>
  <si>
    <t>Qual outro conferênte</t>
  </si>
  <si>
    <t>Há outro tipo de operação?</t>
  </si>
  <si>
    <t>Há outro tipo de operação?2</t>
  </si>
  <si>
    <t>Há outro tipo de operação?3</t>
  </si>
  <si>
    <t>F127566@bnb.gov.br</t>
  </si>
  <si>
    <t>Benedito da Costa Uchoa NETO F127566</t>
  </si>
  <si>
    <t>Extra S522 / SDM (Infirmar no campo abaixo)</t>
  </si>
  <si>
    <t>planilha do amb</t>
  </si>
  <si>
    <t>DELTA CONSTRUCOES LOCACOES E SERVICOS LTDA EPP</t>
  </si>
  <si>
    <t>1</t>
  </si>
  <si>
    <t>2</t>
  </si>
  <si>
    <t>2471 / Securitizada / Fichas Azuis</t>
  </si>
  <si>
    <t>Sim (Informar conferente)</t>
  </si>
  <si>
    <t>Marcos Antônio Dantas</t>
  </si>
  <si>
    <t>4</t>
  </si>
  <si>
    <t>joão da foice</t>
  </si>
  <si>
    <t>S522</t>
  </si>
  <si>
    <t>JOSEANE PATRICIA MENDES PEREIRA</t>
  </si>
  <si>
    <t>Outras (Obrigatória a Justificativa e conferência)</t>
  </si>
  <si>
    <t>cdc cheio de bronca</t>
  </si>
  <si>
    <t>GERLANY de Araújo Marques</t>
  </si>
  <si>
    <t>antônio pé de cana</t>
  </si>
  <si>
    <t>SDM</t>
  </si>
  <si>
    <t>CREUZA MARIA VIEIRA CHAGAS</t>
  </si>
  <si>
    <t>3</t>
  </si>
  <si>
    <t>10</t>
  </si>
  <si>
    <t>FELIPE Pessoa Oliveira</t>
  </si>
  <si>
    <t>maria do peixe</t>
  </si>
  <si>
    <t>planilha do espaço</t>
  </si>
  <si>
    <t>P R REPRESENTACOES COMERCIAIS LTDA</t>
  </si>
  <si>
    <t>acerto de SIAC cheio de bronca</t>
  </si>
  <si>
    <t>rosa cc</t>
  </si>
  <si>
    <t>AUREA HOTEIS E TURISMO LTDA</t>
  </si>
  <si>
    <t>shsgfjgsf dhkghdk</t>
  </si>
  <si>
    <t>5</t>
  </si>
  <si>
    <t>OSMARIO HENRIQUES DE SOUZA FILHO</t>
  </si>
  <si>
    <t>não</t>
  </si>
  <si>
    <t>planilha da diretoria</t>
  </si>
  <si>
    <t>AECIO CARVALHO CHAVES</t>
  </si>
  <si>
    <t>muito dificil</t>
  </si>
  <si>
    <t>desemrola</t>
  </si>
  <si>
    <t>RAFAEL LUIZ BECKER LTDA ME</t>
  </si>
  <si>
    <t>8</t>
  </si>
  <si>
    <t>JOSE FELIPE NETO</t>
  </si>
  <si>
    <t>DIOGO PAIVA CORREA</t>
  </si>
  <si>
    <t>ALCIDES SOBREIRA DA SILVA</t>
  </si>
  <si>
    <t>F172731@bnb.gov.br</t>
  </si>
  <si>
    <t>D DE SOUZA DA SILVA</t>
  </si>
  <si>
    <t>P C BRASIL LTDA ME</t>
  </si>
  <si>
    <t>CECILIA IZABEL DA SILVA</t>
  </si>
  <si>
    <t>OUTRAS</t>
  </si>
  <si>
    <t>JOSE ROBSON DE LIMA</t>
  </si>
  <si>
    <t>MACIO E QUEIROZ COSTA EPP</t>
  </si>
  <si>
    <t>JOSE CLEBIO DE LIMA</t>
  </si>
  <si>
    <t>FRANCISCO MUNIZ DE ARAUJO</t>
  </si>
  <si>
    <t>ADT FOOD ALIMENTOS LTDA ME</t>
  </si>
  <si>
    <t>PLANILHA AMB</t>
  </si>
  <si>
    <t>PLANILHA</t>
  </si>
  <si>
    <t>NUBIANA PINTO CORDEIRO ME</t>
  </si>
  <si>
    <t>ZEFIANHA MARIA</t>
  </si>
  <si>
    <t>PLANILHA POR E-MAIL</t>
  </si>
  <si>
    <t>SOUZA SANTOS CONFECÇÕES LTDA</t>
  </si>
  <si>
    <t>101</t>
  </si>
  <si>
    <t>220</t>
  </si>
  <si>
    <t>PAULO FRANCISCO DE OLIVEIRA</t>
  </si>
  <si>
    <t>CDC CHEIO DE BRONCA</t>
  </si>
  <si>
    <t>25</t>
  </si>
  <si>
    <t>VERONICA DOS ANJOS DA SILVA</t>
  </si>
  <si>
    <t>LEUSINA DE SOUSA NUNES</t>
  </si>
  <si>
    <t>ANTONIO ARIOVALDO FREIRE</t>
  </si>
  <si>
    <t>JOÃO DO MORRO</t>
  </si>
  <si>
    <t>D S SOUZA WANDERLEY</t>
  </si>
  <si>
    <t>JIDA VIDRACARIA LTDA</t>
  </si>
  <si>
    <t>JOSEFA DO ESPIRITO SANTO</t>
  </si>
  <si>
    <t>FRANCISCO ERALDINO PAULINO DOS SANTOS</t>
  </si>
  <si>
    <t>JOSE ALBINO FARIAS DO NASCIMENTO</t>
  </si>
  <si>
    <t>A S SOUTO CONSULTORIA EM TIC LTDA</t>
  </si>
  <si>
    <t>ANTONIO CARLOS BRAZ 64112799349</t>
  </si>
  <si>
    <t>ALVARO EXALTO MOTTA NETO</t>
  </si>
  <si>
    <t>GERMANO FERREIRA DOS ANJOS</t>
  </si>
  <si>
    <t>DEVALDO BELO DE LIMA</t>
  </si>
  <si>
    <t>VALCI BORGES LOPES</t>
  </si>
  <si>
    <t>M SOARES DA SILVA UTILIDADES ME</t>
  </si>
  <si>
    <t xml:space="preserve"> J C DE FREITAS LIMA LTDA</t>
  </si>
  <si>
    <t>25237848</t>
  </si>
  <si>
    <t>maria jose da silva</t>
  </si>
  <si>
    <t>2204852229</t>
  </si>
  <si>
    <t>10202340</t>
  </si>
  <si>
    <t>jão antonuio da silva</t>
  </si>
  <si>
    <t>22233344425</t>
  </si>
  <si>
    <t>6</t>
  </si>
  <si>
    <t>22222</t>
  </si>
  <si>
    <t>antonio carlos da foice</t>
  </si>
  <si>
    <t>35464654351</t>
  </si>
  <si>
    <t>OLINDA</t>
  </si>
  <si>
    <t>453543873</t>
  </si>
  <si>
    <t>yjhlkjlgt</t>
  </si>
  <si>
    <t>2737575757</t>
  </si>
  <si>
    <t>CARPINA</t>
  </si>
  <si>
    <t>6545646</t>
  </si>
  <si>
    <t>tonho</t>
  </si>
  <si>
    <t>11111111</t>
  </si>
  <si>
    <t>dificil</t>
  </si>
  <si>
    <t>JARDIM DO SERIDO</t>
  </si>
  <si>
    <t>54337336</t>
  </si>
  <si>
    <t>lista</t>
  </si>
  <si>
    <t>mariaaaa</t>
  </si>
  <si>
    <t>354357</t>
  </si>
  <si>
    <t>ALAGOINHAS</t>
  </si>
  <si>
    <t>275353</t>
  </si>
  <si>
    <t>flfjyhlçfjldjh.jkhfç</t>
  </si>
  <si>
    <t>434534</t>
  </si>
  <si>
    <t>DIAMANTINA</t>
  </si>
  <si>
    <t>257257</t>
  </si>
  <si>
    <t>joão mamão</t>
  </si>
  <si>
    <t>335673863</t>
  </si>
  <si>
    <t>GRANJA</t>
  </si>
  <si>
    <t>2022-13045892</t>
  </si>
  <si>
    <t>DAVI DE SOUZA ARAUJO</t>
  </si>
  <si>
    <t>2022-13039420</t>
  </si>
  <si>
    <t>GERLANY DE ARAUJO MARQUES</t>
  </si>
  <si>
    <t>2022-13032215</t>
  </si>
  <si>
    <t>WALDIR SOARES DE SOUZA</t>
  </si>
  <si>
    <t>2022-13031984</t>
  </si>
  <si>
    <t>2022-13025331</t>
  </si>
  <si>
    <t>345645613241654</t>
  </si>
  <si>
    <t>PSGDFGDFI</t>
  </si>
  <si>
    <t>GHCKKJHLHJLJHV</t>
  </si>
  <si>
    <t>45634535643564</t>
  </si>
  <si>
    <t>BOM CONSELHO</t>
  </si>
  <si>
    <t>4345345</t>
  </si>
  <si>
    <t>hf,jhl.</t>
  </si>
  <si>
    <t>434345</t>
  </si>
  <si>
    <t>Outro Conferente</t>
  </si>
  <si>
    <t>Operações Normais</t>
  </si>
  <si>
    <t>RECONSTITUIÇÃO DE SALDO DEVEDOR</t>
  </si>
  <si>
    <t>COOPERATIVA</t>
  </si>
  <si>
    <t>FICHA AZUL</t>
  </si>
  <si>
    <t>eu</t>
  </si>
  <si>
    <t>Marcar se houver outro tipo de operação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</si>
</sst>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:ss"/>
    <numFmt numFmtId="165" formatCode="dd/mm/yy;@"/>
    <numFmt numFmtId="166" formatCode="0;[Red]0"/>
  </numFmts>
  <fonts count="9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5"/>
      <color theme="0"/>
      <name val="Calibri"/>
      <family val="2"/>
      <scheme val="minor"/>
    </font>
    <font>
      <sz val="11"/>
      <color rgb="FF000000"/>
      <name val="Calibri"/>
      <charset val="134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sz val="11"/>
      <color rgb="FF0000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double">
        <color rgb="FF000000"/>
      </left>
      <right style="double">
        <color theme="0"/>
      </right>
      <top style="double">
        <color rgb="FF000000"/>
      </top>
      <bottom style="double">
        <color theme="0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1"/>
      </right>
      <top/>
      <bottom/>
      <diagonal/>
    </border>
    <border>
      <left/>
      <right/>
      <top/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double">
        <color theme="0"/>
      </left>
      <right/>
      <top/>
      <bottom style="double">
        <color theme="1"/>
      </bottom>
      <diagonal/>
    </border>
    <border>
      <left/>
      <right style="double">
        <color theme="1"/>
      </right>
      <top style="double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2" fontId="0" fillId="0" borderId="0" xfId="0" quotePrefix="1" applyNumberFormat="1"/>
    <xf numFmtId="165" fontId="0" fillId="0" borderId="0" xfId="0" applyNumberFormat="1"/>
    <xf numFmtId="166" fontId="0" fillId="0" borderId="0" xfId="0" applyNumberFormat="1"/>
    <xf numFmtId="166" fontId="0" fillId="0" borderId="0" xfId="0" quotePrefix="1" applyNumberFormat="1"/>
    <xf numFmtId="0" fontId="0" fillId="0" borderId="0" xfId="0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2" fontId="0" fillId="0" borderId="0" xfId="0" applyNumberFormat="1" applyAlignment="1">
      <alignment horizontal="center"/>
    </xf>
    <xf numFmtId="165" fontId="4" fillId="0" borderId="0" xfId="0" applyNumberFormat="1" applyFont="1"/>
    <xf numFmtId="0" fontId="6" fillId="0" borderId="10" xfId="1" applyNumberFormat="1" applyBorder="1" applyAlignment="1" applyProtection="1"/>
    <xf numFmtId="0" fontId="6" fillId="0" borderId="11" xfId="1" applyNumberFormat="1" applyBorder="1" applyAlignment="1" applyProtection="1"/>
    <xf numFmtId="0" fontId="5" fillId="0" borderId="10" xfId="0" applyFont="1" applyBorder="1"/>
    <xf numFmtId="0" fontId="5" fillId="0" borderId="0" xfId="0" applyFont="1"/>
    <xf numFmtId="0" fontId="6" fillId="0" borderId="0" xfId="1" quotePrefix="1" applyNumberFormat="1" applyBorder="1" applyAlignment="1" applyProtection="1"/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14" fontId="0" fillId="0" borderId="10" xfId="0" applyNumberFormat="1" applyBorder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41"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2" formatCode="0.00"/>
      <alignment horizontal="center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;[Red]0"/>
    </dxf>
    <dxf>
      <numFmt numFmtId="166" formatCode="0;[Red]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font>
        <color rgb="FF000000"/>
        <charset val="134"/>
      </font>
      <numFmt numFmtId="167" formatCode="dd/mm/yyyy"/>
      <alignment horizontal="center" vertical="bottom" textRotation="0" wrapText="0" indent="0" justifyLastLine="0" shrinkToFit="0" readingOrder="0"/>
    </dxf>
    <dxf>
      <numFmt numFmtId="165" formatCode="dd/mm/yy;@"/>
    </dxf>
    <dxf>
      <numFmt numFmtId="0" formatCode="General"/>
    </dxf>
    <dxf>
      <numFmt numFmtId="164" formatCode="m/d/yy\ 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r1" id="{449F46F7-4799-4CAC-B924-52F3EE592A4E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F55E0-574D-4E38-9A70-6B3485E7C5A4}" name="Table1" displayName="Table1" ref="A1:AN54" totalsRowShown="0" headerRowDxfId="40">
  <autoFilter ref="A1:AN54" xr:uid="{68EF55E0-574D-4E38-9A70-6B3485E7C5A4}"/>
  <tableColumns count="40">
    <tableColumn id="1" xr3:uid="{75428C88-ACD4-49A9-9AFD-780CDEEC0830}" name="ID" dataDxfId="39"/>
    <tableColumn id="2" xr3:uid="{07C335B5-9EBF-4128-A764-27D4E6E4D523}" name="Hora de início" dataDxfId="38"/>
    <tableColumn id="3" xr3:uid="{588E36A0-86DD-49D6-AC59-14538E3367D9}" name="Data da conclusão" dataDxfId="37"/>
    <tableColumn id="4" xr3:uid="{E93E24EC-AB71-4C90-8D4B-71BED4930FCD}" name="Email" dataDxfId="36"/>
    <tableColumn id="5" xr3:uid="{5EE5AC5A-F4C1-4287-8681-266854C1A093}" name="Nome do Analista" dataDxfId="35"/>
    <tableColumn id="6" xr3:uid="{791BDB35-47BF-4901-B50D-68BFEBC8C2AF}" name="Hora da última modificação" dataDxfId="34"/>
    <tableColumn id="7" xr3:uid="{2C53E031-17FB-480E-8D25-A63221F6D036}" name="Origem da Demanda" dataDxfId="33"/>
    <tableColumn id="8" xr3:uid="{C8E9C89F-E67E-478C-847D-C5772097224C}" name="Código S522 / SDM" dataDxfId="32"/>
    <tableColumn id="9" xr3:uid="{357C0C08-96FF-4EFC-A8ED-92CD0BCABC14}" name="Origem da Demanda Extra S522 / SDM" dataDxfId="31"/>
    <tableColumn id="10" xr3:uid="{E889F82C-77DD-4286-9555-D93C6ACD97B5}" name="Razão Social / Nome" dataDxfId="30"/>
    <tableColumn id="11" xr3:uid="{FE562361-0D2F-4326-AB1E-83626B6802DF}" name="CNPJ / CPF" dataDxfId="29"/>
    <tableColumn id="13" xr3:uid="{7CBE30C1-E0B3-48BA-89E5-3CE5A053C114}" name="Quantidade de Operações Normais" dataDxfId="28"/>
    <tableColumn id="14" xr3:uid="{83E1A374-6C5D-476C-BBC8-45AA4F99420F}" name="Quandidade de Cálculos Normais" dataDxfId="27"/>
    <tableColumn id="15" xr3:uid="{78F8E756-179E-4D4F-8F67-12262BF6ED01}" name="Tipo de Operação Mais Complexa" dataDxfId="26"/>
    <tableColumn id="16" xr3:uid="{5991BDAD-609A-4125-B35F-888AD0BE8F86}" name="Justificativa para Outras (Necessária conferência)" dataDxfId="25"/>
    <tableColumn id="17" xr3:uid="{605CBA10-F690-4497-964D-1CE5BE687002}" name="Foi Cenferido?" dataDxfId="24"/>
    <tableColumn id="18" xr3:uid="{26585F24-A7E5-47FE-8ED7-1E5B97333C08}" name="Conferênte" dataDxfId="23"/>
    <tableColumn id="19" xr3:uid="{CA0EB039-C33F-499F-99A2-519DC34111A8}" name="Quantidade de Operações  (2471 / Securitizada / Fichas Azuis / Outras)" dataDxfId="22"/>
    <tableColumn id="20" xr3:uid="{4E53478F-DE1F-471E-9A6E-5A6C9D4FD9DB}" name="Quantidade de Cálculos  (2471 / Securitizada / Fichas Azuis / Outras)" dataDxfId="21"/>
    <tableColumn id="22" xr3:uid="{A72AB95B-A034-401B-945D-599E90E6F78D}" name="Tipo de Cálculo2" dataDxfId="20">
      <calculatedColumnFormula>IF(L2&lt;&gt;"","NORMAIS","2471/Securitizada/Fichas Azuis/Outras")</calculatedColumnFormula>
    </tableColumn>
    <tableColumn id="23" xr3:uid="{E583C5F4-5D26-4A4D-84EC-8F642868B9E9}" name="QUANTIDADE OP NORMAIS" dataDxfId="19">
      <calculatedColumnFormula>IF( L2&lt;&gt;"",LEFT(L2,3),0)</calculatedColumnFormula>
    </tableColumn>
    <tableColumn id="24" xr3:uid="{B929C5F7-722E-4E63-ACE4-131B0652F3AA}" name="QUANTIDADE CÁLCULO OP NORMAIS" dataDxfId="18">
      <calculatedColumnFormula>IF( M2&lt;&gt;"",LEFT(M2,3),0)</calculatedColumnFormula>
    </tableColumn>
    <tableColumn id="25" xr3:uid="{503778AE-878A-4B35-979A-6D582EA16D74}" name="QUANTIDADE OP COMPLEXAS" dataDxfId="17">
      <calculatedColumnFormula>IF(R2&lt;&gt;"",LEFT(R2,3),0)</calculatedColumnFormula>
    </tableColumn>
    <tableColumn id="26" xr3:uid="{E7EA3781-9384-40C3-A5C5-03715BA957A3}" name="QUANTIDADE CÁLCULO OP COMPLEXAS" dataDxfId="16">
      <calculatedColumnFormula>IF(S2&lt;&gt;"",LEFT(S2,3),0)</calculatedColumnFormula>
    </tableColumn>
    <tableColumn id="27" xr3:uid="{05FF09BA-FFAC-422E-9784-87B17ADDCA2C}" name="PONTUAÇÃO" dataDxfId="15">
      <calculatedColumnFormula>(Parametros!$F$12)+(Parametros!$F$14*U2)+(Parametros!$F$16*V2)+(Parametros!$F$18*W2)+(Parametros!$F$20*X2)</calculatedColumnFormula>
    </tableColumn>
    <tableColumn id="21" xr3:uid="{B5DD006E-A3D8-4991-9820-1C0859A1A998}" name=" S522/SDM limpo" dataDxfId="14">
      <calculatedColumnFormula>IF(H2&lt;&gt;"",LEFT(H2,15),0)</calculatedColumnFormula>
    </tableColumn>
    <tableColumn id="29" xr3:uid="{1EE505CC-D6A6-423D-AFAD-0D96DDB4E6F7}" name="Agência2" dataDxfId="13"/>
    <tableColumn id="12" xr3:uid="{E11B566E-88A7-4E99-8215-76D0412935CC}" name="TIPO DE OPERAÇÃO 01" dataDxfId="12"/>
    <tableColumn id="28" xr3:uid="{46ED0F06-7175-4E72-8F46-30FC200DB4E2}" name="QUANTIDADE DE CÁLCULOS - TIPO 01" dataDxfId="11"/>
    <tableColumn id="30" xr3:uid="{318FCC09-AE8B-4307-9E44-29CAD1C531AF}" name="TIPO DE OPERAÇÃO 02" dataDxfId="10"/>
    <tableColumn id="31" xr3:uid="{0B9621AC-EC5F-41F7-ACA2-9E0760786502}" name="TIPO DE OPERAÇÃO 022" dataDxfId="9"/>
    <tableColumn id="32" xr3:uid="{97A8050D-5A71-47AA-952C-890A14CF64D0}" name="QUANTIDADE DE CÁLCULOS - TIPO 02" dataDxfId="8"/>
    <tableColumn id="33" xr3:uid="{ACA94502-ADBC-44D2-A057-8B4DF8651C18}" name="TIPO DE OPERAÇÃO 03" dataDxfId="7"/>
    <tableColumn id="34" xr3:uid="{118366D9-D4E0-4431-9E9E-7C96394038B0}" name="QUANTIDADE DE CÁLCULOS - TIPO 03" dataDxfId="6"/>
    <tableColumn id="35" xr3:uid="{256354F6-79E3-4734-BD37-C9DE4F27C321}" name="QUANTIDADE DE CÁLCULOS - TIPO 04" dataDxfId="5"/>
    <tableColumn id="36" xr3:uid="{E7C99054-3BD6-460F-9550-0B145E006C4E}" name="TIPO DE OPERAÇÃO 04" dataDxfId="4"/>
    <tableColumn id="37" xr3:uid="{9DAC2057-E956-411B-AAFC-73858A6BD913}" name="Qual outro conferênte" dataDxfId="3"/>
    <tableColumn id="38" xr3:uid="{2FEBF101-6156-483D-8299-1934FC8C9374}" name="Há outro tipo de operação?" dataDxfId="2"/>
    <tableColumn id="39" xr3:uid="{CE993A6E-37C8-49F7-B2E2-C59AE185BDEA}" name="Há outro tipo de operação?2" dataDxfId="1"/>
    <tableColumn id="40" xr3:uid="{4E0154F9-990C-4C63-BBE8-AE5950467693}" name="Há outro tipo de operação?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demandasinternas/CAisd/pdmweb.exe?OP=SEARCH+FACTORY=cr+SKIPLIST=1+QBE.EQ.id=13455334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demandasinternas/CAisd/pdmweb.exe?OP=SEARCH+FACTORY=cr+SKIPLIST=1+QBE.EQ.id=13462455" TargetMode="External"/><Relationship Id="rId1" Type="http://schemas.openxmlformats.org/officeDocument/2006/relationships/hyperlink" Target="http://demandasinternas/CAisd/pdmweb.exe?OP=SEARCH+FACTORY=cr+SKIPLIST=1+QBE.EQ.id=13468927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demandasinternas/CAisd/pdmweb.exe?OP=SEARCH+FACTORY=cr+SKIPLIST=1+QBE.EQ.id=13448519" TargetMode="External"/><Relationship Id="rId4" Type="http://schemas.openxmlformats.org/officeDocument/2006/relationships/hyperlink" Target="http://demandasinternas/CAisd/pdmweb.exe?OP=SEARCH+FACTORY=cr+SKIPLIST=1+QBE.EQ.id=134550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1"/>
  <sheetViews>
    <sheetView showGridLines="0" showRowColHeaders="0" workbookViewId="0">
      <selection activeCell="F20" sqref="F20"/>
    </sheetView>
  </sheetViews>
  <sheetFormatPr defaultRowHeight="15"/>
  <cols>
    <col min="2" max="2" width="15.42578125" customWidth="1"/>
    <col min="3" max="3" width="13.85546875" customWidth="1"/>
    <col min="4" max="4" width="45.42578125" customWidth="1"/>
    <col min="5" max="5" width="3.140625" customWidth="1"/>
  </cols>
  <sheetData>
    <row r="1" spans="1:5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hidden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ht="26.25" customHeight="1">
      <c r="A10" s="10"/>
      <c r="B10" s="10"/>
      <c r="C10" s="10"/>
      <c r="D10" s="37" t="s">
        <v>0</v>
      </c>
      <c r="E10" s="38"/>
      <c r="F10" s="38"/>
      <c r="G10" s="3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>
      <c r="A11" s="10"/>
      <c r="B11" s="10"/>
      <c r="C11" s="10"/>
      <c r="D11" s="18"/>
      <c r="E11" s="10"/>
      <c r="F11" s="10"/>
      <c r="G11" s="21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>
      <c r="A12" s="10"/>
      <c r="B12" s="10"/>
      <c r="C12" s="10"/>
      <c r="D12" s="19" t="s">
        <v>1</v>
      </c>
      <c r="E12" s="14"/>
      <c r="F12" s="17"/>
      <c r="G12" s="21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>
      <c r="A13" s="10"/>
      <c r="B13" s="10"/>
      <c r="C13" s="10"/>
      <c r="D13" s="19"/>
      <c r="E13" s="14"/>
      <c r="F13" s="15"/>
      <c r="G13" s="2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>
      <c r="A14" s="10"/>
      <c r="B14" s="10"/>
      <c r="C14" s="10"/>
      <c r="D14" s="19" t="s">
        <v>2</v>
      </c>
      <c r="E14" s="10"/>
      <c r="F14" s="17"/>
      <c r="G14" s="21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>
      <c r="A15" s="10"/>
      <c r="B15" s="10"/>
      <c r="C15" s="10"/>
      <c r="D15" s="19"/>
      <c r="E15" s="10"/>
      <c r="F15" s="16"/>
      <c r="G15" s="2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>
      <c r="A16" s="10"/>
      <c r="B16" s="10"/>
      <c r="C16" s="10"/>
      <c r="D16" s="19" t="s">
        <v>3</v>
      </c>
      <c r="E16" s="10"/>
      <c r="F16" s="17"/>
      <c r="G16" s="2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>
      <c r="A17" s="10"/>
      <c r="B17" s="10"/>
      <c r="C17" s="10"/>
      <c r="D17" s="19"/>
      <c r="E17" s="10"/>
      <c r="F17" s="16"/>
      <c r="G17" s="2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>
      <c r="A18" s="10"/>
      <c r="B18" s="10"/>
      <c r="C18" s="10"/>
      <c r="D18" s="19" t="s">
        <v>4</v>
      </c>
      <c r="E18" s="10"/>
      <c r="F18" s="17"/>
      <c r="G18" s="2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>
      <c r="A19" s="10"/>
      <c r="B19" s="10"/>
      <c r="C19" s="10"/>
      <c r="D19" s="19"/>
      <c r="E19" s="10"/>
      <c r="F19" s="16"/>
      <c r="G19" s="2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>
      <c r="A20" s="10"/>
      <c r="B20" s="10"/>
      <c r="C20" s="10"/>
      <c r="D20" s="19" t="s">
        <v>5</v>
      </c>
      <c r="E20" s="10"/>
      <c r="F20" s="17"/>
      <c r="G20" s="2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>
      <c r="A21" s="10"/>
      <c r="B21" s="10"/>
      <c r="C21" s="10"/>
      <c r="D21" s="20"/>
      <c r="E21" s="10"/>
      <c r="F21" s="10"/>
      <c r="G21" s="2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>
      <c r="A22" s="10"/>
      <c r="B22" s="10"/>
      <c r="C22" s="10"/>
      <c r="D22" s="20"/>
      <c r="E22" s="10"/>
      <c r="F22" s="10"/>
      <c r="G22" s="2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>
      <c r="A23" s="10"/>
      <c r="B23" s="10"/>
      <c r="C23" s="10"/>
      <c r="D23" s="20"/>
      <c r="E23" s="10"/>
      <c r="F23" s="10"/>
      <c r="G23" s="2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>
      <c r="A24" s="10"/>
      <c r="B24" s="10"/>
      <c r="C24" s="10"/>
      <c r="D24" s="24"/>
      <c r="E24" s="22"/>
      <c r="F24" s="22"/>
      <c r="G24" s="23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</sheetData>
  <sheetProtection sheet="1" objects="1" scenarios="1"/>
  <protectedRanges>
    <protectedRange sqref="F12 F14 F16 F18 F20" name="Range1"/>
  </protectedRanges>
  <mergeCells count="1">
    <mergeCell ref="D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133C-7B98-4994-8C0A-74F317C54BDF}">
  <dimension ref="A1:A3"/>
  <sheetViews>
    <sheetView workbookViewId="0"/>
  </sheetViews>
  <sheetFormatPr defaultRowHeight="15"/>
  <sheetData>
    <row r="1" spans="1:1">
      <c r="A1" s="1" t="s">
        <v>6</v>
      </c>
    </row>
    <row r="2" spans="1:1">
      <c r="A2" s="1" t="s">
        <v>7</v>
      </c>
    </row>
    <row r="3" spans="1:1">
      <c r="A3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5A25-B898-45C5-BDDB-97337D719DED}">
  <dimension ref="A1:AN58"/>
  <sheetViews>
    <sheetView tabSelected="1" topLeftCell="Z31" workbookViewId="0">
      <selection activeCell="AF54" sqref="AF54"/>
    </sheetView>
  </sheetViews>
  <sheetFormatPr defaultRowHeight="15"/>
  <cols>
    <col min="1" max="1" width="28.5703125" customWidth="1"/>
    <col min="2" max="2" width="28.5703125" style="6" hidden="1" customWidth="1"/>
    <col min="3" max="3" width="28.5703125" style="33" customWidth="1"/>
    <col min="4" max="4" width="28.5703125" hidden="1" customWidth="1"/>
    <col min="5" max="5" width="37.28515625" bestFit="1" customWidth="1"/>
    <col min="6" max="6" width="28.5703125" hidden="1" customWidth="1"/>
    <col min="7" max="11" width="28.5703125" customWidth="1"/>
    <col min="12" max="13" width="28.5703125" style="7" customWidth="1"/>
    <col min="14" max="17" width="28.5703125" customWidth="1"/>
    <col min="18" max="19" width="28.5703125" style="4" customWidth="1"/>
    <col min="20" max="20" width="35.7109375" bestFit="1" customWidth="1"/>
    <col min="21" max="21" width="28.5703125" style="9" bestFit="1" customWidth="1"/>
    <col min="22" max="22" width="37.42578125" style="9" bestFit="1" customWidth="1"/>
    <col min="23" max="23" width="30.85546875" style="9" bestFit="1" customWidth="1"/>
    <col min="24" max="24" width="39.7109375" style="9" bestFit="1" customWidth="1"/>
    <col min="25" max="25" width="25.140625" style="12" customWidth="1"/>
    <col min="26" max="26" width="16.7109375" style="4" bestFit="1" customWidth="1"/>
    <col min="27" max="40" width="28.5703125" customWidth="1"/>
  </cols>
  <sheetData>
    <row r="1" spans="1:40">
      <c r="A1" t="s">
        <v>9</v>
      </c>
      <c r="B1" s="6" t="s">
        <v>10</v>
      </c>
      <c r="C1" s="33" t="s">
        <v>11</v>
      </c>
      <c r="D1" t="s">
        <v>12</v>
      </c>
      <c r="E1" t="s">
        <v>13</v>
      </c>
      <c r="F1" s="2" t="s">
        <v>14</v>
      </c>
      <c r="G1" t="s">
        <v>15</v>
      </c>
      <c r="H1" t="s">
        <v>16</v>
      </c>
      <c r="I1" s="40" t="s">
        <v>17</v>
      </c>
      <c r="J1" t="s">
        <v>18</v>
      </c>
      <c r="K1" t="s">
        <v>19</v>
      </c>
      <c r="L1" s="7" t="s">
        <v>20</v>
      </c>
      <c r="M1" s="7" t="s">
        <v>21</v>
      </c>
      <c r="N1" t="s">
        <v>22</v>
      </c>
      <c r="O1" t="s">
        <v>23</v>
      </c>
      <c r="P1" t="s">
        <v>24</v>
      </c>
      <c r="Q1" t="s">
        <v>25</v>
      </c>
      <c r="R1" s="4" t="s">
        <v>26</v>
      </c>
      <c r="S1" s="4" t="s">
        <v>27</v>
      </c>
      <c r="T1" t="s">
        <v>28</v>
      </c>
      <c r="U1" s="13" t="s">
        <v>29</v>
      </c>
      <c r="V1" s="13" t="s">
        <v>30</v>
      </c>
      <c r="W1" s="13" t="s">
        <v>31</v>
      </c>
      <c r="X1" s="13" t="s">
        <v>32</v>
      </c>
      <c r="Y1" s="11" t="s">
        <v>33</v>
      </c>
      <c r="Z1" s="4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</row>
    <row r="2" spans="1:40">
      <c r="A2">
        <v>1</v>
      </c>
      <c r="B2" s="6">
        <v>45086.636805555558</v>
      </c>
      <c r="C2" s="34">
        <v>45086.636805555558</v>
      </c>
      <c r="D2" t="s">
        <v>49</v>
      </c>
      <c r="E2" t="s">
        <v>50</v>
      </c>
      <c r="F2" s="2"/>
      <c r="G2" t="s">
        <v>51</v>
      </c>
      <c r="H2" s="3">
        <v>2357130</v>
      </c>
      <c r="I2" t="s">
        <v>52</v>
      </c>
      <c r="J2" t="s">
        <v>53</v>
      </c>
      <c r="K2" s="3">
        <v>13100005000138</v>
      </c>
      <c r="L2" s="8" t="s">
        <v>54</v>
      </c>
      <c r="M2" s="8" t="s">
        <v>55</v>
      </c>
      <c r="N2" t="s">
        <v>56</v>
      </c>
      <c r="P2" t="s">
        <v>57</v>
      </c>
      <c r="Q2" t="s">
        <v>58</v>
      </c>
      <c r="R2" s="5" t="s">
        <v>54</v>
      </c>
      <c r="S2" s="5" t="s">
        <v>59</v>
      </c>
      <c r="T2" s="3" t="str">
        <f t="shared" ref="T2:T44" si="0">IF(L2&lt;&gt;"","NORMAIS","2471/Securitizada/Fichas Azuis/Outras")</f>
        <v>NORMAIS</v>
      </c>
      <c r="U2" s="9" t="str">
        <f t="shared" ref="U2:U21" si="1">IF( L2&lt;&gt;"",LEFT(L2,3),0)</f>
        <v>1</v>
      </c>
      <c r="V2" s="9" t="str">
        <f t="shared" ref="V2:V21" si="2">IF( M2&lt;&gt;"",LEFT(M2,3),0)</f>
        <v>2</v>
      </c>
      <c r="W2" s="9" t="str">
        <f t="shared" ref="W2:W21" si="3">IF(R2&lt;&gt;"",LEFT(R2,3),0)</f>
        <v>1</v>
      </c>
      <c r="X2" s="9" t="str">
        <f>IF(S2&lt;&gt;"",LEFT(S2,3),0)</f>
        <v>4</v>
      </c>
      <c r="Y2" s="12">
        <f>(Parametros!$F$12)+(Parametros!$F$14*U2)+(Parametros!$F$16*V2)+(Parametros!$F$18*W2)+(Parametros!$F$20*X2)</f>
        <v>0</v>
      </c>
      <c r="Z2" s="25" t="str">
        <f>IF(H2&lt;&gt;"",LEFT(H2,15),0)</f>
        <v>2357130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>
      <c r="A3">
        <v>2</v>
      </c>
      <c r="B3" s="6">
        <v>45086.64166666667</v>
      </c>
      <c r="C3" s="34">
        <v>45086.64166666667</v>
      </c>
      <c r="D3" t="s">
        <v>49</v>
      </c>
      <c r="E3" t="s">
        <v>60</v>
      </c>
      <c r="F3" s="2"/>
      <c r="G3" t="s">
        <v>61</v>
      </c>
      <c r="H3" s="3">
        <v>2357124</v>
      </c>
      <c r="J3" t="s">
        <v>62</v>
      </c>
      <c r="K3" s="3">
        <v>6943226606</v>
      </c>
      <c r="L3" s="8"/>
      <c r="M3" s="8"/>
      <c r="N3" t="s">
        <v>63</v>
      </c>
      <c r="O3" t="s">
        <v>64</v>
      </c>
      <c r="P3" t="s">
        <v>57</v>
      </c>
      <c r="Q3" t="s">
        <v>65</v>
      </c>
      <c r="R3" s="5" t="s">
        <v>54</v>
      </c>
      <c r="S3" s="5" t="s">
        <v>54</v>
      </c>
      <c r="T3" s="3" t="str">
        <f t="shared" si="0"/>
        <v>2471/Securitizada/Fichas Azuis/Outras</v>
      </c>
      <c r="U3" s="9">
        <f t="shared" si="1"/>
        <v>0</v>
      </c>
      <c r="V3" s="9">
        <f t="shared" si="2"/>
        <v>0</v>
      </c>
      <c r="W3" s="9" t="str">
        <f t="shared" si="3"/>
        <v>1</v>
      </c>
      <c r="X3" s="9" t="str">
        <f t="shared" ref="X3:X21" si="4">IF(S3&lt;&gt;"",LEFT(S3,3),0)</f>
        <v>1</v>
      </c>
      <c r="Y3" s="12">
        <f>(Parametros!$F$12)+(Parametros!$F$14*U3)+(Parametros!$F$16*V3)+(Parametros!$F$18*W3)+(Parametros!$F$20*X3)</f>
        <v>0</v>
      </c>
      <c r="Z3" s="25">
        <v>3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0">
      <c r="A4">
        <v>3</v>
      </c>
      <c r="B4" s="6">
        <v>45086.634027777778</v>
      </c>
      <c r="C4" s="34">
        <v>45086.634027777778</v>
      </c>
      <c r="D4" t="s">
        <v>49</v>
      </c>
      <c r="E4" t="s">
        <v>66</v>
      </c>
      <c r="F4" s="2"/>
      <c r="G4" t="s">
        <v>67</v>
      </c>
      <c r="H4" s="3">
        <v>22222</v>
      </c>
      <c r="J4" t="s">
        <v>68</v>
      </c>
      <c r="K4" s="3">
        <v>456067574</v>
      </c>
      <c r="L4" s="8" t="s">
        <v>69</v>
      </c>
      <c r="M4" s="8" t="s">
        <v>70</v>
      </c>
      <c r="N4" t="s">
        <v>56</v>
      </c>
      <c r="P4" t="s">
        <v>57</v>
      </c>
      <c r="Q4" t="s">
        <v>71</v>
      </c>
      <c r="R4" s="5" t="s">
        <v>54</v>
      </c>
      <c r="S4" s="5" t="s">
        <v>55</v>
      </c>
      <c r="T4" s="3" t="str">
        <f t="shared" si="0"/>
        <v>NORMAIS</v>
      </c>
      <c r="U4" s="9" t="str">
        <f t="shared" si="1"/>
        <v>3</v>
      </c>
      <c r="V4" s="9" t="str">
        <f t="shared" si="2"/>
        <v>10</v>
      </c>
      <c r="W4" s="9" t="str">
        <f t="shared" si="3"/>
        <v>1</v>
      </c>
      <c r="X4" s="9" t="str">
        <f t="shared" si="4"/>
        <v>2</v>
      </c>
      <c r="Y4" s="12">
        <f>(Parametros!$F$12)+(Parametros!$F$14*U4)+(Parametros!$F$16*V4)+(Parametros!$F$18*W4)+(Parametros!$F$20*X4)</f>
        <v>0</v>
      </c>
      <c r="Z4" s="25" t="str">
        <f t="shared" ref="Z4:Z40" si="5">IF(H4&lt;&gt;"",LEFT(H4,15),0)</f>
        <v>22222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0">
      <c r="A5">
        <v>4</v>
      </c>
      <c r="B5" s="6">
        <v>45086.630555555559</v>
      </c>
      <c r="C5" s="34">
        <v>45086.630555555559</v>
      </c>
      <c r="D5" t="s">
        <v>49</v>
      </c>
      <c r="E5" t="s">
        <v>72</v>
      </c>
      <c r="F5" s="2"/>
      <c r="G5" t="s">
        <v>51</v>
      </c>
      <c r="H5" s="3">
        <v>99999</v>
      </c>
      <c r="I5" t="s">
        <v>73</v>
      </c>
      <c r="J5" t="s">
        <v>74</v>
      </c>
      <c r="K5" s="3">
        <v>26384409000142</v>
      </c>
      <c r="L5" s="8"/>
      <c r="M5" s="8"/>
      <c r="N5" t="s">
        <v>63</v>
      </c>
      <c r="O5" t="s">
        <v>75</v>
      </c>
      <c r="P5" t="s">
        <v>57</v>
      </c>
      <c r="Q5" t="s">
        <v>58</v>
      </c>
      <c r="R5" s="5" t="s">
        <v>54</v>
      </c>
      <c r="S5" s="5" t="s">
        <v>54</v>
      </c>
      <c r="T5" s="3" t="str">
        <f t="shared" si="0"/>
        <v>2471/Securitizada/Fichas Azuis/Outras</v>
      </c>
      <c r="U5" s="9">
        <f t="shared" si="1"/>
        <v>0</v>
      </c>
      <c r="V5" s="9">
        <f t="shared" si="2"/>
        <v>0</v>
      </c>
      <c r="W5" s="9" t="str">
        <f t="shared" si="3"/>
        <v>1</v>
      </c>
      <c r="X5" s="9" t="str">
        <f t="shared" si="4"/>
        <v>1</v>
      </c>
      <c r="Y5" s="12">
        <f>(Parametros!$F$12)+(Parametros!$F$14*U5)+(Parametros!$F$16*V5)+(Parametros!$F$18*W5)+(Parametros!$F$20*X5)</f>
        <v>0</v>
      </c>
      <c r="Z5" s="25" t="str">
        <f t="shared" si="5"/>
        <v>99999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>
      <c r="A6">
        <v>5</v>
      </c>
      <c r="B6" s="6">
        <v>45086.621527777781</v>
      </c>
      <c r="C6" s="34">
        <v>45086.621527777781</v>
      </c>
      <c r="D6" t="s">
        <v>49</v>
      </c>
      <c r="E6" t="s">
        <v>76</v>
      </c>
      <c r="F6" s="2"/>
      <c r="G6" t="s">
        <v>61</v>
      </c>
      <c r="H6" s="3">
        <v>2357083</v>
      </c>
      <c r="J6" t="s">
        <v>77</v>
      </c>
      <c r="K6" s="3">
        <v>15136013000160</v>
      </c>
      <c r="L6" s="8"/>
      <c r="M6" s="8"/>
      <c r="N6" t="s">
        <v>63</v>
      </c>
      <c r="O6" t="s">
        <v>78</v>
      </c>
      <c r="P6" t="s">
        <v>57</v>
      </c>
      <c r="Q6" t="s">
        <v>71</v>
      </c>
      <c r="R6" s="5" t="s">
        <v>55</v>
      </c>
      <c r="S6" s="5" t="s">
        <v>79</v>
      </c>
      <c r="T6" s="3" t="str">
        <f t="shared" si="0"/>
        <v>2471/Securitizada/Fichas Azuis/Outras</v>
      </c>
      <c r="U6" s="9">
        <f t="shared" si="1"/>
        <v>0</v>
      </c>
      <c r="V6" s="9">
        <f t="shared" si="2"/>
        <v>0</v>
      </c>
      <c r="W6" s="9" t="str">
        <f t="shared" si="3"/>
        <v>2</v>
      </c>
      <c r="X6" s="9" t="str">
        <f t="shared" si="4"/>
        <v>5</v>
      </c>
      <c r="Y6" s="12">
        <f>(Parametros!$F$12)+(Parametros!$F$14*U6)+(Parametros!$F$16*V6)+(Parametros!$F$18*W6)+(Parametros!$F$20*X6)</f>
        <v>0</v>
      </c>
      <c r="Z6" s="25" t="str">
        <f t="shared" si="5"/>
        <v>2357083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0">
      <c r="A7">
        <v>6</v>
      </c>
      <c r="B7" s="6">
        <v>45086.559027777781</v>
      </c>
      <c r="C7" s="34">
        <v>45086.559027777781</v>
      </c>
      <c r="D7" t="s">
        <v>49</v>
      </c>
      <c r="E7" t="s">
        <v>50</v>
      </c>
      <c r="F7" s="2"/>
      <c r="G7" t="s">
        <v>67</v>
      </c>
      <c r="H7" s="3">
        <v>22222</v>
      </c>
      <c r="J7" t="s">
        <v>80</v>
      </c>
      <c r="K7" s="3">
        <v>1919514000108</v>
      </c>
      <c r="L7" s="8" t="s">
        <v>79</v>
      </c>
      <c r="M7" s="8" t="s">
        <v>70</v>
      </c>
      <c r="P7" t="s">
        <v>81</v>
      </c>
      <c r="R7" s="5"/>
      <c r="S7" s="5"/>
      <c r="T7" s="3" t="str">
        <f t="shared" si="0"/>
        <v>NORMAIS</v>
      </c>
      <c r="U7" s="9" t="str">
        <f t="shared" si="1"/>
        <v>5</v>
      </c>
      <c r="V7" s="9" t="str">
        <f t="shared" si="2"/>
        <v>10</v>
      </c>
      <c r="W7" s="9">
        <f t="shared" si="3"/>
        <v>0</v>
      </c>
      <c r="X7" s="9">
        <f t="shared" si="4"/>
        <v>0</v>
      </c>
      <c r="Y7" s="12">
        <f>(Parametros!$F$12)+(Parametros!$F$14*U7)+(Parametros!$F$16*V7)+(Parametros!$F$18*W7)+(Parametros!$F$20*X7)</f>
        <v>0</v>
      </c>
      <c r="Z7" s="25" t="str">
        <f t="shared" si="5"/>
        <v>22222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0">
      <c r="A8">
        <v>7</v>
      </c>
      <c r="B8" s="6">
        <v>45086.472916666666</v>
      </c>
      <c r="C8" s="34">
        <v>45086.472916666666</v>
      </c>
      <c r="D8" t="s">
        <v>49</v>
      </c>
      <c r="E8" t="s">
        <v>60</v>
      </c>
      <c r="F8" s="2"/>
      <c r="G8" t="s">
        <v>51</v>
      </c>
      <c r="H8" s="3">
        <v>99999</v>
      </c>
      <c r="I8" t="s">
        <v>82</v>
      </c>
      <c r="J8" t="s">
        <v>83</v>
      </c>
      <c r="K8" s="3">
        <v>50483943304</v>
      </c>
      <c r="L8" s="8" t="s">
        <v>59</v>
      </c>
      <c r="M8" s="8" t="s">
        <v>70</v>
      </c>
      <c r="N8" t="s">
        <v>63</v>
      </c>
      <c r="O8" t="s">
        <v>84</v>
      </c>
      <c r="P8" t="s">
        <v>57</v>
      </c>
      <c r="Q8" t="s">
        <v>58</v>
      </c>
      <c r="R8" s="5" t="s">
        <v>55</v>
      </c>
      <c r="S8" s="5" t="s">
        <v>59</v>
      </c>
      <c r="T8" s="3" t="str">
        <f t="shared" si="0"/>
        <v>NORMAIS</v>
      </c>
      <c r="U8" s="9" t="str">
        <f t="shared" si="1"/>
        <v>4</v>
      </c>
      <c r="V8" s="9" t="str">
        <f t="shared" si="2"/>
        <v>10</v>
      </c>
      <c r="W8" s="9" t="str">
        <f t="shared" si="3"/>
        <v>2</v>
      </c>
      <c r="X8" s="9" t="str">
        <f t="shared" si="4"/>
        <v>4</v>
      </c>
      <c r="Y8" s="12">
        <f>(Parametros!$F$12)+(Parametros!$F$14*U8)+(Parametros!$F$16*V8)+(Parametros!$F$18*W8)+(Parametros!$F$20*X8)</f>
        <v>0</v>
      </c>
      <c r="Z8" s="25" t="str">
        <f t="shared" si="5"/>
        <v>99999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1:40">
      <c r="A9">
        <v>8</v>
      </c>
      <c r="B9" s="6">
        <v>45086.445138888892</v>
      </c>
      <c r="C9" s="34">
        <v>45086.445138888892</v>
      </c>
      <c r="D9" t="s">
        <v>49</v>
      </c>
      <c r="E9" t="s">
        <v>66</v>
      </c>
      <c r="F9" s="2"/>
      <c r="G9" t="s">
        <v>51</v>
      </c>
      <c r="H9" s="3">
        <v>99999</v>
      </c>
      <c r="I9" t="s">
        <v>85</v>
      </c>
      <c r="J9" t="s">
        <v>86</v>
      </c>
      <c r="K9" s="3">
        <v>2618930000139</v>
      </c>
      <c r="L9" s="8" t="s">
        <v>55</v>
      </c>
      <c r="M9" s="8" t="s">
        <v>87</v>
      </c>
      <c r="P9" t="s">
        <v>81</v>
      </c>
      <c r="R9" s="5"/>
      <c r="S9" s="5"/>
      <c r="T9" s="3" t="str">
        <f t="shared" si="0"/>
        <v>NORMAIS</v>
      </c>
      <c r="U9" s="9" t="str">
        <f t="shared" si="1"/>
        <v>2</v>
      </c>
      <c r="V9" s="9" t="str">
        <f t="shared" si="2"/>
        <v>8</v>
      </c>
      <c r="W9" s="9">
        <f t="shared" si="3"/>
        <v>0</v>
      </c>
      <c r="X9" s="9">
        <f t="shared" si="4"/>
        <v>0</v>
      </c>
      <c r="Y9" s="12">
        <f>(Parametros!$F$12)+(Parametros!$F$14*U9)+(Parametros!$F$16*V9)+(Parametros!$F$18*W9)+(Parametros!$F$20*X9)</f>
        <v>0</v>
      </c>
      <c r="Z9" s="25" t="str">
        <f t="shared" si="5"/>
        <v>99999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0">
      <c r="A10">
        <v>9</v>
      </c>
      <c r="B10" s="6">
        <v>45086.442361111112</v>
      </c>
      <c r="C10" s="34">
        <v>45086.442361111112</v>
      </c>
      <c r="D10" t="s">
        <v>49</v>
      </c>
      <c r="E10" t="s">
        <v>72</v>
      </c>
      <c r="F10" s="2"/>
      <c r="G10" t="s">
        <v>67</v>
      </c>
      <c r="H10" s="3">
        <v>22222</v>
      </c>
      <c r="J10" t="s">
        <v>88</v>
      </c>
      <c r="K10" s="3">
        <v>10279482515</v>
      </c>
      <c r="L10" s="8" t="s">
        <v>55</v>
      </c>
      <c r="M10" s="8" t="s">
        <v>59</v>
      </c>
      <c r="P10" t="s">
        <v>81</v>
      </c>
      <c r="R10" s="5"/>
      <c r="S10" s="5"/>
      <c r="T10" s="3" t="str">
        <f t="shared" si="0"/>
        <v>NORMAIS</v>
      </c>
      <c r="U10" s="9" t="str">
        <f t="shared" si="1"/>
        <v>2</v>
      </c>
      <c r="V10" s="9" t="str">
        <f t="shared" si="2"/>
        <v>4</v>
      </c>
      <c r="W10" s="9">
        <f t="shared" si="3"/>
        <v>0</v>
      </c>
      <c r="X10" s="9">
        <f t="shared" si="4"/>
        <v>0</v>
      </c>
      <c r="Y10" s="12">
        <f>(Parametros!$F$12)+(Parametros!$F$14*U10)+(Parametros!$F$16*V10)+(Parametros!$F$18*W10)+(Parametros!$F$20*X10)</f>
        <v>0</v>
      </c>
      <c r="Z10" s="25" t="str">
        <f t="shared" si="5"/>
        <v>22222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0">
      <c r="A11">
        <v>10</v>
      </c>
      <c r="B11" s="6">
        <v>45086.540277777778</v>
      </c>
      <c r="C11" s="34">
        <v>45086.540277777778</v>
      </c>
      <c r="D11" t="s">
        <v>49</v>
      </c>
      <c r="E11" t="s">
        <v>76</v>
      </c>
      <c r="F11" s="2"/>
      <c r="G11" t="s">
        <v>61</v>
      </c>
      <c r="H11" s="3">
        <v>2356785</v>
      </c>
      <c r="J11" t="s">
        <v>89</v>
      </c>
      <c r="K11" s="3">
        <v>7151635000139</v>
      </c>
      <c r="L11" s="8" t="s">
        <v>79</v>
      </c>
      <c r="M11" s="8" t="s">
        <v>70</v>
      </c>
      <c r="P11" t="s">
        <v>81</v>
      </c>
      <c r="R11" s="5"/>
      <c r="S11" s="5"/>
      <c r="T11" s="3" t="str">
        <f t="shared" si="0"/>
        <v>NORMAIS</v>
      </c>
      <c r="U11" s="9" t="str">
        <f t="shared" si="1"/>
        <v>5</v>
      </c>
      <c r="V11" s="9" t="str">
        <f t="shared" si="2"/>
        <v>10</v>
      </c>
      <c r="W11" s="9">
        <f t="shared" si="3"/>
        <v>0</v>
      </c>
      <c r="X11" s="9">
        <f t="shared" si="4"/>
        <v>0</v>
      </c>
      <c r="Y11" s="12">
        <f>(Parametros!$F$12)+(Parametros!$F$14*U11)+(Parametros!$F$16*V11)+(Parametros!$F$18*W11)+(Parametros!$F$20*X11)</f>
        <v>0</v>
      </c>
      <c r="Z11" s="25" t="str">
        <f t="shared" si="5"/>
        <v>2356785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0">
      <c r="A12">
        <v>11</v>
      </c>
      <c r="B12" s="6">
        <v>45086.39166666667</v>
      </c>
      <c r="C12" s="34">
        <v>45086.39166666667</v>
      </c>
      <c r="D12" t="s">
        <v>49</v>
      </c>
      <c r="E12" t="s">
        <v>50</v>
      </c>
      <c r="F12" s="2"/>
      <c r="G12" t="s">
        <v>61</v>
      </c>
      <c r="H12" s="3">
        <v>2356679</v>
      </c>
      <c r="J12" t="s">
        <v>90</v>
      </c>
      <c r="K12" s="3">
        <v>14044625387</v>
      </c>
      <c r="L12" s="8"/>
      <c r="M12" s="8"/>
      <c r="N12" t="s">
        <v>56</v>
      </c>
      <c r="P12" t="s">
        <v>57</v>
      </c>
      <c r="Q12" t="s">
        <v>65</v>
      </c>
      <c r="R12" s="5" t="s">
        <v>55</v>
      </c>
      <c r="S12" s="5" t="s">
        <v>87</v>
      </c>
      <c r="T12" s="3" t="str">
        <f t="shared" si="0"/>
        <v>2471/Securitizada/Fichas Azuis/Outras</v>
      </c>
      <c r="U12" s="9">
        <f t="shared" si="1"/>
        <v>0</v>
      </c>
      <c r="V12" s="9">
        <f t="shared" si="2"/>
        <v>0</v>
      </c>
      <c r="W12" s="9" t="str">
        <f t="shared" si="3"/>
        <v>2</v>
      </c>
      <c r="X12" s="9" t="str">
        <f t="shared" si="4"/>
        <v>8</v>
      </c>
      <c r="Y12" s="12">
        <f>(Parametros!$F$12)+(Parametros!$F$14*U12)+(Parametros!$F$16*V12)+(Parametros!$F$18*W12)+(Parametros!$F$20*X12)</f>
        <v>0</v>
      </c>
      <c r="Z12" s="25" t="str">
        <f t="shared" si="5"/>
        <v>2356679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pans="1:40">
      <c r="A13">
        <v>12</v>
      </c>
      <c r="B13" s="6">
        <v>45086.368750000001</v>
      </c>
      <c r="C13" s="34">
        <v>45086.368750000001</v>
      </c>
      <c r="D13" t="s">
        <v>91</v>
      </c>
      <c r="E13" t="s">
        <v>60</v>
      </c>
      <c r="F13" s="2"/>
      <c r="G13" t="s">
        <v>61</v>
      </c>
      <c r="H13" s="3">
        <v>2356604</v>
      </c>
      <c r="J13" t="s">
        <v>92</v>
      </c>
      <c r="K13" s="3">
        <v>8902486000165</v>
      </c>
      <c r="L13" s="8" t="s">
        <v>54</v>
      </c>
      <c r="M13" s="8" t="s">
        <v>55</v>
      </c>
      <c r="P13" t="s">
        <v>81</v>
      </c>
      <c r="R13" s="5"/>
      <c r="S13" s="5"/>
      <c r="T13" s="3" t="str">
        <f t="shared" si="0"/>
        <v>NORMAIS</v>
      </c>
      <c r="U13" s="9" t="str">
        <f t="shared" si="1"/>
        <v>1</v>
      </c>
      <c r="V13" s="9" t="str">
        <f t="shared" si="2"/>
        <v>2</v>
      </c>
      <c r="W13" s="9">
        <f t="shared" si="3"/>
        <v>0</v>
      </c>
      <c r="X13" s="9">
        <f t="shared" si="4"/>
        <v>0</v>
      </c>
      <c r="Y13" s="12">
        <f>(Parametros!$F$12)+(Parametros!$F$14*U13)+(Parametros!$F$16*V13)+(Parametros!$F$18*W13)+(Parametros!$F$20*X13)</f>
        <v>0</v>
      </c>
      <c r="Z13" s="25" t="str">
        <f t="shared" si="5"/>
        <v>2356604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pans="1:40">
      <c r="A14">
        <v>13</v>
      </c>
      <c r="B14" s="6">
        <v>45086.363194444442</v>
      </c>
      <c r="C14" s="34">
        <v>45086.363194444442</v>
      </c>
      <c r="D14" t="s">
        <v>49</v>
      </c>
      <c r="E14" t="s">
        <v>66</v>
      </c>
      <c r="F14" s="2"/>
      <c r="G14" t="s">
        <v>67</v>
      </c>
      <c r="H14" s="3">
        <v>22222</v>
      </c>
      <c r="J14" t="s">
        <v>93</v>
      </c>
      <c r="K14" s="3">
        <v>3682787000107</v>
      </c>
      <c r="L14" s="8"/>
      <c r="M14" s="8"/>
      <c r="N14" t="s">
        <v>56</v>
      </c>
      <c r="P14" t="s">
        <v>81</v>
      </c>
      <c r="R14" s="5" t="s">
        <v>55</v>
      </c>
      <c r="S14" s="5" t="s">
        <v>59</v>
      </c>
      <c r="T14" s="3" t="str">
        <f t="shared" si="0"/>
        <v>2471/Securitizada/Fichas Azuis/Outras</v>
      </c>
      <c r="U14" s="9">
        <f t="shared" si="1"/>
        <v>0</v>
      </c>
      <c r="V14" s="9">
        <f t="shared" si="2"/>
        <v>0</v>
      </c>
      <c r="W14" s="9" t="str">
        <f t="shared" si="3"/>
        <v>2</v>
      </c>
      <c r="X14" s="9" t="str">
        <f t="shared" si="4"/>
        <v>4</v>
      </c>
      <c r="Y14" s="12">
        <f>(Parametros!$F$12)+(Parametros!$F$14*U14)+(Parametros!$F$16*V14)+(Parametros!$F$18*W14)+(Parametros!$F$20*X14)</f>
        <v>0</v>
      </c>
      <c r="Z14" s="25" t="str">
        <f t="shared" si="5"/>
        <v>22222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40">
      <c r="A15">
        <v>14</v>
      </c>
      <c r="B15" s="6">
        <v>45086.353472222225</v>
      </c>
      <c r="C15" s="34">
        <v>45086.353472222225</v>
      </c>
      <c r="D15" t="s">
        <v>49</v>
      </c>
      <c r="E15" t="s">
        <v>72</v>
      </c>
      <c r="F15" s="2"/>
      <c r="G15" t="s">
        <v>61</v>
      </c>
      <c r="H15" s="3">
        <v>2356551</v>
      </c>
      <c r="J15" t="s">
        <v>94</v>
      </c>
      <c r="K15" s="3">
        <v>51074001591</v>
      </c>
      <c r="L15" s="8" t="s">
        <v>55</v>
      </c>
      <c r="M15" s="8" t="s">
        <v>59</v>
      </c>
      <c r="P15" t="s">
        <v>57</v>
      </c>
      <c r="Q15" t="s">
        <v>58</v>
      </c>
      <c r="R15" s="5"/>
      <c r="S15" s="5"/>
      <c r="T15" s="3" t="str">
        <f t="shared" si="0"/>
        <v>NORMAIS</v>
      </c>
      <c r="U15" s="9" t="str">
        <f t="shared" si="1"/>
        <v>2</v>
      </c>
      <c r="V15" s="9" t="str">
        <f t="shared" si="2"/>
        <v>4</v>
      </c>
      <c r="W15" s="9">
        <f t="shared" si="3"/>
        <v>0</v>
      </c>
      <c r="X15" s="9">
        <f t="shared" si="4"/>
        <v>0</v>
      </c>
      <c r="Y15" s="12">
        <f>(Parametros!$F$12)+(Parametros!$F$14*U15)+(Parametros!$F$16*V15)+(Parametros!$F$18*W15)+(Parametros!$F$20*X15)</f>
        <v>0</v>
      </c>
      <c r="Z15" s="25" t="str">
        <f t="shared" si="5"/>
        <v>2356551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</row>
    <row r="16" spans="1:40">
      <c r="A16">
        <v>15</v>
      </c>
      <c r="B16" s="6">
        <v>45055.799305555556</v>
      </c>
      <c r="C16" s="34">
        <v>45055.799305555556</v>
      </c>
      <c r="D16" t="s">
        <v>49</v>
      </c>
      <c r="E16" t="s">
        <v>76</v>
      </c>
      <c r="F16" s="2"/>
      <c r="G16" t="s">
        <v>51</v>
      </c>
      <c r="H16" s="3">
        <v>99999</v>
      </c>
      <c r="I16" t="s">
        <v>95</v>
      </c>
      <c r="J16" t="s">
        <v>96</v>
      </c>
      <c r="K16" s="3">
        <v>89852427504</v>
      </c>
      <c r="L16" s="8" t="s">
        <v>55</v>
      </c>
      <c r="M16" s="8" t="s">
        <v>59</v>
      </c>
      <c r="P16" t="s">
        <v>81</v>
      </c>
      <c r="R16" s="5"/>
      <c r="S16" s="5"/>
      <c r="T16" s="3" t="str">
        <f t="shared" si="0"/>
        <v>NORMAIS</v>
      </c>
      <c r="U16" s="9" t="str">
        <f t="shared" si="1"/>
        <v>2</v>
      </c>
      <c r="V16" s="9" t="str">
        <f t="shared" si="2"/>
        <v>4</v>
      </c>
      <c r="W16" s="9">
        <f t="shared" si="3"/>
        <v>0</v>
      </c>
      <c r="X16" s="9">
        <f t="shared" si="4"/>
        <v>0</v>
      </c>
      <c r="Y16" s="12">
        <f>(Parametros!$F$12)+(Parametros!$F$14*U16)+(Parametros!$F$16*V16)+(Parametros!$F$18*W16)+(Parametros!$F$20*X16)</f>
        <v>0</v>
      </c>
      <c r="Z16" s="25" t="str">
        <f t="shared" si="5"/>
        <v>99999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1:40">
      <c r="A17">
        <v>16</v>
      </c>
      <c r="B17" s="6">
        <v>45055.779861111114</v>
      </c>
      <c r="C17" s="34">
        <v>45055.779861111114</v>
      </c>
      <c r="D17" t="s">
        <v>49</v>
      </c>
      <c r="E17" t="s">
        <v>50</v>
      </c>
      <c r="F17" s="2"/>
      <c r="G17" t="s">
        <v>61</v>
      </c>
      <c r="H17" s="3">
        <v>2356505</v>
      </c>
      <c r="J17" t="s">
        <v>97</v>
      </c>
      <c r="K17" s="3">
        <v>5360617000131</v>
      </c>
      <c r="L17" s="8"/>
      <c r="M17" s="8"/>
      <c r="N17" t="s">
        <v>56</v>
      </c>
      <c r="P17" t="s">
        <v>57</v>
      </c>
      <c r="Q17" t="s">
        <v>65</v>
      </c>
      <c r="R17" s="5" t="s">
        <v>55</v>
      </c>
      <c r="S17" s="5" t="s">
        <v>87</v>
      </c>
      <c r="T17" s="3" t="str">
        <f t="shared" si="0"/>
        <v>2471/Securitizada/Fichas Azuis/Outras</v>
      </c>
      <c r="U17" s="9">
        <f t="shared" si="1"/>
        <v>0</v>
      </c>
      <c r="V17" s="9">
        <f t="shared" si="2"/>
        <v>0</v>
      </c>
      <c r="W17" s="9" t="str">
        <f t="shared" si="3"/>
        <v>2</v>
      </c>
      <c r="X17" s="9" t="str">
        <f t="shared" si="4"/>
        <v>8</v>
      </c>
      <c r="Y17" s="12">
        <f>(Parametros!$F$12)+(Parametros!$F$14*U17)+(Parametros!$F$16*V17)+(Parametros!$F$18*W17)+(Parametros!$F$20*X17)</f>
        <v>0</v>
      </c>
      <c r="Z17" s="25" t="str">
        <f t="shared" si="5"/>
        <v>2356505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1:40">
      <c r="A18">
        <v>17</v>
      </c>
      <c r="B18" s="6">
        <v>45055.708333333336</v>
      </c>
      <c r="C18" s="34">
        <v>45055.708333333336</v>
      </c>
      <c r="D18" t="s">
        <v>49</v>
      </c>
      <c r="E18" t="s">
        <v>60</v>
      </c>
      <c r="F18" s="2"/>
      <c r="G18" t="s">
        <v>61</v>
      </c>
      <c r="H18" s="3">
        <v>2356384</v>
      </c>
      <c r="J18" t="s">
        <v>98</v>
      </c>
      <c r="K18" s="3">
        <v>63785056320</v>
      </c>
      <c r="L18" s="8" t="s">
        <v>55</v>
      </c>
      <c r="M18" s="8" t="s">
        <v>87</v>
      </c>
      <c r="P18" t="s">
        <v>57</v>
      </c>
      <c r="Q18" t="s">
        <v>71</v>
      </c>
      <c r="R18" s="5"/>
      <c r="S18" s="5"/>
      <c r="T18" s="3" t="str">
        <f t="shared" si="0"/>
        <v>NORMAIS</v>
      </c>
      <c r="U18" s="9" t="str">
        <f t="shared" si="1"/>
        <v>2</v>
      </c>
      <c r="V18" s="9" t="str">
        <f t="shared" si="2"/>
        <v>8</v>
      </c>
      <c r="W18" s="9">
        <f t="shared" si="3"/>
        <v>0</v>
      </c>
      <c r="X18" s="9">
        <f t="shared" si="4"/>
        <v>0</v>
      </c>
      <c r="Y18" s="12">
        <f>(Parametros!$F$12)+(Parametros!$F$14*U18)+(Parametros!$F$16*V18)+(Parametros!$F$18*W18)+(Parametros!$F$20*X18)</f>
        <v>0</v>
      </c>
      <c r="Z18" s="25" t="str">
        <f t="shared" si="5"/>
        <v>2356384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1:40">
      <c r="A19">
        <v>18</v>
      </c>
      <c r="B19" s="6">
        <v>45055.690972222219</v>
      </c>
      <c r="C19" s="34">
        <v>45055.690972222219</v>
      </c>
      <c r="D19" t="s">
        <v>49</v>
      </c>
      <c r="E19" t="s">
        <v>66</v>
      </c>
      <c r="F19" s="2"/>
      <c r="G19" t="s">
        <v>61</v>
      </c>
      <c r="H19" s="3">
        <v>2356356</v>
      </c>
      <c r="J19" t="s">
        <v>99</v>
      </c>
      <c r="K19" s="3">
        <v>45288046468</v>
      </c>
      <c r="L19" s="8" t="s">
        <v>55</v>
      </c>
      <c r="M19" s="8" t="s">
        <v>59</v>
      </c>
      <c r="N19" t="s">
        <v>56</v>
      </c>
      <c r="P19" t="s">
        <v>81</v>
      </c>
      <c r="R19" s="5" t="s">
        <v>55</v>
      </c>
      <c r="S19" s="5" t="s">
        <v>55</v>
      </c>
      <c r="T19" t="str">
        <f t="shared" si="0"/>
        <v>NORMAIS</v>
      </c>
      <c r="U19" s="9" t="str">
        <f t="shared" si="1"/>
        <v>2</v>
      </c>
      <c r="V19" s="9" t="str">
        <f t="shared" si="2"/>
        <v>4</v>
      </c>
      <c r="W19" s="9" t="str">
        <f t="shared" si="3"/>
        <v>2</v>
      </c>
      <c r="X19" s="9" t="str">
        <f t="shared" si="4"/>
        <v>2</v>
      </c>
      <c r="Y19" s="12">
        <f>(Parametros!$F$12)+(Parametros!$F$14*U19)+(Parametros!$F$16*V19)+(Parametros!$F$18*W19)+(Parametros!$F$20*X19)</f>
        <v>0</v>
      </c>
      <c r="Z19" s="25" t="str">
        <f t="shared" si="5"/>
        <v>2356356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1:40">
      <c r="A20">
        <v>19</v>
      </c>
      <c r="B20" s="6">
        <v>45055.688888888886</v>
      </c>
      <c r="C20" s="34">
        <v>45055.688888888886</v>
      </c>
      <c r="D20" t="s">
        <v>49</v>
      </c>
      <c r="E20" t="s">
        <v>72</v>
      </c>
      <c r="F20" s="2"/>
      <c r="G20" t="s">
        <v>67</v>
      </c>
      <c r="H20" s="3">
        <v>22222</v>
      </c>
      <c r="J20" t="s">
        <v>100</v>
      </c>
      <c r="K20" s="3">
        <v>20817941000120</v>
      </c>
      <c r="L20" s="8"/>
      <c r="M20" s="8"/>
      <c r="N20" t="s">
        <v>63</v>
      </c>
      <c r="O20" t="s">
        <v>101</v>
      </c>
      <c r="P20" t="s">
        <v>57</v>
      </c>
      <c r="Q20" t="s">
        <v>58</v>
      </c>
      <c r="R20" s="5" t="s">
        <v>55</v>
      </c>
      <c r="S20" s="5" t="s">
        <v>55</v>
      </c>
      <c r="T20" t="str">
        <f t="shared" si="0"/>
        <v>2471/Securitizada/Fichas Azuis/Outras</v>
      </c>
      <c r="U20" s="9">
        <f t="shared" si="1"/>
        <v>0</v>
      </c>
      <c r="V20" s="9">
        <f t="shared" si="2"/>
        <v>0</v>
      </c>
      <c r="W20" s="9" t="str">
        <f t="shared" si="3"/>
        <v>2</v>
      </c>
      <c r="X20" s="9" t="str">
        <f t="shared" si="4"/>
        <v>2</v>
      </c>
      <c r="Y20" s="12">
        <f>(Parametros!$F$12)+(Parametros!$F$14*U20)+(Parametros!$F$16*V20)+(Parametros!$F$18*W20)+(Parametros!$F$20*X20)</f>
        <v>0</v>
      </c>
      <c r="Z20" s="25" t="str">
        <f t="shared" si="5"/>
        <v>22222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1:40">
      <c r="A21">
        <v>20</v>
      </c>
      <c r="B21" s="6">
        <v>45055.661805555559</v>
      </c>
      <c r="C21" s="34">
        <v>45055.661805555559</v>
      </c>
      <c r="D21" t="s">
        <v>49</v>
      </c>
      <c r="E21" t="s">
        <v>76</v>
      </c>
      <c r="F21" s="2"/>
      <c r="G21" t="s">
        <v>51</v>
      </c>
      <c r="H21" s="3">
        <v>99999</v>
      </c>
      <c r="I21" t="s">
        <v>102</v>
      </c>
      <c r="J21" t="s">
        <v>103</v>
      </c>
      <c r="K21" s="3">
        <v>9067150000197</v>
      </c>
      <c r="L21" s="8"/>
      <c r="M21" s="8"/>
      <c r="N21" t="s">
        <v>56</v>
      </c>
      <c r="P21" t="s">
        <v>57</v>
      </c>
      <c r="Q21" t="s">
        <v>71</v>
      </c>
      <c r="R21" s="5" t="s">
        <v>55</v>
      </c>
      <c r="S21" s="5" t="s">
        <v>87</v>
      </c>
      <c r="T21" t="str">
        <f t="shared" si="0"/>
        <v>2471/Securitizada/Fichas Azuis/Outras</v>
      </c>
      <c r="U21" s="9">
        <f t="shared" si="1"/>
        <v>0</v>
      </c>
      <c r="V21" s="9">
        <f t="shared" si="2"/>
        <v>0</v>
      </c>
      <c r="W21" s="9" t="str">
        <f t="shared" si="3"/>
        <v>2</v>
      </c>
      <c r="X21" s="9" t="str">
        <f t="shared" si="4"/>
        <v>8</v>
      </c>
      <c r="Y21" s="12">
        <f>(Parametros!$F$12)+(Parametros!$F$14*U21)+(Parametros!$F$16*V21)+(Parametros!$F$18*W21)+(Parametros!$F$20*X21)</f>
        <v>0</v>
      </c>
      <c r="Z21" s="25" t="str">
        <f t="shared" si="5"/>
        <v>99999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40">
      <c r="A22">
        <v>21</v>
      </c>
      <c r="B22" s="6">
        <v>45055.650694444441</v>
      </c>
      <c r="C22" s="34">
        <v>45055.650694444441</v>
      </c>
      <c r="D22" t="s">
        <v>49</v>
      </c>
      <c r="E22" t="s">
        <v>104</v>
      </c>
      <c r="F22" s="2"/>
      <c r="G22" t="s">
        <v>51</v>
      </c>
      <c r="H22" s="3">
        <v>99999</v>
      </c>
      <c r="I22" t="s">
        <v>105</v>
      </c>
      <c r="J22" t="s">
        <v>106</v>
      </c>
      <c r="K22" s="3">
        <v>7909423000178</v>
      </c>
      <c r="L22" s="8" t="s">
        <v>107</v>
      </c>
      <c r="M22" s="8" t="s">
        <v>108</v>
      </c>
      <c r="P22" t="s">
        <v>81</v>
      </c>
      <c r="R22" s="5"/>
      <c r="S22" s="5"/>
      <c r="T22" t="str">
        <f t="shared" si="0"/>
        <v>NORMAIS</v>
      </c>
      <c r="U22" s="9" t="str">
        <f>IF( L22&lt;&gt;"",LEFT(L22,3),0)</f>
        <v>101</v>
      </c>
      <c r="V22" s="9" t="str">
        <f>IF( M22&lt;&gt;"",LEFT(M22,3),0)</f>
        <v>220</v>
      </c>
      <c r="W22" s="9">
        <f>IF(R22&lt;&gt;"",LEFT(R22,3),0)</f>
        <v>0</v>
      </c>
      <c r="X22" s="9">
        <f>IF(S22&lt;&gt;"",LEFT(S22,3),0)</f>
        <v>0</v>
      </c>
      <c r="Y22" s="12">
        <f>(Parametros!$F$12)+(Parametros!$F$14*U22)+(Parametros!$F$16*V22)+(Parametros!$F$18*W22)+(Parametros!$F$20*X22)</f>
        <v>0</v>
      </c>
      <c r="Z22" s="25" t="str">
        <f t="shared" si="5"/>
        <v>99999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>
      <c r="A23">
        <v>22</v>
      </c>
      <c r="B23" s="6">
        <v>45055.649305555555</v>
      </c>
      <c r="C23" s="34">
        <v>45055.649305555555</v>
      </c>
      <c r="D23" t="s">
        <v>49</v>
      </c>
      <c r="E23" t="s">
        <v>60</v>
      </c>
      <c r="F23" s="2"/>
      <c r="G23" t="s">
        <v>61</v>
      </c>
      <c r="H23" s="3">
        <v>2356269</v>
      </c>
      <c r="J23" t="s">
        <v>109</v>
      </c>
      <c r="K23" s="3">
        <v>12739910525</v>
      </c>
      <c r="L23" s="8"/>
      <c r="M23" s="8"/>
      <c r="N23" t="s">
        <v>63</v>
      </c>
      <c r="O23" t="s">
        <v>110</v>
      </c>
      <c r="P23" t="s">
        <v>57</v>
      </c>
      <c r="Q23" t="s">
        <v>65</v>
      </c>
      <c r="R23" s="5" t="s">
        <v>70</v>
      </c>
      <c r="S23" s="5" t="s">
        <v>111</v>
      </c>
      <c r="T23" t="str">
        <f t="shared" si="0"/>
        <v>2471/Securitizada/Fichas Azuis/Outras</v>
      </c>
      <c r="U23" s="9">
        <f>IF( L23&lt;&gt;"",LEFT(L23,3),0)</f>
        <v>0</v>
      </c>
      <c r="V23" s="9">
        <f>IF( M23&lt;&gt;"",LEFT(M23,3),0)</f>
        <v>0</v>
      </c>
      <c r="W23" s="9" t="str">
        <f>IF(R23&lt;&gt;"",LEFT(R23,3),0)</f>
        <v>10</v>
      </c>
      <c r="X23" s="9" t="str">
        <f>IF(S23&lt;&gt;"",LEFT(S23,3),0)</f>
        <v>25</v>
      </c>
      <c r="Y23" s="12">
        <f>(Parametros!$F$12)+(Parametros!$F$14*U23)+(Parametros!$F$16*V23)+(Parametros!$F$18*W23)+(Parametros!$F$20*X23)</f>
        <v>0</v>
      </c>
      <c r="Z23" s="25" t="str">
        <f t="shared" si="5"/>
        <v>2356269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>
      <c r="A24">
        <v>23</v>
      </c>
      <c r="B24" s="6">
        <v>45055.646527777775</v>
      </c>
      <c r="C24" s="34">
        <v>45055.646527777775</v>
      </c>
      <c r="D24" t="s">
        <v>49</v>
      </c>
      <c r="E24" t="s">
        <v>66</v>
      </c>
      <c r="F24" s="2"/>
      <c r="G24" t="s">
        <v>61</v>
      </c>
      <c r="H24">
        <v>2356262</v>
      </c>
      <c r="J24" t="s">
        <v>112</v>
      </c>
      <c r="K24">
        <v>7176312494</v>
      </c>
      <c r="L24" s="8" t="s">
        <v>55</v>
      </c>
      <c r="M24" s="8" t="s">
        <v>59</v>
      </c>
      <c r="P24" t="s">
        <v>81</v>
      </c>
      <c r="R24" s="5"/>
      <c r="S24" s="5"/>
      <c r="T24" s="3" t="str">
        <f t="shared" si="0"/>
        <v>NORMAIS</v>
      </c>
      <c r="U24" s="9" t="str">
        <f t="shared" ref="U24:U38" si="6">IF( L24&lt;&gt;"",LEFT(L24,3),0)</f>
        <v>2</v>
      </c>
      <c r="V24" s="9" t="str">
        <f t="shared" ref="V24:V38" si="7">IF( M24&lt;&gt;"",LEFT(M24,3),0)</f>
        <v>4</v>
      </c>
      <c r="W24" s="9">
        <f t="shared" ref="W24:W39" si="8">IF(R24&lt;&gt;"",LEFT(R24,3),0)</f>
        <v>0</v>
      </c>
      <c r="X24" s="9">
        <f t="shared" ref="X24:X39" si="9">IF(S24&lt;&gt;"",LEFT(S24,3),0)</f>
        <v>0</v>
      </c>
      <c r="Y24" s="12">
        <f>(Parametros!$F$12)+(Parametros!$F$14*U24)+(Parametros!$F$16*V24)+(Parametros!$F$18*W24)+(Parametros!$F$20*X24)</f>
        <v>0</v>
      </c>
      <c r="Z24" s="25" t="str">
        <f t="shared" si="5"/>
        <v>2356262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>
      <c r="A25">
        <v>24</v>
      </c>
      <c r="B25" s="6">
        <v>45055.645138888889</v>
      </c>
      <c r="C25" s="34">
        <v>45055.645138888889</v>
      </c>
      <c r="D25" t="s">
        <v>49</v>
      </c>
      <c r="E25" t="s">
        <v>72</v>
      </c>
      <c r="F25" s="2"/>
      <c r="G25" t="s">
        <v>61</v>
      </c>
      <c r="H25">
        <v>2356254</v>
      </c>
      <c r="J25" t="s">
        <v>113</v>
      </c>
      <c r="K25">
        <v>20068131372</v>
      </c>
      <c r="L25" s="8" t="s">
        <v>79</v>
      </c>
      <c r="M25" s="8" t="s">
        <v>70</v>
      </c>
      <c r="P25" t="s">
        <v>81</v>
      </c>
      <c r="R25" s="5"/>
      <c r="S25" s="5"/>
      <c r="T25" s="3" t="str">
        <f t="shared" si="0"/>
        <v>NORMAIS</v>
      </c>
      <c r="U25" s="9" t="str">
        <f t="shared" si="6"/>
        <v>5</v>
      </c>
      <c r="V25" s="9" t="str">
        <f t="shared" si="7"/>
        <v>10</v>
      </c>
      <c r="W25" s="9">
        <f t="shared" si="8"/>
        <v>0</v>
      </c>
      <c r="X25" s="9">
        <f t="shared" si="9"/>
        <v>0</v>
      </c>
      <c r="Y25" s="12">
        <f>(Parametros!$F$12)+(Parametros!$F$14*U25)+(Parametros!$F$16*V25)+(Parametros!$F$18*W25)+(Parametros!$F$20*X25)</f>
        <v>0</v>
      </c>
      <c r="Z25" s="25" t="str">
        <f t="shared" si="5"/>
        <v>2356254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40">
      <c r="A26">
        <v>25</v>
      </c>
      <c r="B26" s="6">
        <v>45055.640972222223</v>
      </c>
      <c r="C26" s="34">
        <v>45055.640972222223</v>
      </c>
      <c r="D26" t="s">
        <v>49</v>
      </c>
      <c r="E26" t="s">
        <v>66</v>
      </c>
      <c r="F26" s="2"/>
      <c r="G26" t="s">
        <v>61</v>
      </c>
      <c r="H26">
        <v>2356230</v>
      </c>
      <c r="J26" t="s">
        <v>114</v>
      </c>
      <c r="K26">
        <v>7441304334</v>
      </c>
      <c r="L26" s="8" t="s">
        <v>55</v>
      </c>
      <c r="M26" s="8" t="s">
        <v>59</v>
      </c>
      <c r="P26" t="s">
        <v>81</v>
      </c>
      <c r="R26" s="5"/>
      <c r="S26" s="5"/>
      <c r="T26" s="3" t="str">
        <f t="shared" si="0"/>
        <v>NORMAIS</v>
      </c>
      <c r="U26" s="9" t="str">
        <f t="shared" si="6"/>
        <v>2</v>
      </c>
      <c r="V26" s="9" t="str">
        <f t="shared" si="7"/>
        <v>4</v>
      </c>
      <c r="W26" s="9">
        <f t="shared" si="8"/>
        <v>0</v>
      </c>
      <c r="X26" s="9">
        <f t="shared" si="9"/>
        <v>0</v>
      </c>
      <c r="Y26" s="12">
        <f>(Parametros!$F$12)+(Parametros!$F$14*U26)+(Parametros!$F$16*V26)+(Parametros!$F$18*W26)+(Parametros!$F$20*X26)</f>
        <v>0</v>
      </c>
      <c r="Z26" s="25" t="str">
        <f t="shared" si="5"/>
        <v>2356230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40">
      <c r="A27">
        <v>26</v>
      </c>
      <c r="B27" s="6">
        <v>45086.347222222219</v>
      </c>
      <c r="C27" s="34">
        <v>45086.347222222219</v>
      </c>
      <c r="D27" t="s">
        <v>49</v>
      </c>
      <c r="E27" t="s">
        <v>115</v>
      </c>
      <c r="F27" s="2"/>
      <c r="G27" t="s">
        <v>67</v>
      </c>
      <c r="H27">
        <v>22222</v>
      </c>
      <c r="J27" t="s">
        <v>116</v>
      </c>
      <c r="K27">
        <v>7923769000120</v>
      </c>
      <c r="L27" s="8" t="s">
        <v>55</v>
      </c>
      <c r="M27" s="8" t="s">
        <v>59</v>
      </c>
      <c r="P27" t="s">
        <v>81</v>
      </c>
      <c r="R27" s="5"/>
      <c r="S27" s="5"/>
      <c r="T27" s="3" t="str">
        <f t="shared" si="0"/>
        <v>NORMAIS</v>
      </c>
      <c r="U27" s="9" t="str">
        <f t="shared" si="6"/>
        <v>2</v>
      </c>
      <c r="V27" s="9" t="str">
        <f t="shared" si="7"/>
        <v>4</v>
      </c>
      <c r="W27" s="9">
        <f t="shared" si="8"/>
        <v>0</v>
      </c>
      <c r="X27" s="9">
        <f t="shared" si="9"/>
        <v>0</v>
      </c>
      <c r="Y27" s="12">
        <f>(Parametros!$F$12)+(Parametros!$F$14*U27)+(Parametros!$F$16*V27)+(Parametros!$F$18*W27)+(Parametros!$F$20*X27)</f>
        <v>0</v>
      </c>
      <c r="Z27" s="25" t="str">
        <f t="shared" si="5"/>
        <v>22222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40">
      <c r="A28">
        <v>27</v>
      </c>
      <c r="B28" s="6">
        <v>45055.59097222222</v>
      </c>
      <c r="C28" s="34">
        <v>45055.59097222222</v>
      </c>
      <c r="D28" t="s">
        <v>49</v>
      </c>
      <c r="E28" t="s">
        <v>76</v>
      </c>
      <c r="F28" s="2"/>
      <c r="G28" t="s">
        <v>61</v>
      </c>
      <c r="H28">
        <v>2356110</v>
      </c>
      <c r="J28" t="s">
        <v>117</v>
      </c>
      <c r="K28">
        <v>37664871000110</v>
      </c>
      <c r="L28" s="8" t="s">
        <v>79</v>
      </c>
      <c r="M28" s="8" t="s">
        <v>70</v>
      </c>
      <c r="P28" t="s">
        <v>81</v>
      </c>
      <c r="R28" s="5"/>
      <c r="S28" s="5"/>
      <c r="T28" s="3" t="str">
        <f t="shared" si="0"/>
        <v>NORMAIS</v>
      </c>
      <c r="U28" s="9" t="str">
        <f t="shared" si="6"/>
        <v>5</v>
      </c>
      <c r="V28" s="9" t="str">
        <f t="shared" si="7"/>
        <v>10</v>
      </c>
      <c r="W28" s="9">
        <f t="shared" si="8"/>
        <v>0</v>
      </c>
      <c r="X28" s="9">
        <f t="shared" si="9"/>
        <v>0</v>
      </c>
      <c r="Y28" s="12">
        <f>(Parametros!$F$12)+(Parametros!$F$14*U28)+(Parametros!$F$16*V28)+(Parametros!$F$18*W28)+(Parametros!$F$20*X28)</f>
        <v>0</v>
      </c>
      <c r="Z28" s="25" t="str">
        <f t="shared" si="5"/>
        <v>2356110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>
      <c r="A29">
        <v>28</v>
      </c>
      <c r="B29" s="6">
        <v>45055.579861111109</v>
      </c>
      <c r="C29" s="34">
        <v>45055.579861111109</v>
      </c>
      <c r="D29" t="s">
        <v>91</v>
      </c>
      <c r="E29" t="s">
        <v>115</v>
      </c>
      <c r="F29" s="2"/>
      <c r="G29" t="s">
        <v>51</v>
      </c>
      <c r="H29">
        <v>99999</v>
      </c>
      <c r="J29" t="s">
        <v>118</v>
      </c>
      <c r="K29">
        <v>29023650000134</v>
      </c>
      <c r="L29" s="8"/>
      <c r="M29" s="8"/>
      <c r="N29" t="s">
        <v>56</v>
      </c>
      <c r="P29" t="s">
        <v>57</v>
      </c>
      <c r="Q29" t="s">
        <v>65</v>
      </c>
      <c r="R29" s="5" t="s">
        <v>55</v>
      </c>
      <c r="S29" s="5" t="s">
        <v>87</v>
      </c>
      <c r="T29" s="3" t="str">
        <f t="shared" si="0"/>
        <v>2471/Securitizada/Fichas Azuis/Outras</v>
      </c>
      <c r="U29" s="9">
        <f t="shared" si="6"/>
        <v>0</v>
      </c>
      <c r="V29" s="9">
        <f t="shared" si="7"/>
        <v>0</v>
      </c>
      <c r="W29" s="9" t="str">
        <f t="shared" si="8"/>
        <v>2</v>
      </c>
      <c r="X29" s="9" t="str">
        <f t="shared" si="9"/>
        <v>8</v>
      </c>
      <c r="Y29" s="12">
        <f>(Parametros!$F$12)+(Parametros!$F$14*U29)+(Parametros!$F$16*V29)+(Parametros!$F$18*W29)+(Parametros!$F$20*X29)</f>
        <v>0</v>
      </c>
      <c r="Z29" s="25" t="str">
        <f t="shared" si="5"/>
        <v>99999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>
      <c r="A30">
        <v>29</v>
      </c>
      <c r="B30" s="6">
        <v>45055.577777777777</v>
      </c>
      <c r="C30" s="34">
        <v>45055.577777777777</v>
      </c>
      <c r="D30" t="s">
        <v>49</v>
      </c>
      <c r="E30" t="s">
        <v>60</v>
      </c>
      <c r="F30" s="2"/>
      <c r="G30" t="s">
        <v>61</v>
      </c>
      <c r="H30">
        <v>2356083</v>
      </c>
      <c r="J30" t="s">
        <v>119</v>
      </c>
      <c r="K30">
        <v>74440870325</v>
      </c>
      <c r="L30" s="8" t="s">
        <v>54</v>
      </c>
      <c r="M30" s="8" t="s">
        <v>55</v>
      </c>
      <c r="P30" t="s">
        <v>81</v>
      </c>
      <c r="R30" s="5"/>
      <c r="S30" s="5"/>
      <c r="T30" s="3" t="str">
        <f t="shared" si="0"/>
        <v>NORMAIS</v>
      </c>
      <c r="U30" s="9" t="str">
        <f t="shared" si="6"/>
        <v>1</v>
      </c>
      <c r="V30" s="9" t="str">
        <f t="shared" si="7"/>
        <v>2</v>
      </c>
      <c r="W30" s="9">
        <f t="shared" si="8"/>
        <v>0</v>
      </c>
      <c r="X30" s="9">
        <f t="shared" si="9"/>
        <v>0</v>
      </c>
      <c r="Y30" s="12">
        <f>(Parametros!$F$12)+(Parametros!$F$14*U30)+(Parametros!$F$16*V30)+(Parametros!$F$18*W30)+(Parametros!$F$20*X30)</f>
        <v>0</v>
      </c>
      <c r="Z30" s="25" t="str">
        <f t="shared" si="5"/>
        <v>2356083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1:40">
      <c r="A31">
        <v>30</v>
      </c>
      <c r="B31" s="6">
        <v>45055.408333333333</v>
      </c>
      <c r="C31" s="34">
        <v>45055.408333333333</v>
      </c>
      <c r="D31" t="s">
        <v>49</v>
      </c>
      <c r="E31" t="s">
        <v>66</v>
      </c>
      <c r="F31" s="2"/>
      <c r="G31" t="s">
        <v>61</v>
      </c>
      <c r="H31">
        <v>2355742</v>
      </c>
      <c r="J31" t="s">
        <v>120</v>
      </c>
      <c r="K31">
        <v>755969545</v>
      </c>
      <c r="L31" s="8"/>
      <c r="M31" s="8"/>
      <c r="N31" t="s">
        <v>56</v>
      </c>
      <c r="P31" t="s">
        <v>81</v>
      </c>
      <c r="R31" s="5" t="s">
        <v>55</v>
      </c>
      <c r="S31" s="5" t="s">
        <v>59</v>
      </c>
      <c r="T31" s="3" t="str">
        <f t="shared" si="0"/>
        <v>2471/Securitizada/Fichas Azuis/Outras</v>
      </c>
      <c r="U31" s="9">
        <f t="shared" si="6"/>
        <v>0</v>
      </c>
      <c r="V31" s="9">
        <f t="shared" si="7"/>
        <v>0</v>
      </c>
      <c r="W31" s="9" t="str">
        <f t="shared" si="8"/>
        <v>2</v>
      </c>
      <c r="X31" s="9" t="str">
        <f t="shared" si="9"/>
        <v>4</v>
      </c>
      <c r="Y31" s="12">
        <f>(Parametros!$F$12)+(Parametros!$F$14*U31)+(Parametros!$F$16*V31)+(Parametros!$F$18*W31)+(Parametros!$F$20*X31)</f>
        <v>0</v>
      </c>
      <c r="Z31" s="25" t="str">
        <f t="shared" si="5"/>
        <v>2355742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>
      <c r="A32">
        <v>31</v>
      </c>
      <c r="B32" s="6">
        <v>45055.408333333333</v>
      </c>
      <c r="C32" s="34">
        <v>45055.408333333333</v>
      </c>
      <c r="D32" t="s">
        <v>49</v>
      </c>
      <c r="E32" t="s">
        <v>72</v>
      </c>
      <c r="F32" s="2"/>
      <c r="G32" t="s">
        <v>61</v>
      </c>
      <c r="H32">
        <v>2355741</v>
      </c>
      <c r="J32" t="s">
        <v>121</v>
      </c>
      <c r="K32">
        <v>14080573000187</v>
      </c>
      <c r="L32" s="8" t="s">
        <v>55</v>
      </c>
      <c r="M32" s="8" t="s">
        <v>59</v>
      </c>
      <c r="P32" t="s">
        <v>57</v>
      </c>
      <c r="Q32" t="s">
        <v>58</v>
      </c>
      <c r="R32" s="5"/>
      <c r="S32" s="5"/>
      <c r="T32" s="3" t="str">
        <f t="shared" si="0"/>
        <v>NORMAIS</v>
      </c>
      <c r="U32" s="9" t="str">
        <f t="shared" si="6"/>
        <v>2</v>
      </c>
      <c r="V32" s="9" t="str">
        <f t="shared" si="7"/>
        <v>4</v>
      </c>
      <c r="W32" s="9">
        <f t="shared" si="8"/>
        <v>0</v>
      </c>
      <c r="X32" s="9">
        <f t="shared" si="9"/>
        <v>0</v>
      </c>
      <c r="Y32" s="12">
        <f>(Parametros!$F$12)+(Parametros!$F$14*U32)+(Parametros!$F$16*V32)+(Parametros!$F$18*W32)+(Parametros!$F$20*X32)</f>
        <v>0</v>
      </c>
      <c r="Z32" s="25" t="str">
        <f t="shared" si="5"/>
        <v>2355741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>
      <c r="A33">
        <v>32</v>
      </c>
      <c r="B33" s="6">
        <v>45055.404861111114</v>
      </c>
      <c r="C33" s="34">
        <v>45055.404861111114</v>
      </c>
      <c r="D33" t="s">
        <v>49</v>
      </c>
      <c r="E33" t="s">
        <v>76</v>
      </c>
      <c r="F33" s="2"/>
      <c r="G33" t="s">
        <v>67</v>
      </c>
      <c r="H33">
        <v>22222</v>
      </c>
      <c r="J33" t="s">
        <v>122</v>
      </c>
      <c r="K33">
        <v>30375303000150</v>
      </c>
      <c r="L33" s="8" t="s">
        <v>55</v>
      </c>
      <c r="M33" s="8" t="s">
        <v>59</v>
      </c>
      <c r="P33" t="s">
        <v>81</v>
      </c>
      <c r="R33" s="5"/>
      <c r="S33" s="5"/>
      <c r="T33" s="3" t="str">
        <f t="shared" si="0"/>
        <v>NORMAIS</v>
      </c>
      <c r="U33" s="9" t="str">
        <f t="shared" si="6"/>
        <v>2</v>
      </c>
      <c r="V33" s="9" t="str">
        <f t="shared" si="7"/>
        <v>4</v>
      </c>
      <c r="W33" s="9">
        <f t="shared" si="8"/>
        <v>0</v>
      </c>
      <c r="X33" s="9">
        <f t="shared" si="9"/>
        <v>0</v>
      </c>
      <c r="Y33" s="12">
        <f>(Parametros!$F$12)+(Parametros!$F$14*U33)+(Parametros!$F$16*V33)+(Parametros!$F$18*W33)+(Parametros!$F$20*X33)</f>
        <v>0</v>
      </c>
      <c r="Z33" s="25" t="str">
        <f t="shared" si="5"/>
        <v>22222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>
      <c r="A34">
        <v>33</v>
      </c>
      <c r="B34" s="6">
        <v>45055.381249999999</v>
      </c>
      <c r="C34" s="34">
        <v>45055.381249999999</v>
      </c>
      <c r="D34" t="s">
        <v>49</v>
      </c>
      <c r="E34" t="s">
        <v>115</v>
      </c>
      <c r="F34" s="2"/>
      <c r="G34" t="s">
        <v>51</v>
      </c>
      <c r="H34">
        <v>99999</v>
      </c>
      <c r="J34" t="s">
        <v>123</v>
      </c>
      <c r="K34">
        <v>8086044572</v>
      </c>
      <c r="L34" s="8"/>
      <c r="M34" s="8"/>
      <c r="N34" t="s">
        <v>56</v>
      </c>
      <c r="P34" t="s">
        <v>57</v>
      </c>
      <c r="Q34" t="s">
        <v>65</v>
      </c>
      <c r="R34" s="5" t="s">
        <v>55</v>
      </c>
      <c r="S34" s="5" t="s">
        <v>87</v>
      </c>
      <c r="T34" s="3" t="str">
        <f t="shared" si="0"/>
        <v>2471/Securitizada/Fichas Azuis/Outras</v>
      </c>
      <c r="U34" s="9">
        <f t="shared" si="6"/>
        <v>0</v>
      </c>
      <c r="V34" s="9">
        <f t="shared" si="7"/>
        <v>0</v>
      </c>
      <c r="W34" s="9" t="str">
        <f t="shared" si="8"/>
        <v>2</v>
      </c>
      <c r="X34" s="9" t="str">
        <f t="shared" si="9"/>
        <v>8</v>
      </c>
      <c r="Y34" s="12">
        <f>(Parametros!$F$12)+(Parametros!$F$14*U34)+(Parametros!$F$16*V34)+(Parametros!$F$18*W34)+(Parametros!$F$20*X34)</f>
        <v>0</v>
      </c>
      <c r="Z34" s="25" t="str">
        <f t="shared" si="5"/>
        <v>99999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>
      <c r="A35">
        <v>34</v>
      </c>
      <c r="B35" s="6">
        <v>45055.363194444442</v>
      </c>
      <c r="C35" s="34">
        <v>45055.363194444442</v>
      </c>
      <c r="D35" t="s">
        <v>49</v>
      </c>
      <c r="E35" t="s">
        <v>60</v>
      </c>
      <c r="F35" s="2"/>
      <c r="G35" t="s">
        <v>51</v>
      </c>
      <c r="H35">
        <v>99999</v>
      </c>
      <c r="J35" t="s">
        <v>124</v>
      </c>
      <c r="K35">
        <v>44250258300</v>
      </c>
      <c r="L35" s="8" t="s">
        <v>55</v>
      </c>
      <c r="M35" s="8" t="s">
        <v>87</v>
      </c>
      <c r="P35" t="s">
        <v>57</v>
      </c>
      <c r="Q35" t="s">
        <v>71</v>
      </c>
      <c r="R35" s="5"/>
      <c r="S35" s="5"/>
      <c r="T35" s="3" t="str">
        <f t="shared" si="0"/>
        <v>NORMAIS</v>
      </c>
      <c r="U35" s="9" t="str">
        <f t="shared" si="6"/>
        <v>2</v>
      </c>
      <c r="V35" s="9" t="str">
        <f t="shared" si="7"/>
        <v>8</v>
      </c>
      <c r="W35" s="9">
        <f t="shared" si="8"/>
        <v>0</v>
      </c>
      <c r="X35" s="9">
        <f t="shared" si="9"/>
        <v>0</v>
      </c>
      <c r="Y35" s="12">
        <f>(Parametros!$F$12)+(Parametros!$F$14*U35)+(Parametros!$F$16*V35)+(Parametros!$F$18*W35)+(Parametros!$F$20*X35)</f>
        <v>0</v>
      </c>
      <c r="Z35" s="25" t="str">
        <f t="shared" si="5"/>
        <v>99999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>
      <c r="A36">
        <v>35</v>
      </c>
      <c r="B36" s="6">
        <v>45025.686805555553</v>
      </c>
      <c r="C36" s="34">
        <v>45025.686805555553</v>
      </c>
      <c r="D36" t="s">
        <v>49</v>
      </c>
      <c r="E36" t="s">
        <v>104</v>
      </c>
      <c r="F36" s="2"/>
      <c r="G36" t="s">
        <v>61</v>
      </c>
      <c r="H36">
        <v>2355434</v>
      </c>
      <c r="J36" t="s">
        <v>125</v>
      </c>
      <c r="K36">
        <v>5040594402</v>
      </c>
      <c r="L36" s="8" t="s">
        <v>55</v>
      </c>
      <c r="M36" s="8" t="s">
        <v>59</v>
      </c>
      <c r="N36" t="s">
        <v>56</v>
      </c>
      <c r="P36" t="s">
        <v>81</v>
      </c>
      <c r="R36" s="5" t="s">
        <v>55</v>
      </c>
      <c r="S36" s="5" t="s">
        <v>55</v>
      </c>
      <c r="T36" t="str">
        <f t="shared" si="0"/>
        <v>NORMAIS</v>
      </c>
      <c r="U36" s="9" t="str">
        <f t="shared" si="6"/>
        <v>2</v>
      </c>
      <c r="V36" s="9" t="str">
        <f t="shared" si="7"/>
        <v>4</v>
      </c>
      <c r="W36" s="9" t="str">
        <f t="shared" si="8"/>
        <v>2</v>
      </c>
      <c r="X36" s="9" t="str">
        <f t="shared" si="9"/>
        <v>2</v>
      </c>
      <c r="Y36" s="12">
        <f>(Parametros!$F$12)+(Parametros!$F$14*U36)+(Parametros!$F$16*V36)+(Parametros!$F$18*W36)+(Parametros!$F$20*X36)</f>
        <v>0</v>
      </c>
      <c r="Z36" s="25" t="str">
        <f t="shared" si="5"/>
        <v>2355434</v>
      </c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>
      <c r="A37">
        <v>36</v>
      </c>
      <c r="B37" s="6">
        <v>45025.544444444444</v>
      </c>
      <c r="C37" s="34">
        <v>45025.544444444444</v>
      </c>
      <c r="D37" t="s">
        <v>49</v>
      </c>
      <c r="E37" t="s">
        <v>72</v>
      </c>
      <c r="F37" s="2"/>
      <c r="G37" t="s">
        <v>61</v>
      </c>
      <c r="H37">
        <v>2355182</v>
      </c>
      <c r="J37" t="s">
        <v>126</v>
      </c>
      <c r="K37">
        <v>14107830578</v>
      </c>
      <c r="L37" s="8"/>
      <c r="M37" s="8"/>
      <c r="N37" t="s">
        <v>63</v>
      </c>
      <c r="O37" t="s">
        <v>101</v>
      </c>
      <c r="P37" t="s">
        <v>57</v>
      </c>
      <c r="Q37" t="s">
        <v>58</v>
      </c>
      <c r="R37" s="5" t="s">
        <v>55</v>
      </c>
      <c r="S37" s="5" t="s">
        <v>55</v>
      </c>
      <c r="T37" t="str">
        <f t="shared" si="0"/>
        <v>2471/Securitizada/Fichas Azuis/Outras</v>
      </c>
      <c r="U37" s="9">
        <f t="shared" si="6"/>
        <v>0</v>
      </c>
      <c r="V37" s="9">
        <f t="shared" si="7"/>
        <v>0</v>
      </c>
      <c r="W37" s="9" t="str">
        <f t="shared" si="8"/>
        <v>2</v>
      </c>
      <c r="X37" s="9" t="str">
        <f t="shared" si="9"/>
        <v>2</v>
      </c>
      <c r="Y37" s="12">
        <f>(Parametros!$F$12)+(Parametros!$F$14*U37)+(Parametros!$F$16*V37)+(Parametros!$F$18*W37)+(Parametros!$F$20*X37)</f>
        <v>0</v>
      </c>
      <c r="Z37" s="25" t="str">
        <f t="shared" si="5"/>
        <v>2355182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>
      <c r="A38">
        <v>37</v>
      </c>
      <c r="B38" s="6">
        <v>45025.511805555558</v>
      </c>
      <c r="C38" s="34">
        <v>45025.511805555558</v>
      </c>
      <c r="D38" t="s">
        <v>49</v>
      </c>
      <c r="E38" t="s">
        <v>50</v>
      </c>
      <c r="F38" s="2"/>
      <c r="G38" t="s">
        <v>61</v>
      </c>
      <c r="H38">
        <v>2355113</v>
      </c>
      <c r="J38" t="s">
        <v>127</v>
      </c>
      <c r="K38">
        <v>11709224000193</v>
      </c>
      <c r="L38" s="8"/>
      <c r="M38" s="8"/>
      <c r="N38" t="s">
        <v>56</v>
      </c>
      <c r="P38" t="s">
        <v>57</v>
      </c>
      <c r="Q38" t="s">
        <v>71</v>
      </c>
      <c r="R38" s="5" t="s">
        <v>55</v>
      </c>
      <c r="S38" s="5" t="s">
        <v>87</v>
      </c>
      <c r="T38" t="str">
        <f t="shared" si="0"/>
        <v>2471/Securitizada/Fichas Azuis/Outras</v>
      </c>
      <c r="U38" s="9">
        <f t="shared" si="6"/>
        <v>0</v>
      </c>
      <c r="V38" s="9">
        <f t="shared" si="7"/>
        <v>0</v>
      </c>
      <c r="W38" s="9" t="str">
        <f t="shared" si="8"/>
        <v>2</v>
      </c>
      <c r="X38" s="9" t="str">
        <f t="shared" si="9"/>
        <v>8</v>
      </c>
      <c r="Y38" s="12">
        <f>(Parametros!$F$12)+(Parametros!$F$14*U38)+(Parametros!$F$16*V38)+(Parametros!$F$18*W38)+(Parametros!$F$20*X38)</f>
        <v>0</v>
      </c>
      <c r="Z38" s="25" t="str">
        <f t="shared" si="5"/>
        <v>2355113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>
      <c r="A39">
        <v>38</v>
      </c>
      <c r="B39" s="6">
        <v>45025.369444444441</v>
      </c>
      <c r="C39" s="34">
        <v>45025.369444444441</v>
      </c>
      <c r="D39" t="s">
        <v>49</v>
      </c>
      <c r="E39" t="s">
        <v>115</v>
      </c>
      <c r="F39" s="2"/>
      <c r="G39" t="s">
        <v>61</v>
      </c>
      <c r="H39">
        <v>2354860</v>
      </c>
      <c r="J39" t="s">
        <v>128</v>
      </c>
      <c r="K39">
        <v>7530184000140</v>
      </c>
      <c r="L39" s="8" t="s">
        <v>107</v>
      </c>
      <c r="M39" s="8" t="s">
        <v>108</v>
      </c>
      <c r="P39" t="s">
        <v>81</v>
      </c>
      <c r="R39" s="5"/>
      <c r="S39" s="5"/>
      <c r="T39" t="str">
        <f t="shared" si="0"/>
        <v>NORMAIS</v>
      </c>
      <c r="U39" s="9" t="str">
        <f t="shared" ref="U39:V44" si="10">IF( L39&lt;&gt;"",LEFT(L39,3),0)</f>
        <v>101</v>
      </c>
      <c r="V39" s="9" t="str">
        <f t="shared" si="10"/>
        <v>220</v>
      </c>
      <c r="W39" s="9">
        <f t="shared" si="8"/>
        <v>0</v>
      </c>
      <c r="X39" s="9">
        <f t="shared" si="9"/>
        <v>0</v>
      </c>
      <c r="Y39" s="12">
        <f>(Parametros!$F$12)+(Parametros!$F$14*U39)+(Parametros!$F$16*V39)+(Parametros!$F$18*W39)+(Parametros!$F$20*X39)</f>
        <v>0</v>
      </c>
      <c r="Z39" s="25" t="str">
        <f t="shared" si="5"/>
        <v>2354860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>
      <c r="A40">
        <v>23</v>
      </c>
      <c r="B40" s="6">
        <v>45228.798043981478</v>
      </c>
      <c r="C40" s="34">
        <v>45228.79859953704</v>
      </c>
      <c r="D40" t="s">
        <v>49</v>
      </c>
      <c r="E40" t="s">
        <v>104</v>
      </c>
      <c r="F40" s="2"/>
      <c r="G40" t="s">
        <v>61</v>
      </c>
      <c r="H40" s="3" t="s">
        <v>129</v>
      </c>
      <c r="J40" t="s">
        <v>130</v>
      </c>
      <c r="K40" s="3" t="s">
        <v>131</v>
      </c>
      <c r="L40" s="8" t="s">
        <v>55</v>
      </c>
      <c r="M40" s="8" t="s">
        <v>59</v>
      </c>
      <c r="P40" t="s">
        <v>81</v>
      </c>
      <c r="R40" s="5"/>
      <c r="S40" s="5"/>
      <c r="T40" t="str">
        <f t="shared" si="0"/>
        <v>NORMAIS</v>
      </c>
      <c r="U40" s="9" t="str">
        <f t="shared" si="10"/>
        <v>2</v>
      </c>
      <c r="V40" s="9" t="str">
        <f t="shared" si="10"/>
        <v>4</v>
      </c>
      <c r="W40" s="9">
        <f t="shared" ref="W40:X44" si="11">IF(R40&lt;&gt;"",LEFT(R40,3),0)</f>
        <v>0</v>
      </c>
      <c r="X40" s="9">
        <f t="shared" si="11"/>
        <v>0</v>
      </c>
      <c r="Y40" s="12">
        <f>(Parametros!$F$12)+(Parametros!$F$14*U40)+(Parametros!$F$16*V40)+(Parametros!$F$18*W40)+(Parametros!$F$20*X40)</f>
        <v>0</v>
      </c>
      <c r="Z40" s="25" t="str">
        <f t="shared" si="5"/>
        <v>25237848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>
      <c r="A41">
        <v>24</v>
      </c>
      <c r="B41" s="6">
        <v>45228.817789351851</v>
      </c>
      <c r="C41" s="34">
        <v>45228.819062499999</v>
      </c>
      <c r="D41" t="s">
        <v>49</v>
      </c>
      <c r="E41" t="s">
        <v>104</v>
      </c>
      <c r="F41" s="2"/>
      <c r="G41" t="s">
        <v>61</v>
      </c>
      <c r="H41" s="3" t="s">
        <v>132</v>
      </c>
      <c r="J41" t="s">
        <v>133</v>
      </c>
      <c r="K41" s="3" t="s">
        <v>134</v>
      </c>
      <c r="L41" s="8" t="s">
        <v>69</v>
      </c>
      <c r="M41" s="8" t="s">
        <v>135</v>
      </c>
      <c r="P41" t="s">
        <v>57</v>
      </c>
      <c r="Q41" t="s">
        <v>58</v>
      </c>
      <c r="R41" s="5"/>
      <c r="S41" s="5"/>
      <c r="T41" t="str">
        <f t="shared" si="0"/>
        <v>NORMAIS</v>
      </c>
      <c r="U41" s="9" t="str">
        <f t="shared" si="10"/>
        <v>3</v>
      </c>
      <c r="V41" s="9" t="str">
        <f t="shared" si="10"/>
        <v>6</v>
      </c>
      <c r="W41" s="9">
        <f t="shared" si="11"/>
        <v>0</v>
      </c>
      <c r="X41" s="9">
        <f t="shared" si="11"/>
        <v>0</v>
      </c>
      <c r="Y41" s="12">
        <f>(Parametros!$F$12)+(Parametros!$F$14*U41)+(Parametros!$F$16*V41)+(Parametros!$F$18*W41)+(Parametros!$F$20*X41)</f>
        <v>0</v>
      </c>
      <c r="Z41" s="25" t="str">
        <f t="shared" ref="Z41:Z47" si="12">IF(H41&lt;&gt;"",LEFT(H41,15),0)</f>
        <v>10202340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>
      <c r="A42">
        <v>25</v>
      </c>
      <c r="B42" s="6">
        <v>45228.842893518522</v>
      </c>
      <c r="C42" s="34">
        <v>45228.844143518516</v>
      </c>
      <c r="D42" t="s">
        <v>49</v>
      </c>
      <c r="E42" t="s">
        <v>104</v>
      </c>
      <c r="F42" s="2"/>
      <c r="G42" t="s">
        <v>67</v>
      </c>
      <c r="H42" s="3" t="s">
        <v>136</v>
      </c>
      <c r="J42" t="s">
        <v>137</v>
      </c>
      <c r="K42" s="3" t="s">
        <v>138</v>
      </c>
      <c r="L42" s="8"/>
      <c r="M42" s="8"/>
      <c r="N42" t="s">
        <v>63</v>
      </c>
      <c r="O42" t="s">
        <v>64</v>
      </c>
      <c r="P42" t="s">
        <v>57</v>
      </c>
      <c r="Q42" t="s">
        <v>65</v>
      </c>
      <c r="R42" s="5" t="s">
        <v>54</v>
      </c>
      <c r="S42" s="5" t="s">
        <v>79</v>
      </c>
      <c r="T42" t="str">
        <f t="shared" si="0"/>
        <v>2471/Securitizada/Fichas Azuis/Outras</v>
      </c>
      <c r="U42" s="9">
        <f t="shared" si="10"/>
        <v>0</v>
      </c>
      <c r="V42" s="9">
        <f t="shared" si="10"/>
        <v>0</v>
      </c>
      <c r="W42" s="9" t="str">
        <f t="shared" si="11"/>
        <v>1</v>
      </c>
      <c r="X42" s="9" t="str">
        <f t="shared" si="11"/>
        <v>5</v>
      </c>
      <c r="Y42" s="12">
        <f>(Parametros!$F$12)+(Parametros!$F$14*U42)+(Parametros!$F$16*V42)+(Parametros!$F$18*W42)+(Parametros!$F$20*X42)</f>
        <v>0</v>
      </c>
      <c r="Z42" s="25" t="str">
        <f t="shared" si="12"/>
        <v>22222</v>
      </c>
      <c r="AA42" s="9" t="s">
        <v>139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>
      <c r="A43">
        <v>26</v>
      </c>
      <c r="B43" s="6">
        <v>45234.601643518516</v>
      </c>
      <c r="C43" s="34">
        <v>45234.602094907408</v>
      </c>
      <c r="D43" t="s">
        <v>49</v>
      </c>
      <c r="E43" t="s">
        <v>50</v>
      </c>
      <c r="F43" s="2"/>
      <c r="G43" t="s">
        <v>61</v>
      </c>
      <c r="H43" s="3" t="s">
        <v>140</v>
      </c>
      <c r="J43" t="s">
        <v>141</v>
      </c>
      <c r="K43" s="3" t="s">
        <v>142</v>
      </c>
      <c r="L43" s="8" t="s">
        <v>55</v>
      </c>
      <c r="M43" s="8" t="s">
        <v>59</v>
      </c>
      <c r="P43" t="s">
        <v>81</v>
      </c>
      <c r="R43" s="5"/>
      <c r="S43" s="5"/>
      <c r="T43" t="str">
        <f t="shared" si="0"/>
        <v>NORMAIS</v>
      </c>
      <c r="U43" s="9" t="str">
        <f t="shared" si="10"/>
        <v>2</v>
      </c>
      <c r="V43" s="9" t="str">
        <f t="shared" si="10"/>
        <v>4</v>
      </c>
      <c r="W43" s="9">
        <f t="shared" si="11"/>
        <v>0</v>
      </c>
      <c r="X43" s="9">
        <f t="shared" si="11"/>
        <v>0</v>
      </c>
      <c r="Y43" s="12">
        <f>(Parametros!$F$12)+(Parametros!$F$14*U43)+(Parametros!$F$16*V43)+(Parametros!$F$18*W43)+(Parametros!$F$20*X43)</f>
        <v>0</v>
      </c>
      <c r="Z43" s="25" t="str">
        <f t="shared" si="12"/>
        <v>453543873</v>
      </c>
      <c r="AA43" s="9" t="s">
        <v>143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>
      <c r="A44">
        <v>27</v>
      </c>
      <c r="B44" s="6">
        <v>45234.606805555559</v>
      </c>
      <c r="C44" s="34">
        <v>45234.607349537036</v>
      </c>
      <c r="D44" t="s">
        <v>49</v>
      </c>
      <c r="E44" t="s">
        <v>50</v>
      </c>
      <c r="F44" s="2"/>
      <c r="G44" t="s">
        <v>67</v>
      </c>
      <c r="H44" s="3" t="s">
        <v>144</v>
      </c>
      <c r="J44" t="s">
        <v>145</v>
      </c>
      <c r="K44" s="3" t="s">
        <v>146</v>
      </c>
      <c r="L44" s="8"/>
      <c r="M44" s="8"/>
      <c r="N44" t="s">
        <v>63</v>
      </c>
      <c r="O44" t="s">
        <v>147</v>
      </c>
      <c r="P44" t="s">
        <v>57</v>
      </c>
      <c r="Q44" t="s">
        <v>58</v>
      </c>
      <c r="R44" s="5" t="s">
        <v>54</v>
      </c>
      <c r="S44" s="5" t="s">
        <v>54</v>
      </c>
      <c r="T44" t="str">
        <f t="shared" si="0"/>
        <v>2471/Securitizada/Fichas Azuis/Outras</v>
      </c>
      <c r="U44" s="9">
        <f t="shared" si="10"/>
        <v>0</v>
      </c>
      <c r="V44" s="9">
        <f t="shared" si="10"/>
        <v>0</v>
      </c>
      <c r="W44" s="9" t="str">
        <f t="shared" si="11"/>
        <v>1</v>
      </c>
      <c r="X44" s="9" t="str">
        <f t="shared" si="11"/>
        <v>1</v>
      </c>
      <c r="Y44" s="12">
        <f>(Parametros!$F$12)+(Parametros!$F$14*U44)+(Parametros!$F$16*V44)+(Parametros!$F$18*W44)+(Parametros!$F$20*X44)</f>
        <v>0</v>
      </c>
      <c r="Z44" s="25" t="str">
        <f t="shared" si="12"/>
        <v>6545646</v>
      </c>
      <c r="AA44" s="9" t="s">
        <v>148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>
      <c r="A45">
        <v>28</v>
      </c>
      <c r="B45" s="6">
        <v>45234.607407407406</v>
      </c>
      <c r="C45" s="34">
        <v>45234.61446759259</v>
      </c>
      <c r="D45" t="s">
        <v>49</v>
      </c>
      <c r="E45" t="s">
        <v>50</v>
      </c>
      <c r="F45" s="2"/>
      <c r="G45" t="s">
        <v>51</v>
      </c>
      <c r="H45" s="3" t="s">
        <v>149</v>
      </c>
      <c r="I45" t="s">
        <v>150</v>
      </c>
      <c r="J45" t="s">
        <v>151</v>
      </c>
      <c r="K45" s="3" t="s">
        <v>152</v>
      </c>
      <c r="L45" s="8" t="s">
        <v>55</v>
      </c>
      <c r="M45" s="8" t="s">
        <v>87</v>
      </c>
      <c r="P45" t="s">
        <v>81</v>
      </c>
      <c r="R45" s="5"/>
      <c r="S45" s="5"/>
      <c r="T45" t="str">
        <f>IF(L45&lt;&gt;"","NORMAIS","2471/Securitizada/Fichas Azuis/Outras")</f>
        <v>NORMAIS</v>
      </c>
      <c r="U45" s="9" t="str">
        <f t="shared" ref="U45:V47" si="13">IF( L45&lt;&gt;"",LEFT(L45,3),0)</f>
        <v>2</v>
      </c>
      <c r="V45" s="9" t="str">
        <f t="shared" si="13"/>
        <v>8</v>
      </c>
      <c r="W45" s="9">
        <f t="shared" ref="W45:X47" si="14">IF(R45&lt;&gt;"",LEFT(R45,3),0)</f>
        <v>0</v>
      </c>
      <c r="X45" s="9">
        <f t="shared" si="14"/>
        <v>0</v>
      </c>
      <c r="Y45" s="12">
        <f>(Parametros!$F$12)+(Parametros!$F$14*U45)+(Parametros!$F$16*V45)+(Parametros!$F$18*W45)+(Parametros!$F$20*X45)</f>
        <v>0</v>
      </c>
      <c r="Z45" s="25" t="str">
        <f t="shared" si="12"/>
        <v>54337336</v>
      </c>
      <c r="AA45" s="9" t="s">
        <v>153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>
      <c r="A46">
        <v>29</v>
      </c>
      <c r="B46" s="6">
        <v>45234.620474537034</v>
      </c>
      <c r="C46" s="34">
        <v>45234.620844907404</v>
      </c>
      <c r="D46" t="s">
        <v>49</v>
      </c>
      <c r="E46" t="s">
        <v>50</v>
      </c>
      <c r="F46" s="2"/>
      <c r="G46" t="s">
        <v>61</v>
      </c>
      <c r="H46" s="3" t="s">
        <v>154</v>
      </c>
      <c r="J46" t="s">
        <v>155</v>
      </c>
      <c r="K46" s="3" t="s">
        <v>156</v>
      </c>
      <c r="L46" s="8" t="s">
        <v>79</v>
      </c>
      <c r="M46" s="8" t="s">
        <v>70</v>
      </c>
      <c r="P46" t="s">
        <v>81</v>
      </c>
      <c r="R46" s="5"/>
      <c r="S46" s="5"/>
      <c r="T46" t="str">
        <f>IF(L46&lt;&gt;"","NORMAIS","2471/Securitizada/Fichas Azuis/Outras")</f>
        <v>NORMAIS</v>
      </c>
      <c r="U46" s="9" t="str">
        <f t="shared" si="13"/>
        <v>5</v>
      </c>
      <c r="V46" s="9" t="str">
        <f t="shared" si="13"/>
        <v>10</v>
      </c>
      <c r="W46" s="9">
        <f t="shared" si="14"/>
        <v>0</v>
      </c>
      <c r="X46" s="9">
        <f t="shared" si="14"/>
        <v>0</v>
      </c>
      <c r="Y46" s="12">
        <f>(Parametros!$F$12)+(Parametros!$F$14*U46)+(Parametros!$F$16*V46)+(Parametros!$F$18*W46)+(Parametros!$F$20*X46)</f>
        <v>0</v>
      </c>
      <c r="Z46" s="25" t="str">
        <f t="shared" si="12"/>
        <v>275353</v>
      </c>
      <c r="AA46" s="9" t="s">
        <v>157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>
      <c r="A47">
        <v>30</v>
      </c>
      <c r="B47" s="6">
        <v>45235.378599537034</v>
      </c>
      <c r="C47" s="34">
        <v>45235.379317129627</v>
      </c>
      <c r="D47" t="s">
        <v>49</v>
      </c>
      <c r="E47" t="s">
        <v>50</v>
      </c>
      <c r="F47" s="2"/>
      <c r="G47" t="s">
        <v>67</v>
      </c>
      <c r="H47" s="3" t="s">
        <v>158</v>
      </c>
      <c r="J47" t="s">
        <v>159</v>
      </c>
      <c r="K47" s="3" t="s">
        <v>160</v>
      </c>
      <c r="L47" s="8" t="s">
        <v>55</v>
      </c>
      <c r="M47" s="8" t="s">
        <v>59</v>
      </c>
      <c r="P47" t="s">
        <v>81</v>
      </c>
      <c r="R47" s="5"/>
      <c r="S47" s="5"/>
      <c r="T47" t="str">
        <f>IF(L47&lt;&gt;"","NORMAIS","2471/Securitizada/Fichas Azuis/Outras")</f>
        <v>NORMAIS</v>
      </c>
      <c r="U47" s="9" t="str">
        <f t="shared" si="13"/>
        <v>2</v>
      </c>
      <c r="V47" s="9" t="str">
        <f t="shared" si="13"/>
        <v>4</v>
      </c>
      <c r="W47" s="9">
        <f t="shared" si="14"/>
        <v>0</v>
      </c>
      <c r="X47" s="9">
        <f t="shared" si="14"/>
        <v>0</v>
      </c>
      <c r="Y47" s="12">
        <f>(Parametros!$F$12)+(Parametros!$F$14*U47)+(Parametros!$F$16*V47)+(Parametros!$F$18*W47)+(Parametros!$F$20*X47)</f>
        <v>0</v>
      </c>
      <c r="Z47" s="25" t="str">
        <f t="shared" si="12"/>
        <v>257257</v>
      </c>
      <c r="AA47" s="9" t="s">
        <v>161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>
      <c r="C48" s="35">
        <v>45145</v>
      </c>
      <c r="E48" t="s">
        <v>50</v>
      </c>
      <c r="F48" s="2"/>
      <c r="G48" t="s">
        <v>67</v>
      </c>
      <c r="H48" s="27" t="s">
        <v>162</v>
      </c>
      <c r="J48" s="29" t="s">
        <v>163</v>
      </c>
      <c r="K48" s="3" t="s">
        <v>131</v>
      </c>
      <c r="L48" s="8" t="s">
        <v>55</v>
      </c>
      <c r="M48" s="8" t="s">
        <v>59</v>
      </c>
      <c r="P48" t="s">
        <v>81</v>
      </c>
      <c r="T48" t="str">
        <f t="shared" ref="T48:T52" si="15">IF(L48&lt;&gt;"","NORMAIS","2471/Securitizada/Fichas Azuis/Outras")</f>
        <v>NORMAIS</v>
      </c>
      <c r="U48" s="9" t="str">
        <f t="shared" ref="U48:U52" si="16">IF( L48&lt;&gt;"",LEFT(L48,3),0)</f>
        <v>2</v>
      </c>
      <c r="V48" s="9" t="str">
        <f t="shared" ref="V48:V52" si="17">IF( M48&lt;&gt;"",LEFT(M48,3),0)</f>
        <v>4</v>
      </c>
      <c r="W48" s="9">
        <f t="shared" ref="W48:W52" si="18">IF(R48&lt;&gt;"",LEFT(R48,3),0)</f>
        <v>0</v>
      </c>
      <c r="X48" s="9">
        <f t="shared" ref="X48:X52" si="19">IF(S48&lt;&gt;"",LEFT(S48,3),0)</f>
        <v>0</v>
      </c>
      <c r="Y48" s="12">
        <f>(Parametros!$F$12)+(Parametros!$F$14*U48)+(Parametros!$F$16*V48)+(Parametros!$F$18*W48)+(Parametros!$F$20*X48)</f>
        <v>0</v>
      </c>
      <c r="Z48" s="25" t="str">
        <f t="shared" ref="Z48:Z52" si="20">IF(H48&lt;&gt;"",LEFT(H48,15),0)</f>
        <v>2022-13045892</v>
      </c>
      <c r="AA48" s="9" t="s">
        <v>143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>
      <c r="C49" s="35">
        <v>45145</v>
      </c>
      <c r="E49" t="s">
        <v>115</v>
      </c>
      <c r="F49" s="2"/>
      <c r="G49" t="s">
        <v>67</v>
      </c>
      <c r="H49" s="27" t="s">
        <v>164</v>
      </c>
      <c r="J49" s="29" t="s">
        <v>165</v>
      </c>
      <c r="K49" s="3" t="s">
        <v>134</v>
      </c>
      <c r="L49" s="8" t="s">
        <v>69</v>
      </c>
      <c r="M49" s="8" t="s">
        <v>135</v>
      </c>
      <c r="P49" t="s">
        <v>57</v>
      </c>
      <c r="Q49" t="s">
        <v>58</v>
      </c>
      <c r="T49" t="str">
        <f t="shared" si="15"/>
        <v>NORMAIS</v>
      </c>
      <c r="U49" s="9" t="str">
        <f t="shared" si="16"/>
        <v>3</v>
      </c>
      <c r="V49" s="9" t="str">
        <f t="shared" si="17"/>
        <v>6</v>
      </c>
      <c r="W49" s="9">
        <f t="shared" si="18"/>
        <v>0</v>
      </c>
      <c r="X49" s="9">
        <f t="shared" si="19"/>
        <v>0</v>
      </c>
      <c r="Y49" s="12">
        <f>(Parametros!$F$12)+(Parametros!$F$14*U49)+(Parametros!$F$16*V49)+(Parametros!$F$18*W49)+(Parametros!$F$20*X49)</f>
        <v>0</v>
      </c>
      <c r="Z49" s="25" t="str">
        <f t="shared" si="20"/>
        <v>2022-13039420</v>
      </c>
      <c r="AA49" s="9" t="s">
        <v>148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>
      <c r="C50" s="35">
        <v>45145</v>
      </c>
      <c r="E50" t="s">
        <v>104</v>
      </c>
      <c r="F50" s="2"/>
      <c r="G50" t="s">
        <v>67</v>
      </c>
      <c r="H50" s="27" t="s">
        <v>166</v>
      </c>
      <c r="J50" s="29" t="s">
        <v>167</v>
      </c>
      <c r="K50" s="3" t="s">
        <v>138</v>
      </c>
      <c r="L50" s="8"/>
      <c r="M50" s="8"/>
      <c r="P50" t="s">
        <v>57</v>
      </c>
      <c r="Q50" t="s">
        <v>65</v>
      </c>
      <c r="T50" t="str">
        <f t="shared" si="15"/>
        <v>2471/Securitizada/Fichas Azuis/Outras</v>
      </c>
      <c r="U50" s="9">
        <f t="shared" si="16"/>
        <v>0</v>
      </c>
      <c r="V50" s="9">
        <f t="shared" si="17"/>
        <v>0</v>
      </c>
      <c r="W50" s="9">
        <f t="shared" si="18"/>
        <v>0</v>
      </c>
      <c r="X50" s="9">
        <f t="shared" si="19"/>
        <v>0</v>
      </c>
      <c r="Y50" s="12">
        <f>(Parametros!$F$12)+(Parametros!$F$14*U50)+(Parametros!$F$16*V50)+(Parametros!$F$18*W50)+(Parametros!$F$20*X50)</f>
        <v>0</v>
      </c>
      <c r="Z50" s="25" t="str">
        <f t="shared" si="20"/>
        <v>2022-13032215</v>
      </c>
      <c r="AA50" s="9" t="s">
        <v>153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>
      <c r="C51" s="35">
        <v>45145</v>
      </c>
      <c r="E51" t="s">
        <v>104</v>
      </c>
      <c r="F51" s="2"/>
      <c r="G51" t="s">
        <v>67</v>
      </c>
      <c r="H51" s="27" t="s">
        <v>168</v>
      </c>
      <c r="J51" s="29" t="s">
        <v>163</v>
      </c>
      <c r="K51" s="3" t="s">
        <v>142</v>
      </c>
      <c r="L51" s="8" t="s">
        <v>55</v>
      </c>
      <c r="M51" s="8" t="s">
        <v>59</v>
      </c>
      <c r="P51" t="s">
        <v>81</v>
      </c>
      <c r="T51" t="str">
        <f t="shared" si="15"/>
        <v>NORMAIS</v>
      </c>
      <c r="U51" s="9" t="str">
        <f t="shared" si="16"/>
        <v>2</v>
      </c>
      <c r="V51" s="9" t="str">
        <f t="shared" si="17"/>
        <v>4</v>
      </c>
      <c r="W51" s="9">
        <f t="shared" si="18"/>
        <v>0</v>
      </c>
      <c r="X51" s="9">
        <f t="shared" si="19"/>
        <v>0</v>
      </c>
      <c r="Y51" s="12">
        <f>(Parametros!$F$12)+(Parametros!$F$14*U51)+(Parametros!$F$16*V51)+(Parametros!$F$18*W51)+(Parametros!$F$20*X51)</f>
        <v>0</v>
      </c>
      <c r="Z51" s="25" t="str">
        <f t="shared" si="20"/>
        <v>2022-13031984</v>
      </c>
      <c r="AA51" s="9" t="s">
        <v>157</v>
      </c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>
      <c r="C52" s="35">
        <v>45145</v>
      </c>
      <c r="E52" t="s">
        <v>104</v>
      </c>
      <c r="F52" s="2"/>
      <c r="G52" t="s">
        <v>67</v>
      </c>
      <c r="H52" s="28" t="s">
        <v>169</v>
      </c>
      <c r="J52" s="29" t="s">
        <v>167</v>
      </c>
      <c r="K52" s="3" t="s">
        <v>146</v>
      </c>
      <c r="L52" s="8"/>
      <c r="M52" s="8"/>
      <c r="P52" t="s">
        <v>57</v>
      </c>
      <c r="Q52" t="s">
        <v>58</v>
      </c>
      <c r="T52" t="str">
        <f t="shared" si="15"/>
        <v>2471/Securitizada/Fichas Azuis/Outras</v>
      </c>
      <c r="U52" s="9">
        <f t="shared" si="16"/>
        <v>0</v>
      </c>
      <c r="V52" s="9">
        <f t="shared" si="17"/>
        <v>0</v>
      </c>
      <c r="W52" s="9">
        <f t="shared" si="18"/>
        <v>0</v>
      </c>
      <c r="X52" s="9">
        <f t="shared" si="19"/>
        <v>0</v>
      </c>
      <c r="Y52" s="12">
        <f>(Parametros!$F$12)+(Parametros!$F$14*U52)+(Parametros!$F$16*V52)+(Parametros!$F$18*W52)+(Parametros!$F$20*X52)</f>
        <v>0</v>
      </c>
      <c r="Z52" s="25" t="str">
        <f t="shared" si="20"/>
        <v>2022-13025331</v>
      </c>
      <c r="AA52" s="9" t="s">
        <v>161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>
      <c r="A53">
        <v>31</v>
      </c>
      <c r="B53" s="6">
        <v>45236.468425925923</v>
      </c>
      <c r="C53" s="36">
        <v>45236.474328703705</v>
      </c>
      <c r="D53" t="s">
        <v>49</v>
      </c>
      <c r="E53" t="s">
        <v>50</v>
      </c>
      <c r="F53" s="2"/>
      <c r="G53" t="s">
        <v>51</v>
      </c>
      <c r="H53" s="31" t="s">
        <v>170</v>
      </c>
      <c r="I53" t="s">
        <v>171</v>
      </c>
      <c r="J53" s="30" t="s">
        <v>172</v>
      </c>
      <c r="K53" s="3" t="s">
        <v>173</v>
      </c>
      <c r="L53" s="8" t="s">
        <v>55</v>
      </c>
      <c r="M53" s="8" t="s">
        <v>59</v>
      </c>
      <c r="N53" t="s">
        <v>56</v>
      </c>
      <c r="P53" t="s">
        <v>57</v>
      </c>
      <c r="Q53" t="s">
        <v>71</v>
      </c>
      <c r="R53" s="5" t="s">
        <v>54</v>
      </c>
      <c r="S53" s="5" t="s">
        <v>55</v>
      </c>
      <c r="T53" t="str">
        <f>IF(L53&lt;&gt;"","NORMAIS","2471/Securitizada/Fichas Azuis/Outras")</f>
        <v>NORMAIS</v>
      </c>
      <c r="U53" s="9" t="str">
        <f>IF( L53&lt;&gt;"",LEFT(L53,3),0)</f>
        <v>2</v>
      </c>
      <c r="V53" s="9" t="str">
        <f>IF( M53&lt;&gt;"",LEFT(M53,3),0)</f>
        <v>4</v>
      </c>
      <c r="W53" s="9" t="str">
        <f>IF(R53&lt;&gt;"",LEFT(R53,3),0)</f>
        <v>1</v>
      </c>
      <c r="X53" s="9" t="str">
        <f>IF(S53&lt;&gt;"",LEFT(S53,3),0)</f>
        <v>2</v>
      </c>
      <c r="Y53" s="12">
        <f>(Parametros!$F$12)+(Parametros!$F$14*U53)+(Parametros!$F$16*V53)+(Parametros!$F$18*W53)+(Parametros!$F$20*X53)</f>
        <v>0</v>
      </c>
      <c r="Z53" s="25" t="str">
        <f>IF(H53&lt;&gt;"",LEFT(H53,15),0)</f>
        <v>345645613241654</v>
      </c>
      <c r="AA53" s="9" t="s">
        <v>174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>
      <c r="A54">
        <v>32</v>
      </c>
      <c r="B54" s="6">
        <v>45238.478217592594</v>
      </c>
      <c r="C54" s="36">
        <v>45238.479432870372</v>
      </c>
      <c r="D54" t="s">
        <v>49</v>
      </c>
      <c r="E54" t="s">
        <v>50</v>
      </c>
      <c r="F54" s="2"/>
      <c r="G54" t="s">
        <v>67</v>
      </c>
      <c r="H54" s="31" t="s">
        <v>175</v>
      </c>
      <c r="J54" s="30" t="s">
        <v>176</v>
      </c>
      <c r="K54" s="3" t="s">
        <v>177</v>
      </c>
      <c r="L54" s="8"/>
      <c r="M54" s="8"/>
      <c r="P54" t="s">
        <v>57</v>
      </c>
      <c r="Q54" t="s">
        <v>178</v>
      </c>
      <c r="R54" s="5"/>
      <c r="S54" s="5"/>
      <c r="T54" t="str">
        <f>IF(L54&lt;&gt;"","NORMAIS","2471/Securitizada/Fichas Azuis/Outras")</f>
        <v>2471/Securitizada/Fichas Azuis/Outras</v>
      </c>
      <c r="U54" s="9">
        <f>IF( L54&lt;&gt;"",LEFT(L54,3),0)</f>
        <v>0</v>
      </c>
      <c r="V54" s="9">
        <f>IF( M54&lt;&gt;"",LEFT(M54,3),0)</f>
        <v>0</v>
      </c>
      <c r="W54" s="9">
        <f>IF(R54&lt;&gt;"",LEFT(R54,3),0)</f>
        <v>0</v>
      </c>
      <c r="X54" s="9">
        <f>IF(S54&lt;&gt;"",LEFT(S54,3),0)</f>
        <v>0</v>
      </c>
      <c r="Y54" s="12">
        <f>(Parametros!$F$12)+(Parametros!$F$14*U54)+(Parametros!$F$16*V54)+(Parametros!$F$18*W54)+(Parametros!$F$20*X54)</f>
        <v>0</v>
      </c>
      <c r="Z54" s="25" t="str">
        <f>IF(H54&lt;&gt;"",LEFT(H54,15),0)</f>
        <v>4345345</v>
      </c>
      <c r="AA54" s="9" t="s">
        <v>153</v>
      </c>
      <c r="AB54" s="9" t="s">
        <v>179</v>
      </c>
      <c r="AC54" s="32" t="s">
        <v>55</v>
      </c>
      <c r="AD54" s="9" t="s">
        <v>180</v>
      </c>
      <c r="AE54" s="9"/>
      <c r="AF54" s="32" t="s">
        <v>69</v>
      </c>
      <c r="AG54" s="9" t="s">
        <v>181</v>
      </c>
      <c r="AH54" s="32" t="s">
        <v>55</v>
      </c>
      <c r="AI54" s="32" t="s">
        <v>54</v>
      </c>
      <c r="AJ54" s="9" t="s">
        <v>182</v>
      </c>
      <c r="AK54" s="9" t="s">
        <v>183</v>
      </c>
      <c r="AL54" s="9" t="s">
        <v>184</v>
      </c>
      <c r="AM54" s="9" t="s">
        <v>184</v>
      </c>
      <c r="AN54" s="9" t="s">
        <v>184</v>
      </c>
    </row>
    <row r="58" spans="1:40">
      <c r="B58" s="26"/>
    </row>
  </sheetData>
  <hyperlinks>
    <hyperlink ref="H48" r:id="rId1" xr:uid="{394894F7-580C-4780-A083-9942A0713A4B}"/>
    <hyperlink ref="H49" r:id="rId2" xr:uid="{D041FBA6-A82A-4432-9C4C-773EDE7E0AA5}"/>
    <hyperlink ref="H50" r:id="rId3" xr:uid="{23CDC7D5-CD3E-47BD-8424-C5E4F0C44C6F}"/>
    <hyperlink ref="H51" r:id="rId4" xr:uid="{E47D3146-839C-4976-AC6D-E0716DC88E81}"/>
    <hyperlink ref="H52" r:id="rId5" xr:uid="{C41D94B2-3676-487A-A04B-817F226B20FC}"/>
  </hyperlinks>
  <pageMargins left="0.7" right="0.7" top="0.75" bottom="0.75" header="0.3" footer="0.3"/>
  <legacy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SharePoint App</cp:lastModifiedBy>
  <cp:revision/>
  <dcterms:created xsi:type="dcterms:W3CDTF">2006-09-16T00:00:00Z</dcterms:created>
  <dcterms:modified xsi:type="dcterms:W3CDTF">2023-11-08T16:50:04Z</dcterms:modified>
  <cp:category/>
  <cp:contentStatus/>
</cp:coreProperties>
</file>