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tidal_grid\"/>
    </mc:Choice>
  </mc:AlternateContent>
  <xr:revisionPtr revIDLastSave="0" documentId="13_ncr:1_{7ECC0943-DF0C-40BB-847D-043002C6EDCA}" xr6:coauthVersionLast="45" xr6:coauthVersionMax="45" xr10:uidLastSave="{00000000-0000-0000-0000-000000000000}"/>
  <bookViews>
    <workbookView xWindow="-120" yWindow="-120" windowWidth="29040" windowHeight="17640" xr2:uid="{D6871EEA-2AD3-41DC-A7EF-598F10BEA4F3}"/>
  </bookViews>
  <sheets>
    <sheet name="Formatted" sheetId="1" r:id="rId1"/>
    <sheet name="data" sheetId="2" r:id="rId2"/>
    <sheet name="preprocessed" sheetId="3" r:id="rId3"/>
  </sheets>
  <definedNames>
    <definedName name="preprocessed">preprocessed!$A$1:$K$51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1" i="3"/>
  <c r="B1" i="3"/>
  <c r="C1" i="3"/>
  <c r="D1" i="3"/>
  <c r="E1" i="3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F2" i="3"/>
  <c r="G2" i="3"/>
  <c r="H2" i="3"/>
  <c r="I2" i="3"/>
  <c r="J2" i="3"/>
  <c r="K2" i="3"/>
  <c r="F3" i="3"/>
  <c r="G3" i="3"/>
  <c r="H3" i="3"/>
  <c r="I3" i="3"/>
  <c r="J3" i="3"/>
  <c r="K3" i="3"/>
  <c r="F4" i="3"/>
  <c r="G4" i="3"/>
  <c r="H4" i="3"/>
  <c r="I4" i="3"/>
  <c r="J4" i="3"/>
  <c r="K4" i="3"/>
  <c r="F5" i="3"/>
  <c r="G5" i="3"/>
  <c r="H5" i="3"/>
  <c r="I5" i="3"/>
  <c r="J5" i="3"/>
  <c r="K5" i="3"/>
  <c r="F6" i="3"/>
  <c r="G6" i="3"/>
  <c r="H6" i="3"/>
  <c r="I6" i="3"/>
  <c r="J6" i="3"/>
  <c r="K6" i="3"/>
  <c r="F7" i="3"/>
  <c r="G7" i="3"/>
  <c r="H7" i="3"/>
  <c r="I7" i="3"/>
  <c r="J7" i="3"/>
  <c r="K7" i="3"/>
  <c r="F8" i="3"/>
  <c r="G8" i="3"/>
  <c r="H8" i="3"/>
  <c r="I8" i="3"/>
  <c r="J8" i="3"/>
  <c r="K8" i="3"/>
  <c r="F9" i="3"/>
  <c r="G9" i="3"/>
  <c r="H9" i="3"/>
  <c r="I9" i="3"/>
  <c r="J9" i="3"/>
  <c r="K9" i="3"/>
  <c r="F10" i="3"/>
  <c r="G10" i="3"/>
  <c r="H10" i="3"/>
  <c r="I10" i="3"/>
  <c r="J10" i="3"/>
  <c r="K10" i="3"/>
  <c r="F11" i="3"/>
  <c r="G11" i="3"/>
  <c r="H11" i="3"/>
  <c r="I11" i="3"/>
  <c r="J11" i="3"/>
  <c r="K11" i="3"/>
  <c r="F12" i="3"/>
  <c r="G12" i="3"/>
  <c r="H12" i="3"/>
  <c r="I12" i="3"/>
  <c r="J12" i="3"/>
  <c r="K12" i="3"/>
  <c r="F13" i="3"/>
  <c r="G13" i="3"/>
  <c r="H13" i="3"/>
  <c r="I13" i="3"/>
  <c r="J13" i="3"/>
  <c r="K13" i="3"/>
  <c r="F14" i="3"/>
  <c r="G14" i="3"/>
  <c r="H14" i="3"/>
  <c r="I14" i="3"/>
  <c r="J14" i="3"/>
  <c r="K14" i="3"/>
  <c r="F15" i="3"/>
  <c r="G15" i="3"/>
  <c r="H15" i="3"/>
  <c r="I15" i="3"/>
  <c r="J15" i="3"/>
  <c r="K15" i="3"/>
  <c r="F16" i="3"/>
  <c r="G16" i="3"/>
  <c r="H16" i="3"/>
  <c r="I16" i="3"/>
  <c r="J16" i="3"/>
  <c r="K16" i="3"/>
  <c r="F17" i="3"/>
  <c r="G17" i="3"/>
  <c r="H17" i="3"/>
  <c r="I17" i="3"/>
  <c r="J17" i="3"/>
  <c r="K17" i="3"/>
  <c r="F18" i="3"/>
  <c r="G18" i="3"/>
  <c r="H18" i="3"/>
  <c r="I18" i="3"/>
  <c r="J18" i="3"/>
  <c r="K18" i="3"/>
  <c r="F19" i="3"/>
  <c r="G19" i="3"/>
  <c r="H19" i="3"/>
  <c r="I19" i="3"/>
  <c r="J19" i="3"/>
  <c r="K19" i="3"/>
  <c r="F20" i="3"/>
  <c r="G20" i="3"/>
  <c r="H20" i="3"/>
  <c r="I20" i="3"/>
  <c r="J20" i="3"/>
  <c r="K20" i="3"/>
  <c r="F21" i="3"/>
  <c r="G21" i="3"/>
  <c r="H21" i="3"/>
  <c r="I21" i="3"/>
  <c r="J21" i="3"/>
  <c r="K21" i="3"/>
  <c r="F22" i="3"/>
  <c r="G22" i="3"/>
  <c r="H22" i="3"/>
  <c r="I22" i="3"/>
  <c r="J22" i="3"/>
  <c r="K22" i="3"/>
  <c r="F23" i="3"/>
  <c r="G23" i="3"/>
  <c r="H23" i="3"/>
  <c r="I23" i="3"/>
  <c r="J23" i="3"/>
  <c r="K23" i="3"/>
  <c r="F24" i="3"/>
  <c r="G24" i="3"/>
  <c r="H24" i="3"/>
  <c r="I24" i="3"/>
  <c r="J24" i="3"/>
  <c r="K24" i="3"/>
  <c r="F25" i="3"/>
  <c r="G25" i="3"/>
  <c r="H25" i="3"/>
  <c r="I25" i="3"/>
  <c r="J25" i="3"/>
  <c r="K25" i="3"/>
  <c r="F26" i="3"/>
  <c r="G26" i="3"/>
  <c r="H26" i="3"/>
  <c r="I26" i="3"/>
  <c r="J26" i="3"/>
  <c r="K26" i="3"/>
  <c r="F27" i="3"/>
  <c r="G27" i="3"/>
  <c r="H27" i="3"/>
  <c r="I27" i="3"/>
  <c r="J27" i="3"/>
  <c r="K27" i="3"/>
  <c r="F28" i="3"/>
  <c r="G28" i="3"/>
  <c r="H28" i="3"/>
  <c r="I28" i="3"/>
  <c r="J28" i="3"/>
  <c r="K28" i="3"/>
  <c r="F29" i="3"/>
  <c r="G29" i="3"/>
  <c r="H29" i="3"/>
  <c r="I29" i="3"/>
  <c r="J29" i="3"/>
  <c r="K29" i="3"/>
  <c r="F30" i="3"/>
  <c r="G30" i="3"/>
  <c r="H30" i="3"/>
  <c r="I30" i="3"/>
  <c r="J30" i="3"/>
  <c r="K30" i="3"/>
  <c r="F31" i="3"/>
  <c r="G31" i="3"/>
  <c r="H31" i="3"/>
  <c r="I31" i="3"/>
  <c r="J31" i="3"/>
  <c r="K31" i="3"/>
  <c r="F32" i="3"/>
  <c r="G32" i="3"/>
  <c r="H32" i="3"/>
  <c r="I32" i="3"/>
  <c r="J32" i="3"/>
  <c r="K32" i="3"/>
  <c r="F33" i="3"/>
  <c r="G33" i="3"/>
  <c r="H33" i="3"/>
  <c r="I33" i="3"/>
  <c r="J33" i="3"/>
  <c r="K33" i="3"/>
  <c r="F34" i="3"/>
  <c r="G34" i="3"/>
  <c r="H34" i="3"/>
  <c r="I34" i="3"/>
  <c r="J34" i="3"/>
  <c r="K34" i="3"/>
  <c r="F35" i="3"/>
  <c r="G35" i="3"/>
  <c r="H35" i="3"/>
  <c r="I35" i="3"/>
  <c r="J35" i="3"/>
  <c r="K35" i="3"/>
  <c r="F36" i="3"/>
  <c r="G36" i="3"/>
  <c r="H36" i="3"/>
  <c r="I36" i="3"/>
  <c r="J36" i="3"/>
  <c r="K36" i="3"/>
  <c r="F37" i="3"/>
  <c r="G37" i="3"/>
  <c r="H37" i="3"/>
  <c r="I37" i="3"/>
  <c r="J37" i="3"/>
  <c r="K37" i="3"/>
  <c r="F38" i="3"/>
  <c r="G38" i="3"/>
  <c r="H38" i="3"/>
  <c r="I38" i="3"/>
  <c r="J38" i="3"/>
  <c r="K38" i="3"/>
  <c r="F39" i="3"/>
  <c r="G39" i="3"/>
  <c r="H39" i="3"/>
  <c r="I39" i="3"/>
  <c r="J39" i="3"/>
  <c r="K39" i="3"/>
  <c r="F40" i="3"/>
  <c r="G40" i="3"/>
  <c r="H40" i="3"/>
  <c r="I40" i="3"/>
  <c r="J40" i="3"/>
  <c r="K40" i="3"/>
  <c r="F41" i="3"/>
  <c r="G41" i="3"/>
  <c r="H41" i="3"/>
  <c r="I41" i="3"/>
  <c r="J41" i="3"/>
  <c r="K41" i="3"/>
  <c r="F42" i="3"/>
  <c r="G42" i="3"/>
  <c r="H42" i="3"/>
  <c r="I42" i="3"/>
  <c r="J42" i="3"/>
  <c r="K42" i="3"/>
  <c r="F43" i="3"/>
  <c r="G43" i="3"/>
  <c r="H43" i="3"/>
  <c r="I43" i="3"/>
  <c r="J43" i="3"/>
  <c r="K43" i="3"/>
  <c r="F44" i="3"/>
  <c r="G44" i="3"/>
  <c r="H44" i="3"/>
  <c r="I44" i="3"/>
  <c r="J44" i="3"/>
  <c r="K44" i="3"/>
  <c r="F45" i="3"/>
  <c r="G45" i="3"/>
  <c r="H45" i="3"/>
  <c r="I45" i="3"/>
  <c r="J45" i="3"/>
  <c r="K45" i="3"/>
  <c r="F46" i="3"/>
  <c r="G46" i="3"/>
  <c r="H46" i="3"/>
  <c r="I46" i="3"/>
  <c r="J46" i="3"/>
  <c r="K46" i="3"/>
  <c r="A47" i="3"/>
  <c r="B47" i="3"/>
  <c r="C47" i="3"/>
  <c r="D47" i="3"/>
  <c r="E47" i="3"/>
  <c r="F47" i="3"/>
  <c r="G47" i="3"/>
  <c r="H47" i="3"/>
  <c r="I47" i="3"/>
  <c r="J47" i="3"/>
  <c r="K47" i="3"/>
  <c r="A48" i="3"/>
  <c r="B48" i="3"/>
  <c r="C48" i="3"/>
  <c r="D48" i="3"/>
  <c r="E48" i="3"/>
  <c r="F48" i="3"/>
  <c r="G48" i="3"/>
  <c r="H48" i="3"/>
  <c r="I48" i="3"/>
  <c r="J48" i="3"/>
  <c r="K48" i="3"/>
  <c r="A49" i="3"/>
  <c r="B49" i="3"/>
  <c r="C49" i="3"/>
  <c r="D49" i="3"/>
  <c r="E49" i="3"/>
  <c r="F49" i="3"/>
  <c r="G49" i="3"/>
  <c r="H49" i="3"/>
  <c r="I49" i="3"/>
  <c r="J49" i="3"/>
  <c r="K49" i="3"/>
  <c r="A50" i="3"/>
  <c r="B50" i="3"/>
  <c r="C50" i="3"/>
  <c r="D50" i="3"/>
  <c r="E50" i="3"/>
  <c r="F50" i="3"/>
  <c r="G50" i="3"/>
  <c r="H50" i="3"/>
  <c r="I50" i="3"/>
  <c r="J50" i="3"/>
  <c r="K50" i="3"/>
  <c r="A51" i="3"/>
  <c r="B51" i="3"/>
  <c r="C51" i="3"/>
  <c r="D51" i="3"/>
  <c r="E51" i="3"/>
  <c r="F51" i="3"/>
  <c r="G51" i="3"/>
  <c r="H51" i="3"/>
  <c r="I51" i="3"/>
  <c r="J51" i="3"/>
  <c r="K51" i="3"/>
  <c r="B33" i="1"/>
  <c r="F1" i="3"/>
  <c r="H34" i="1" s="1"/>
  <c r="G1" i="3"/>
  <c r="H35" i="1" s="1"/>
  <c r="H1" i="3"/>
  <c r="N33" i="1" s="1"/>
  <c r="I1" i="3"/>
  <c r="N34" i="1" s="1"/>
  <c r="J1" i="3"/>
  <c r="K1" i="3"/>
  <c r="N35" i="1"/>
  <c r="H33" i="1"/>
  <c r="B35" i="1"/>
  <c r="B34" i="1"/>
  <c r="C4" i="1" l="1"/>
  <c r="C5" i="1"/>
  <c r="B5" i="1"/>
  <c r="B4" i="1"/>
  <c r="O30" i="1"/>
  <c r="F31" i="1"/>
  <c r="L28" i="1"/>
  <c r="D28" i="1"/>
  <c r="S29" i="1"/>
  <c r="S31" i="1"/>
  <c r="Q31" i="1"/>
  <c r="M30" i="1"/>
  <c r="N29" i="1"/>
  <c r="J28" i="1"/>
  <c r="Q27" i="1"/>
  <c r="E27" i="1"/>
  <c r="E28" i="1"/>
  <c r="D29" i="1"/>
  <c r="D30" i="1"/>
  <c r="D31" i="1"/>
  <c r="P29" i="1"/>
  <c r="D27" i="1"/>
  <c r="S28" i="1"/>
  <c r="S30" i="1"/>
  <c r="O31" i="1"/>
  <c r="K30" i="1"/>
  <c r="P30" i="1"/>
  <c r="L29" i="1"/>
  <c r="O27" i="1"/>
  <c r="F27" i="1"/>
  <c r="F28" i="1"/>
  <c r="E29" i="1"/>
  <c r="E30" i="1"/>
  <c r="E31" i="1"/>
  <c r="K29" i="1"/>
  <c r="N30" i="1"/>
  <c r="Q28" i="1"/>
  <c r="G27" i="1"/>
  <c r="F29" i="1"/>
  <c r="K31" i="1"/>
  <c r="P31" i="1"/>
  <c r="L30" i="1"/>
  <c r="O28" i="1"/>
  <c r="K27" i="1"/>
  <c r="P27" i="1"/>
  <c r="H27" i="1"/>
  <c r="H28" i="1"/>
  <c r="G29" i="1"/>
  <c r="G30" i="1"/>
  <c r="G31" i="1"/>
  <c r="J29" i="1"/>
  <c r="G28" i="1"/>
  <c r="F30" i="1"/>
  <c r="N31" i="1"/>
  <c r="J30" i="1"/>
  <c r="Q29" i="1"/>
  <c r="M28" i="1"/>
  <c r="N27" i="1"/>
  <c r="I27" i="1"/>
  <c r="I28" i="1"/>
  <c r="H29" i="1"/>
  <c r="H30" i="1"/>
  <c r="H31" i="1"/>
  <c r="M31" i="1"/>
  <c r="L31" i="1"/>
  <c r="O29" i="1"/>
  <c r="K28" i="1"/>
  <c r="P28" i="1"/>
  <c r="L27" i="1"/>
  <c r="R27" i="1"/>
  <c r="N28" i="1"/>
  <c r="I29" i="1"/>
  <c r="I30" i="1"/>
  <c r="I31" i="1"/>
  <c r="M27" i="1"/>
  <c r="J31" i="1"/>
  <c r="Q30" i="1"/>
  <c r="M29" i="1"/>
  <c r="J27" i="1"/>
  <c r="S27" i="1"/>
  <c r="R28" i="1"/>
  <c r="R29" i="1"/>
  <c r="R30" i="1"/>
  <c r="R31" i="1"/>
  <c r="D22" i="1"/>
  <c r="B28" i="1"/>
  <c r="B22" i="1"/>
  <c r="R21" i="1"/>
  <c r="B16" i="1"/>
  <c r="B11" i="1"/>
  <c r="R16" i="1"/>
  <c r="D18" i="1"/>
  <c r="B18" i="1"/>
  <c r="K19" i="1"/>
  <c r="C20" i="1"/>
  <c r="R20" i="1"/>
  <c r="B31" i="1"/>
  <c r="C25" i="1"/>
  <c r="C17" i="1"/>
  <c r="C21" i="1"/>
  <c r="C27" i="1"/>
  <c r="B30" i="1"/>
  <c r="C10" i="1"/>
  <c r="O16" i="1"/>
  <c r="S17" i="1"/>
  <c r="J19" i="1"/>
  <c r="L20" i="1"/>
  <c r="S21" i="1"/>
  <c r="C22" i="1"/>
  <c r="C11" i="1"/>
  <c r="S16" i="1"/>
  <c r="J18" i="1"/>
  <c r="L19" i="1"/>
  <c r="S20" i="1"/>
  <c r="L22" i="1"/>
  <c r="C18" i="1"/>
  <c r="C28" i="1"/>
  <c r="B19" i="1"/>
  <c r="B24" i="1"/>
  <c r="B29" i="1"/>
  <c r="B8" i="1"/>
  <c r="B12" i="1"/>
  <c r="D16" i="1"/>
  <c r="D17" i="1"/>
  <c r="K18" i="1"/>
  <c r="R19" i="1"/>
  <c r="D21" i="1"/>
  <c r="D24" i="1"/>
  <c r="C7" i="1"/>
  <c r="C19" i="1"/>
  <c r="C24" i="1"/>
  <c r="C29" i="1"/>
  <c r="C8" i="1"/>
  <c r="C12" i="1"/>
  <c r="G16" i="1"/>
  <c r="J17" i="1"/>
  <c r="L18" i="1"/>
  <c r="S19" i="1"/>
  <c r="J21" i="1"/>
  <c r="L24" i="1"/>
  <c r="B9" i="1"/>
  <c r="J16" i="1"/>
  <c r="K17" i="1"/>
  <c r="R18" i="1"/>
  <c r="D20" i="1"/>
  <c r="K21" i="1"/>
  <c r="D25" i="1"/>
  <c r="B25" i="1"/>
  <c r="C16" i="1"/>
  <c r="C9" i="1"/>
  <c r="K16" i="1"/>
  <c r="L17" i="1"/>
  <c r="S18" i="1"/>
  <c r="J20" i="1"/>
  <c r="L21" i="1"/>
  <c r="L25" i="1"/>
  <c r="B20" i="1"/>
  <c r="C31" i="1"/>
  <c r="B17" i="1"/>
  <c r="B21" i="1"/>
  <c r="B27" i="1"/>
  <c r="C30" i="1"/>
  <c r="B10" i="1"/>
  <c r="L16" i="1"/>
  <c r="R17" i="1"/>
  <c r="D19" i="1"/>
  <c r="K20" i="1"/>
  <c r="S25" i="1"/>
  <c r="E16" i="1"/>
  <c r="M16" i="1"/>
  <c r="E17" i="1"/>
  <c r="M17" i="1"/>
  <c r="E18" i="1"/>
  <c r="M18" i="1"/>
  <c r="E19" i="1"/>
  <c r="M19" i="1"/>
  <c r="E20" i="1"/>
  <c r="M20" i="1"/>
  <c r="E21" i="1"/>
  <c r="M21" i="1"/>
  <c r="E22" i="1"/>
  <c r="M22" i="1"/>
  <c r="E24" i="1"/>
  <c r="M24" i="1"/>
  <c r="E25" i="1"/>
  <c r="M25" i="1"/>
  <c r="F16" i="1"/>
  <c r="N16" i="1"/>
  <c r="F17" i="1"/>
  <c r="N17" i="1"/>
  <c r="F18" i="1"/>
  <c r="N18" i="1"/>
  <c r="F19" i="1"/>
  <c r="N19" i="1"/>
  <c r="F20" i="1"/>
  <c r="N20" i="1"/>
  <c r="F21" i="1"/>
  <c r="N21" i="1"/>
  <c r="F22" i="1"/>
  <c r="N22" i="1"/>
  <c r="F24" i="1"/>
  <c r="N24" i="1"/>
  <c r="F25" i="1"/>
  <c r="N25" i="1"/>
  <c r="G17" i="1"/>
  <c r="O17" i="1"/>
  <c r="G18" i="1"/>
  <c r="O18" i="1"/>
  <c r="G19" i="1"/>
  <c r="O19" i="1"/>
  <c r="G20" i="1"/>
  <c r="O20" i="1"/>
  <c r="G21" i="1"/>
  <c r="O21" i="1"/>
  <c r="G22" i="1"/>
  <c r="O22" i="1"/>
  <c r="G24" i="1"/>
  <c r="O24" i="1"/>
  <c r="G25" i="1"/>
  <c r="O25" i="1"/>
  <c r="H16" i="1"/>
  <c r="P16" i="1"/>
  <c r="H17" i="1"/>
  <c r="P17" i="1"/>
  <c r="H18" i="1"/>
  <c r="P18" i="1"/>
  <c r="H19" i="1"/>
  <c r="P19" i="1"/>
  <c r="H20" i="1"/>
  <c r="P20" i="1"/>
  <c r="H21" i="1"/>
  <c r="P21" i="1"/>
  <c r="H22" i="1"/>
  <c r="P22" i="1"/>
  <c r="H24" i="1"/>
  <c r="P24" i="1"/>
  <c r="H25" i="1"/>
  <c r="P25" i="1"/>
  <c r="I16" i="1"/>
  <c r="Q16" i="1"/>
  <c r="I17" i="1"/>
  <c r="Q17" i="1"/>
  <c r="I18" i="1"/>
  <c r="Q18" i="1"/>
  <c r="I19" i="1"/>
  <c r="Q19" i="1"/>
  <c r="I20" i="1"/>
  <c r="Q20" i="1"/>
  <c r="I21" i="1"/>
  <c r="Q21" i="1"/>
  <c r="I22" i="1"/>
  <c r="Q22" i="1"/>
  <c r="I24" i="1"/>
  <c r="Q24" i="1"/>
  <c r="I25" i="1"/>
  <c r="Q25" i="1"/>
  <c r="J22" i="1"/>
  <c r="R22" i="1"/>
  <c r="J24" i="1"/>
  <c r="R24" i="1"/>
  <c r="J25" i="1"/>
  <c r="R25" i="1"/>
  <c r="K22" i="1"/>
  <c r="S22" i="1"/>
  <c r="K24" i="1"/>
  <c r="S24" i="1"/>
  <c r="K25" i="1"/>
  <c r="C6" i="1"/>
  <c r="B6" i="1"/>
  <c r="B7" i="1"/>
</calcChain>
</file>

<file path=xl/sharedStrings.xml><?xml version="1.0" encoding="utf-8"?>
<sst xmlns="http://schemas.openxmlformats.org/spreadsheetml/2006/main" count="528" uniqueCount="135">
  <si>
    <r>
      <t>E</t>
    </r>
    <r>
      <rPr>
        <vertAlign val="subscript"/>
        <sz val="11"/>
        <color theme="1"/>
        <rFont val="Calibri"/>
        <family val="2"/>
        <scheme val="minor"/>
      </rPr>
      <t>delivered</t>
    </r>
    <r>
      <rPr>
        <sz val="8"/>
        <color theme="1"/>
        <rFont val="Calibri"/>
        <family val="2"/>
        <scheme val="minor"/>
      </rPr>
      <t xml:space="preserve"> (GWh/yr)</t>
    </r>
  </si>
  <si>
    <r>
      <t>P</t>
    </r>
    <r>
      <rPr>
        <vertAlign val="subscript"/>
        <sz val="11"/>
        <color theme="1"/>
        <rFont val="Calibri"/>
        <family val="2"/>
        <scheme val="minor"/>
      </rPr>
      <t>peak</t>
    </r>
    <r>
      <rPr>
        <sz val="8"/>
        <color theme="1"/>
        <rFont val="Calibri"/>
        <family val="2"/>
        <scheme val="minor"/>
      </rPr>
      <t xml:space="preserve"> (kW)</t>
    </r>
  </si>
  <si>
    <t>A</t>
  </si>
  <si>
    <t>B</t>
  </si>
  <si>
    <t>Overview</t>
  </si>
  <si>
    <t>LCOE</t>
  </si>
  <si>
    <t>Tidal</t>
  </si>
  <si>
    <t>Solar</t>
  </si>
  <si>
    <t>LIB</t>
  </si>
  <si>
    <r>
      <t>CAPEX ($10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>)</t>
    </r>
  </si>
  <si>
    <t>LCOE ($/MWh)</t>
  </si>
  <si>
    <t>Flow</t>
  </si>
  <si>
    <t>Batteries</t>
  </si>
  <si>
    <t>Controller (hr)</t>
  </si>
  <si>
    <r>
      <t>E</t>
    </r>
    <r>
      <rPr>
        <vertAlign val="subscript"/>
        <sz val="11"/>
        <color theme="1"/>
        <rFont val="Calibri"/>
        <family val="2"/>
        <scheme val="minor"/>
      </rPr>
      <t>capacity</t>
    </r>
    <r>
      <rPr>
        <sz val="8"/>
        <color theme="1"/>
        <rFont val="Calibri"/>
        <family val="2"/>
        <scheme val="minor"/>
      </rPr>
      <t xml:space="preserve"> (MWh)</t>
    </r>
  </si>
  <si>
    <r>
      <t>Cost/E</t>
    </r>
    <r>
      <rPr>
        <vertAlign val="subscript"/>
        <sz val="11"/>
        <color theme="1"/>
        <rFont val="Calibri"/>
        <family val="2"/>
        <scheme val="minor"/>
      </rPr>
      <t>capacity</t>
    </r>
    <r>
      <rPr>
        <sz val="8"/>
        <color theme="1"/>
        <rFont val="Calibri"/>
        <family val="2"/>
        <scheme val="minor"/>
      </rPr>
      <t xml:space="preserve"> ($/kWh)</t>
    </r>
  </si>
  <si>
    <r>
      <t>Cost/P</t>
    </r>
    <r>
      <rPr>
        <vertAlign val="subscript"/>
        <sz val="11"/>
        <color theme="1"/>
        <rFont val="Calibri"/>
        <family val="2"/>
        <scheme val="minor"/>
      </rPr>
      <t>rated</t>
    </r>
    <r>
      <rPr>
        <sz val="8"/>
        <color theme="1"/>
        <rFont val="Calibri"/>
        <family val="2"/>
        <scheme val="minor"/>
      </rPr>
      <t xml:space="preserve"> ($/kW)</t>
    </r>
  </si>
  <si>
    <r>
      <t>P</t>
    </r>
    <r>
      <rPr>
        <vertAlign val="subscript"/>
        <sz val="11"/>
        <color theme="1"/>
        <rFont val="Calibri"/>
        <family val="2"/>
        <scheme val="minor"/>
      </rPr>
      <t>rated</t>
    </r>
    <r>
      <rPr>
        <sz val="8"/>
        <color theme="1"/>
        <rFont val="Calibri"/>
        <family val="2"/>
        <scheme val="minor"/>
      </rPr>
      <t xml:space="preserve"> (MW)</t>
    </r>
  </si>
  <si>
    <r>
      <t>Cost P</t>
    </r>
    <r>
      <rPr>
        <vertAlign val="subscript"/>
        <sz val="11"/>
        <color theme="1"/>
        <rFont val="Calibri"/>
        <family val="2"/>
        <scheme val="minor"/>
      </rPr>
      <t>rated</t>
    </r>
    <r>
      <rPr>
        <sz val="8"/>
        <color theme="1"/>
        <rFont val="Calibri"/>
        <family val="2"/>
        <scheme val="minor"/>
      </rPr>
      <t xml:space="preserve"> ($10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>)</t>
    </r>
  </si>
  <si>
    <t>Life (years)</t>
  </si>
  <si>
    <t>Table X - Microgrid Component Cost Comparisons</t>
  </si>
  <si>
    <t>C</t>
  </si>
  <si>
    <t>D</t>
  </si>
  <si>
    <t>Case</t>
  </si>
  <si>
    <t>E</t>
  </si>
  <si>
    <t>F</t>
  </si>
  <si>
    <t>G</t>
  </si>
  <si>
    <t>H</t>
  </si>
  <si>
    <t>Battery type</t>
  </si>
  <si>
    <r>
      <t xml:space="preserve">Tidal </t>
    </r>
    <r>
      <rPr>
        <i/>
        <sz val="10"/>
        <color theme="1" tint="0.499984740745262"/>
        <rFont val="Calibri"/>
        <family val="2"/>
        <scheme val="minor"/>
      </rPr>
      <t>((%))</t>
    </r>
    <r>
      <rPr>
        <sz val="8"/>
        <color theme="1"/>
        <rFont val="Calibri"/>
        <family val="2"/>
        <scheme val="minor"/>
      </rPr>
      <t xml:space="preserve"> ($/MWh)</t>
    </r>
  </si>
  <si>
    <r>
      <t>Solar</t>
    </r>
    <r>
      <rPr>
        <sz val="10"/>
        <color theme="1" tint="0.499984740745262"/>
        <rFont val="Calibri"/>
        <family val="2"/>
        <scheme val="minor"/>
      </rPr>
      <t xml:space="preserve"> </t>
    </r>
    <r>
      <rPr>
        <i/>
        <sz val="10"/>
        <color theme="1" tint="0.499984740745262"/>
        <rFont val="Calibri"/>
        <family val="2"/>
        <scheme val="minor"/>
      </rPr>
      <t>((%))</t>
    </r>
    <r>
      <rPr>
        <sz val="10"/>
        <color theme="1" tint="0.499984740745262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($/MWh)</t>
    </r>
  </si>
  <si>
    <r>
      <t xml:space="preserve">LIB </t>
    </r>
    <r>
      <rPr>
        <i/>
        <sz val="10"/>
        <color theme="1" tint="0.499984740745262"/>
        <rFont val="Calibri"/>
        <family val="2"/>
        <scheme val="minor"/>
      </rPr>
      <t>((%))</t>
    </r>
    <r>
      <rPr>
        <sz val="8"/>
        <color theme="1"/>
        <rFont val="Calibri"/>
        <family val="2"/>
        <scheme val="minor"/>
      </rPr>
      <t xml:space="preserve"> ($/MWh)</t>
    </r>
  </si>
  <si>
    <r>
      <t xml:space="preserve">Flow </t>
    </r>
    <r>
      <rPr>
        <i/>
        <sz val="10"/>
        <color theme="1" tint="0.499984740745262"/>
        <rFont val="Calibri"/>
        <family val="2"/>
        <scheme val="minor"/>
      </rPr>
      <t>((%))</t>
    </r>
    <r>
      <rPr>
        <sz val="8"/>
        <color theme="1"/>
        <rFont val="Calibri"/>
        <family val="2"/>
        <scheme val="minor"/>
      </rPr>
      <t xml:space="preserve"> ($/MWh)</t>
    </r>
  </si>
  <si>
    <r>
      <t>Cost E</t>
    </r>
    <r>
      <rPr>
        <vertAlign val="subscript"/>
        <sz val="8"/>
        <color theme="1"/>
        <rFont val="Calibri"/>
        <family val="2"/>
        <scheme val="minor"/>
      </rPr>
      <t>capacity</t>
    </r>
    <r>
      <rPr>
        <sz val="8"/>
        <color theme="1"/>
        <rFont val="Calibri"/>
        <family val="2"/>
        <scheme val="minor"/>
      </rPr>
      <t xml:space="preserve"> ($10</t>
    </r>
    <r>
      <rPr>
        <vertAlign val="superscript"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>)</t>
    </r>
  </si>
  <si>
    <r>
      <t>Cost Total ($10</t>
    </r>
    <r>
      <rPr>
        <vertAlign val="superscript"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>)</t>
    </r>
  </si>
  <si>
    <t>Generators</t>
  </si>
  <si>
    <t>Capacity factor (%)</t>
  </si>
  <si>
    <t>I</t>
  </si>
  <si>
    <r>
      <t xml:space="preserve">Grid </t>
    </r>
    <r>
      <rPr>
        <i/>
        <sz val="10"/>
        <color theme="1" tint="0.499984740745262"/>
        <rFont val="Calibri"/>
        <family val="2"/>
        <scheme val="minor"/>
      </rPr>
      <t>((%))</t>
    </r>
    <r>
      <rPr>
        <sz val="8"/>
        <color theme="1"/>
        <rFont val="Calibri"/>
        <family val="2"/>
        <scheme val="minor"/>
      </rPr>
      <t xml:space="preserve"> ($/MWh)</t>
    </r>
  </si>
  <si>
    <t>[]</t>
  </si>
  <si>
    <t>'CAPEX'</t>
  </si>
  <si>
    <t>'LCOE'</t>
  </si>
  <si>
    <t>'LCOE_tidal_cost'</t>
  </si>
  <si>
    <t>'LCOE_tidal_pct'</t>
  </si>
  <si>
    <t>'LCOE_solar_cost'</t>
  </si>
  <si>
    <t>'LCOE_solar_pct'</t>
  </si>
  <si>
    <t>'LCOE_grid_cost'</t>
  </si>
  <si>
    <t>'LCOE_grid_pct'</t>
  </si>
  <si>
    <t>'LCOE_LIB_cost'</t>
  </si>
  <si>
    <t>'LCOE_LIB_pct'</t>
  </si>
  <si>
    <t>'LCOE_flow_cost'</t>
  </si>
  <si>
    <t>'LCOE_flow_pct'</t>
  </si>
  <si>
    <t>'controller'</t>
  </si>
  <si>
    <t>'bat_cost_total_LIB'</t>
  </si>
  <si>
    <t>'bat_cost_total_flow'</t>
  </si>
  <si>
    <t>'bat_cost_E_LIB'</t>
  </si>
  <si>
    <t>'bat_cost_E_flow'</t>
  </si>
  <si>
    <t>'bat_cost_P_LIB'</t>
  </si>
  <si>
    <t>'bat_cost_P_flow'</t>
  </si>
  <si>
    <t>'bat_cap_E_LIB'</t>
  </si>
  <si>
    <t>'bat_cap_E_flow'</t>
  </si>
  <si>
    <t>'bat_rated_P_LIB'</t>
  </si>
  <si>
    <t>'bat_rated_P_flow'</t>
  </si>
  <si>
    <t>'bat_cost_cap_LIB'</t>
  </si>
  <si>
    <t>'bat_cost_cap_flow'</t>
  </si>
  <si>
    <t>'bat_cost_rated_LIB'</t>
  </si>
  <si>
    <t>'bat_cost_rated_flow'</t>
  </si>
  <si>
    <t>'bat_life_LIB'</t>
  </si>
  <si>
    <t>'bat_life_flow'</t>
  </si>
  <si>
    <t>'bat_E_P_LIB'</t>
  </si>
  <si>
    <t>'bat_E_P_flow'</t>
  </si>
  <si>
    <t>'gen_cost_total_solar'</t>
  </si>
  <si>
    <t>'gen_cost_total_tidal'</t>
  </si>
  <si>
    <t>'gen_rated_power_solar'</t>
  </si>
  <si>
    <t>'gen_rated_power_tidal'</t>
  </si>
  <si>
    <t>'gen_power_cost_solar'</t>
  </si>
  <si>
    <t>'gen_power_cost_tidal'</t>
  </si>
  <si>
    <t>'gen_life_solar'</t>
  </si>
  <si>
    <t>'gen_life_tidal'</t>
  </si>
  <si>
    <t>'gen_CF_solar'</t>
  </si>
  <si>
    <t>'gen_CF_tidal'</t>
  </si>
  <si>
    <t>'title'</t>
  </si>
  <si>
    <t>'E_delivered'</t>
  </si>
  <si>
    <t>'P_peak'</t>
  </si>
  <si>
    <t>E_delivered</t>
  </si>
  <si>
    <t>P_peak</t>
  </si>
  <si>
    <t>CAPEX</t>
  </si>
  <si>
    <t>LCOE_tidal_cost</t>
  </si>
  <si>
    <t>LCOE_tidal_pct</t>
  </si>
  <si>
    <t>LCOE_solar_cost</t>
  </si>
  <si>
    <t>LCOE_solar_pct</t>
  </si>
  <si>
    <t>LCOE_grid_cost</t>
  </si>
  <si>
    <t>LCOE_grid_pct</t>
  </si>
  <si>
    <t>LCOE_LIB_cost</t>
  </si>
  <si>
    <t>LCOE_LIB_pct</t>
  </si>
  <si>
    <t>LCOE_flow_cost</t>
  </si>
  <si>
    <t>LCOE_flow_pct</t>
  </si>
  <si>
    <t>controller</t>
  </si>
  <si>
    <t>bat_cost_total_LIB</t>
  </si>
  <si>
    <t>bat_cost_total_flow</t>
  </si>
  <si>
    <t>bat_cost_E_LIB</t>
  </si>
  <si>
    <t>bat_cost_E_flow</t>
  </si>
  <si>
    <t>bat_cost_P_LIB</t>
  </si>
  <si>
    <t>bat_cost_P_flow</t>
  </si>
  <si>
    <t>bat_cap_E_LIB</t>
  </si>
  <si>
    <t>bat_cost_cap_flow</t>
  </si>
  <si>
    <t>bat_cost_rated_LIB</t>
  </si>
  <si>
    <t>bat_cost_rated_flow</t>
  </si>
  <si>
    <t>bat_rated_P_LIB</t>
  </si>
  <si>
    <t>bat_rated_P_flow</t>
  </si>
  <si>
    <t>bat_cost_cap_LIB</t>
  </si>
  <si>
    <t>bat_life_LIB</t>
  </si>
  <si>
    <t>bat_life_flow</t>
  </si>
  <si>
    <t>bat_E_P_LIB</t>
  </si>
  <si>
    <t>bat_E_P_flow</t>
  </si>
  <si>
    <t>gen_cost_total_solar</t>
  </si>
  <si>
    <t>gen_cost_total_tidal</t>
  </si>
  <si>
    <t>gen_rated_power_solar</t>
  </si>
  <si>
    <t>gen_rated_power_tidal</t>
  </si>
  <si>
    <t>gen_power_cost_solar</t>
  </si>
  <si>
    <t>gen_power_cost_tidal</t>
  </si>
  <si>
    <t>gen_life_solar</t>
  </si>
  <si>
    <t>gen_life_tidal</t>
  </si>
  <si>
    <t>gen_CF_solar</t>
  </si>
  <si>
    <t>gen_CF_tidal</t>
  </si>
  <si>
    <t>'Partical Swarm - make_island_aspirational'</t>
  </si>
  <si>
    <t>'Partical Swarm - make_island_Zakeri2015'</t>
  </si>
  <si>
    <t>'Partical Swarm - make_island_PNNL2019_2018'</t>
  </si>
  <si>
    <t>'Partical Swarm - make_island_PNNL2019_2025'</t>
  </si>
  <si>
    <t>bat_max_cycles_flow</t>
  </si>
  <si>
    <r>
      <t>Cost/P</t>
    </r>
    <r>
      <rPr>
        <vertAlign val="subscript"/>
        <sz val="11"/>
        <color theme="1"/>
        <rFont val="Calibri"/>
        <family val="2"/>
        <scheme val="minor"/>
      </rPr>
      <t>rated</t>
    </r>
    <r>
      <rPr>
        <sz val="8"/>
        <color theme="1"/>
        <rFont val="Calibri"/>
        <family val="2"/>
        <scheme val="minor"/>
      </rPr>
      <t xml:space="preserve"> ($/W)</t>
    </r>
  </si>
  <si>
    <t>'bat_max_cycles_LIB'</t>
  </si>
  <si>
    <t>'bat_max_cycles_flow'</t>
  </si>
  <si>
    <t>Life (cycles)</t>
  </si>
  <si>
    <t>E/P ratio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</si>
</sst>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"/>
    <numFmt numFmtId="167" formatCode="#,##0.0"/>
    <numFmt numFmtId="170" formatCode="&quot;(&quot;0&quot;%)&quot;"/>
  </numFmts>
  <fonts count="18" x14ac:knownFonts="1">
    <font>
      <sz val="8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8"/>
      <color rgb="FF7F7F7F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i/>
      <sz val="6"/>
      <color rgb="FF7F7F7F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2"/>
      <color theme="3"/>
      <name val="Calibri Light"/>
      <family val="2"/>
      <scheme val="major"/>
    </font>
    <font>
      <b/>
      <sz val="9"/>
      <color theme="3"/>
      <name val="Calibri"/>
      <family val="2"/>
      <scheme val="minor"/>
    </font>
    <font>
      <b/>
      <sz val="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 style="thin">
        <color theme="8"/>
      </right>
      <top/>
      <bottom style="double">
        <color theme="4"/>
      </bottom>
      <diagonal/>
    </border>
    <border>
      <left/>
      <right style="thin">
        <color theme="8"/>
      </right>
      <top/>
      <bottom style="thick">
        <color theme="4"/>
      </bottom>
      <diagonal/>
    </border>
    <border>
      <left/>
      <right style="thin">
        <color theme="8"/>
      </right>
      <top/>
      <bottom style="thick">
        <color theme="4" tint="0.499984740745262"/>
      </bottom>
      <diagonal/>
    </border>
    <border>
      <left/>
      <right style="thin">
        <color theme="8"/>
      </right>
      <top/>
      <bottom/>
      <diagonal/>
    </border>
    <border>
      <left/>
      <right style="thin">
        <color theme="8"/>
      </right>
      <top/>
      <bottom style="medium">
        <color theme="4" tint="0.39997558519241921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6" fillId="0" borderId="2" applyNumberFormat="0" applyFill="0" applyAlignment="0" applyProtection="0"/>
    <xf numFmtId="0" fontId="16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4" applyNumberFormat="0" applyFill="0" applyAlignment="0" applyProtection="0"/>
  </cellStyleXfs>
  <cellXfs count="45">
    <xf numFmtId="0" fontId="0" fillId="0" borderId="0" xfId="0"/>
    <xf numFmtId="0" fontId="0" fillId="0" borderId="0" xfId="0" applyAlignment="1">
      <alignment horizontal="left" indent="1"/>
    </xf>
    <xf numFmtId="0" fontId="6" fillId="0" borderId="2" xfId="3"/>
    <xf numFmtId="0" fontId="1" fillId="0" borderId="1" xfId="2"/>
    <xf numFmtId="0" fontId="0" fillId="0" borderId="0" xfId="0" applyAlignment="1">
      <alignment horizontal="left" indent="2"/>
    </xf>
    <xf numFmtId="0" fontId="0" fillId="0" borderId="0" xfId="0" applyFont="1" applyAlignment="1">
      <alignment horizontal="left" indent="2"/>
    </xf>
    <xf numFmtId="0" fontId="16" fillId="0" borderId="3" xfId="4" applyAlignment="1">
      <alignment horizontal="left" indent="1"/>
    </xf>
    <xf numFmtId="0" fontId="16" fillId="0" borderId="3" xfId="4"/>
    <xf numFmtId="0" fontId="15" fillId="0" borderId="0" xfId="1"/>
    <xf numFmtId="0" fontId="13" fillId="0" borderId="0" xfId="5"/>
    <xf numFmtId="0" fontId="13" fillId="0" borderId="0" xfId="5" applyAlignment="1">
      <alignment horizontal="left" wrapText="1"/>
    </xf>
    <xf numFmtId="0" fontId="1" fillId="0" borderId="1" xfId="2" applyAlignment="1">
      <alignment horizontal="centerContinuous"/>
    </xf>
    <xf numFmtId="0" fontId="0" fillId="0" borderId="0" xfId="0" applyFont="1" applyAlignment="1">
      <alignment horizontal="left" indent="1"/>
    </xf>
    <xf numFmtId="0" fontId="16" fillId="0" borderId="3" xfId="4" applyAlignment="1">
      <alignment horizontal="left"/>
    </xf>
    <xf numFmtId="0" fontId="13" fillId="0" borderId="0" xfId="5" applyAlignment="1">
      <alignment wrapText="1"/>
    </xf>
    <xf numFmtId="11" fontId="0" fillId="0" borderId="0" xfId="0" applyNumberFormat="1"/>
    <xf numFmtId="0" fontId="13" fillId="0" borderId="0" xfId="5" applyAlignment="1">
      <alignment horizontal="left"/>
    </xf>
    <xf numFmtId="0" fontId="0" fillId="2" borderId="0" xfId="0" applyFill="1"/>
    <xf numFmtId="0" fontId="0" fillId="3" borderId="0" xfId="0" applyFill="1"/>
    <xf numFmtId="0" fontId="16" fillId="3" borderId="3" xfId="4" applyFill="1"/>
    <xf numFmtId="1" fontId="0" fillId="0" borderId="0" xfId="0" applyNumberFormat="1"/>
    <xf numFmtId="1" fontId="16" fillId="0" borderId="3" xfId="4" applyNumberFormat="1"/>
    <xf numFmtId="166" fontId="0" fillId="0" borderId="0" xfId="0" applyNumberFormat="1" applyAlignment="1">
      <alignment horizontal="right"/>
    </xf>
    <xf numFmtId="170" fontId="5" fillId="0" borderId="0" xfId="5" applyNumberFormat="1" applyFont="1" applyAlignment="1">
      <alignment horizontal="right"/>
    </xf>
    <xf numFmtId="0" fontId="8" fillId="0" borderId="3" xfId="4" applyFont="1" applyAlignment="1">
      <alignment horizontal="center"/>
    </xf>
    <xf numFmtId="0" fontId="14" fillId="0" borderId="2" xfId="3" applyFont="1" applyAlignment="1">
      <alignment horizontal="center"/>
    </xf>
    <xf numFmtId="0" fontId="17" fillId="0" borderId="5" xfId="6" applyFont="1" applyBorder="1" applyAlignment="1">
      <alignment horizontal="left" indent="2"/>
    </xf>
    <xf numFmtId="166" fontId="17" fillId="0" borderId="5" xfId="6" applyNumberFormat="1" applyFont="1" applyBorder="1"/>
    <xf numFmtId="0" fontId="17" fillId="0" borderId="5" xfId="6" applyFont="1" applyBorder="1"/>
    <xf numFmtId="0" fontId="17" fillId="3" borderId="5" xfId="6" applyFont="1" applyFill="1" applyBorder="1"/>
    <xf numFmtId="0" fontId="1" fillId="0" borderId="7" xfId="2" applyBorder="1" applyAlignment="1">
      <alignment horizontal="centerContinuous"/>
    </xf>
    <xf numFmtId="0" fontId="6" fillId="0" borderId="8" xfId="3" applyBorder="1"/>
    <xf numFmtId="166" fontId="0" fillId="0" borderId="9" xfId="0" applyNumberFormat="1" applyBorder="1" applyAlignment="1">
      <alignment horizontal="right"/>
    </xf>
    <xf numFmtId="0" fontId="6" fillId="0" borderId="8" xfId="3" applyBorder="1" applyAlignment="1">
      <alignment horizontal="right"/>
    </xf>
    <xf numFmtId="0" fontId="0" fillId="0" borderId="9" xfId="0" applyBorder="1"/>
    <xf numFmtId="0" fontId="8" fillId="0" borderId="10" xfId="4" applyFont="1" applyBorder="1" applyAlignment="1">
      <alignment horizontal="center"/>
    </xf>
    <xf numFmtId="0" fontId="14" fillId="0" borderId="8" xfId="3" applyFont="1" applyBorder="1" applyAlignment="1">
      <alignment horizontal="center"/>
    </xf>
    <xf numFmtId="166" fontId="17" fillId="0" borderId="6" xfId="6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9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9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9" xfId="0" applyNumberFormat="1" applyBorder="1" applyAlignment="1">
      <alignment horizontal="right"/>
    </xf>
    <xf numFmtId="1" fontId="16" fillId="0" borderId="10" xfId="4" applyNumberFormat="1" applyBorder="1" applyAlignment="1">
      <alignment horizontal="right"/>
    </xf>
  </cellXfs>
  <cellStyles count="7">
    <cellStyle name="Explanatory Text" xfId="5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  <cellStyle name="Total" xfId="6" builtinId="25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4A29-95F1-468F-A937-954420917138}">
  <dimension ref="A1:AL38"/>
  <sheetViews>
    <sheetView tabSelected="1" workbookViewId="0">
      <selection activeCell="A26" sqref="A26"/>
    </sheetView>
  </sheetViews>
  <sheetFormatPr defaultRowHeight="10.75" x14ac:dyDescent="0.3"/>
  <cols>
    <col min="1" max="1" width="23.09765625" customWidth="1"/>
    <col min="2" max="19" width="7.19921875" customWidth="1"/>
    <col min="21" max="21" width="15.8984375" bestFit="1" customWidth="1"/>
    <col min="22" max="22" width="16.8984375" bestFit="1" customWidth="1"/>
  </cols>
  <sheetData>
    <row r="1" spans="1:38" s="8" customFormat="1" ht="15.9" x14ac:dyDescent="0.45">
      <c r="A1" s="8" t="s">
        <v>20</v>
      </c>
    </row>
    <row r="2" spans="1:38" s="3" customFormat="1" ht="15" thickBot="1" x14ac:dyDescent="0.45">
      <c r="A2" s="3" t="s">
        <v>23</v>
      </c>
      <c r="B2" s="11" t="s">
        <v>2</v>
      </c>
      <c r="C2" s="30"/>
      <c r="D2" s="11" t="s">
        <v>3</v>
      </c>
      <c r="E2" s="30"/>
      <c r="F2" s="11" t="s">
        <v>21</v>
      </c>
      <c r="G2" s="30"/>
      <c r="H2" s="11" t="s">
        <v>22</v>
      </c>
      <c r="I2" s="30"/>
      <c r="J2" s="11" t="s">
        <v>24</v>
      </c>
      <c r="K2" s="30"/>
      <c r="L2" s="11" t="s">
        <v>25</v>
      </c>
      <c r="M2" s="30"/>
      <c r="N2" s="11" t="s">
        <v>26</v>
      </c>
      <c r="O2" s="30"/>
      <c r="P2" s="11" t="s">
        <v>27</v>
      </c>
      <c r="Q2" s="30"/>
      <c r="R2" s="11" t="s">
        <v>37</v>
      </c>
      <c r="S2" s="30"/>
    </row>
    <row r="3" spans="1:38" s="2" customFormat="1" ht="13.75" thickTop="1" thickBot="1" x14ac:dyDescent="0.4">
      <c r="A3" s="2" t="s">
        <v>4</v>
      </c>
      <c r="C3" s="31"/>
      <c r="E3" s="31"/>
      <c r="G3" s="31"/>
      <c r="I3" s="31"/>
      <c r="K3" s="31"/>
      <c r="M3" s="31"/>
      <c r="O3" s="31"/>
      <c r="Q3" s="31"/>
      <c r="S3" s="31"/>
    </row>
    <row r="4" spans="1:38" ht="17.600000000000001" thickTop="1" x14ac:dyDescent="0.55000000000000004">
      <c r="A4" s="1" t="s">
        <v>0</v>
      </c>
      <c r="B4" s="20" t="str">
        <f>IFERROR(VLOOKUP(U4,preprocessed,1+B$38,FALSE),"")</f>
        <v/>
      </c>
      <c r="C4" s="43">
        <f>IFERROR(VLOOKUP(V4,preprocessed,1+C$38,FALSE),"")</f>
        <v>4.5684209999999998</v>
      </c>
      <c r="D4" s="20" t="str">
        <f>IFERROR(VLOOKUP(W4,preprocessed,1+D$38,FALSE),"")</f>
        <v/>
      </c>
      <c r="E4" s="43">
        <f>IFERROR(VLOOKUP(X4,preprocessed,1+E$38,FALSE),"")</f>
        <v>4.5684209999999998</v>
      </c>
      <c r="F4" s="20" t="str">
        <f>IFERROR(VLOOKUP(Y4,preprocessed,1+F$38,FALSE),"")</f>
        <v/>
      </c>
      <c r="G4" s="43">
        <f>IFERROR(VLOOKUP(Z4,preprocessed,1+G$38,FALSE),"")</f>
        <v>4.5684209999999998</v>
      </c>
      <c r="H4" s="20" t="str">
        <f>IFERROR(VLOOKUP(AA4,preprocessed,1+H$38,FALSE),"")</f>
        <v/>
      </c>
      <c r="I4" s="43">
        <f>IFERROR(VLOOKUP(AB4,preprocessed,1+I$38,FALSE),"")</f>
        <v>4.5684209999999998</v>
      </c>
      <c r="J4" s="20" t="str">
        <f>IFERROR(VLOOKUP(AC4,preprocessed,1+J$38,FALSE),"")</f>
        <v/>
      </c>
      <c r="K4" s="43" t="str">
        <f>IFERROR(VLOOKUP(AD4,preprocessed,1+K$38,FALSE),"")</f>
        <v>-</v>
      </c>
      <c r="L4" s="20" t="str">
        <f>IFERROR(VLOOKUP(AE4,preprocessed,1+L$38,FALSE),"")</f>
        <v/>
      </c>
      <c r="M4" s="43" t="str">
        <f>IFERROR(VLOOKUP(AF4,preprocessed,1+M$38,FALSE),"")</f>
        <v>-</v>
      </c>
      <c r="N4" s="20" t="str">
        <f>IFERROR(VLOOKUP(AG4,preprocessed,1+N$38,FALSE),"")</f>
        <v/>
      </c>
      <c r="O4" s="43" t="str">
        <f>IFERROR(VLOOKUP(AH4,preprocessed,1+O$38,FALSE),"")</f>
        <v>-</v>
      </c>
      <c r="P4" s="20" t="str">
        <f>IFERROR(VLOOKUP(AI4,preprocessed,1+P$38,FALSE),"")</f>
        <v/>
      </c>
      <c r="Q4" s="43" t="str">
        <f>IFERROR(VLOOKUP(AJ4,preprocessed,1+Q$38,FALSE),"")</f>
        <v>-</v>
      </c>
      <c r="R4" s="20" t="str">
        <f>IFERROR(VLOOKUP(AK4,preprocessed,1+R$38,FALSE),"")</f>
        <v/>
      </c>
      <c r="S4" s="43" t="str">
        <f>IFERROR(VLOOKUP(AL4,preprocessed,1+S$38,FALSE),"")</f>
        <v>-</v>
      </c>
      <c r="V4" s="18" t="s">
        <v>84</v>
      </c>
      <c r="X4" s="18" t="s">
        <v>84</v>
      </c>
      <c r="Z4" s="18" t="s">
        <v>84</v>
      </c>
      <c r="AB4" s="18" t="s">
        <v>84</v>
      </c>
      <c r="AD4" s="18" t="s">
        <v>84</v>
      </c>
      <c r="AF4" s="18" t="s">
        <v>84</v>
      </c>
      <c r="AH4" s="18" t="s">
        <v>84</v>
      </c>
      <c r="AJ4" s="18" t="s">
        <v>84</v>
      </c>
      <c r="AL4" s="18" t="s">
        <v>84</v>
      </c>
    </row>
    <row r="5" spans="1:38" ht="17.149999999999999" x14ac:dyDescent="0.55000000000000004">
      <c r="A5" s="1" t="s">
        <v>1</v>
      </c>
      <c r="B5" s="20" t="str">
        <f>IFERROR(VLOOKUP(U5,preprocessed,1+B$38,FALSE),"")</f>
        <v/>
      </c>
      <c r="C5" s="43">
        <f>IFERROR(VLOOKUP(V5,preprocessed,1+C$38,FALSE),"")</f>
        <v>84.9697372502701</v>
      </c>
      <c r="D5" s="20" t="str">
        <f>IFERROR(VLOOKUP(W5,preprocessed,1+D$38,FALSE),"")</f>
        <v/>
      </c>
      <c r="E5" s="43">
        <f>IFERROR(VLOOKUP(X5,preprocessed,1+E$38,FALSE),"")</f>
        <v>84.9697372502701</v>
      </c>
      <c r="F5" s="20" t="str">
        <f>IFERROR(VLOOKUP(Y5,preprocessed,1+F$38,FALSE),"")</f>
        <v/>
      </c>
      <c r="G5" s="43">
        <f>IFERROR(VLOOKUP(Z5,preprocessed,1+G$38,FALSE),"")</f>
        <v>84.9697372502701</v>
      </c>
      <c r="H5" s="20" t="str">
        <f>IFERROR(VLOOKUP(AA5,preprocessed,1+H$38,FALSE),"")</f>
        <v/>
      </c>
      <c r="I5" s="43">
        <f>IFERROR(VLOOKUP(AB5,preprocessed,1+I$38,FALSE),"")</f>
        <v>84.9697372502701</v>
      </c>
      <c r="J5" s="20" t="str">
        <f>IFERROR(VLOOKUP(AC5,preprocessed,1+J$38,FALSE),"")</f>
        <v/>
      </c>
      <c r="K5" s="43" t="str">
        <f>IFERROR(VLOOKUP(AD5,preprocessed,1+K$38,FALSE),"")</f>
        <v>-</v>
      </c>
      <c r="L5" s="20" t="str">
        <f>IFERROR(VLOOKUP(AE5,preprocessed,1+L$38,FALSE),"")</f>
        <v/>
      </c>
      <c r="M5" s="43" t="str">
        <f>IFERROR(VLOOKUP(AF5,preprocessed,1+M$38,FALSE),"")</f>
        <v>-</v>
      </c>
      <c r="N5" s="20" t="str">
        <f>IFERROR(VLOOKUP(AG5,preprocessed,1+N$38,FALSE),"")</f>
        <v/>
      </c>
      <c r="O5" s="43" t="str">
        <f>IFERROR(VLOOKUP(AH5,preprocessed,1+O$38,FALSE),"")</f>
        <v>-</v>
      </c>
      <c r="P5" s="20" t="str">
        <f>IFERROR(VLOOKUP(AI5,preprocessed,1+P$38,FALSE),"")</f>
        <v/>
      </c>
      <c r="Q5" s="43" t="str">
        <f>IFERROR(VLOOKUP(AJ5,preprocessed,1+Q$38,FALSE),"")</f>
        <v>-</v>
      </c>
      <c r="R5" s="20" t="str">
        <f>IFERROR(VLOOKUP(AK5,preprocessed,1+R$38,FALSE),"")</f>
        <v/>
      </c>
      <c r="S5" s="43" t="str">
        <f>IFERROR(VLOOKUP(AL5,preprocessed,1+S$38,FALSE),"")</f>
        <v>-</v>
      </c>
      <c r="V5" s="18" t="s">
        <v>85</v>
      </c>
      <c r="X5" s="18" t="s">
        <v>85</v>
      </c>
      <c r="Z5" s="18" t="s">
        <v>85</v>
      </c>
      <c r="AB5" s="18" t="s">
        <v>85</v>
      </c>
      <c r="AD5" s="18" t="s">
        <v>85</v>
      </c>
      <c r="AF5" s="18" t="s">
        <v>85</v>
      </c>
      <c r="AH5" s="18" t="s">
        <v>85</v>
      </c>
      <c r="AJ5" s="18" t="s">
        <v>85</v>
      </c>
      <c r="AL5" s="18" t="s">
        <v>85</v>
      </c>
    </row>
    <row r="6" spans="1:38" ht="16.75" thickTop="1" x14ac:dyDescent="0.4">
      <c r="A6" s="1" t="s">
        <v>9</v>
      </c>
      <c r="B6" s="20" t="str">
        <f>IFERROR(VLOOKUP(U6,preprocessed,1+B$38,FALSE),"")</f>
        <v/>
      </c>
      <c r="C6" s="43">
        <f>IFERROR(VLOOKUP(V6,preprocessed,1+C$38,FALSE),"")</f>
        <v>16.906269432232602</v>
      </c>
      <c r="D6" s="20" t="str">
        <f>IFERROR(VLOOKUP(W6,preprocessed,1+D$38,FALSE),"")</f>
        <v/>
      </c>
      <c r="E6" s="43">
        <f>IFERROR(VLOOKUP(X6,preprocessed,1+E$38,FALSE),"")</f>
        <v>140.273374992111</v>
      </c>
      <c r="F6" s="20" t="str">
        <f>IFERROR(VLOOKUP(Y6,preprocessed,1+F$38,FALSE),"")</f>
        <v/>
      </c>
      <c r="G6" s="43">
        <f>IFERROR(VLOOKUP(Z6,preprocessed,1+G$38,FALSE),"")</f>
        <v>124.848531807101</v>
      </c>
      <c r="H6" s="20" t="str">
        <f>IFERROR(VLOOKUP(AA6,preprocessed,1+H$38,FALSE),"")</f>
        <v/>
      </c>
      <c r="I6" s="43">
        <f>IFERROR(VLOOKUP(AB6,preprocessed,1+I$38,FALSE),"")</f>
        <v>98.140345949551602</v>
      </c>
      <c r="J6" s="20" t="str">
        <f>IFERROR(VLOOKUP(AC6,preprocessed,1+J$38,FALSE),"")</f>
        <v/>
      </c>
      <c r="K6" s="43" t="str">
        <f>IFERROR(VLOOKUP(AD6,preprocessed,1+K$38,FALSE),"")</f>
        <v>-</v>
      </c>
      <c r="L6" s="20" t="str">
        <f>IFERROR(VLOOKUP(AE6,preprocessed,1+L$38,FALSE),"")</f>
        <v/>
      </c>
      <c r="M6" s="43" t="str">
        <f>IFERROR(VLOOKUP(AF6,preprocessed,1+M$38,FALSE),"")</f>
        <v>-</v>
      </c>
      <c r="N6" s="20" t="str">
        <f>IFERROR(VLOOKUP(AG6,preprocessed,1+N$38,FALSE),"")</f>
        <v/>
      </c>
      <c r="O6" s="43" t="str">
        <f>IFERROR(VLOOKUP(AH6,preprocessed,1+O$38,FALSE),"")</f>
        <v>-</v>
      </c>
      <c r="P6" s="20" t="str">
        <f>IFERROR(VLOOKUP(AI6,preprocessed,1+P$38,FALSE),"")</f>
        <v/>
      </c>
      <c r="Q6" s="43" t="str">
        <f>IFERROR(VLOOKUP(AJ6,preprocessed,1+Q$38,FALSE),"")</f>
        <v>-</v>
      </c>
      <c r="R6" s="20" t="str">
        <f>IFERROR(VLOOKUP(AK6,preprocessed,1+R$38,FALSE),"")</f>
        <v/>
      </c>
      <c r="S6" s="43" t="str">
        <f>IFERROR(VLOOKUP(AL6,preprocessed,1+S$38,FALSE),"")</f>
        <v>-</v>
      </c>
      <c r="V6" s="18" t="s">
        <v>86</v>
      </c>
      <c r="X6" s="18" t="s">
        <v>86</v>
      </c>
      <c r="Z6" s="18" t="s">
        <v>86</v>
      </c>
      <c r="AB6" s="18" t="s">
        <v>86</v>
      </c>
      <c r="AD6" s="18" t="s">
        <v>86</v>
      </c>
      <c r="AF6" s="18" t="s">
        <v>86</v>
      </c>
      <c r="AH6" s="18" t="s">
        <v>86</v>
      </c>
      <c r="AJ6" s="18" t="s">
        <v>86</v>
      </c>
      <c r="AL6" s="18" t="s">
        <v>86</v>
      </c>
    </row>
    <row r="7" spans="1:38" s="7" customFormat="1" ht="12.45" thickBot="1" x14ac:dyDescent="0.4">
      <c r="A7" s="13" t="s">
        <v>10</v>
      </c>
      <c r="B7" s="21" t="str">
        <f>IFERROR(VLOOKUP(U7,preprocessed,1+B$38,FALSE),"")</f>
        <v/>
      </c>
      <c r="C7" s="44">
        <f>IFERROR(VLOOKUP(V7,preprocessed,1+C$38,FALSE),"")</f>
        <v>187.43741882049801</v>
      </c>
      <c r="D7" s="21" t="str">
        <f>IFERROR(VLOOKUP(W7,preprocessed,1+D$38,FALSE),"")</f>
        <v/>
      </c>
      <c r="E7" s="44">
        <f>IFERROR(VLOOKUP(X7,preprocessed,1+E$38,FALSE),"")</f>
        <v>2009.26046084582</v>
      </c>
      <c r="F7" s="21" t="str">
        <f>IFERROR(VLOOKUP(Y7,preprocessed,1+F$38,FALSE),"")</f>
        <v/>
      </c>
      <c r="G7" s="44">
        <f>IFERROR(VLOOKUP(Z7,preprocessed,1+G$38,FALSE),"")</f>
        <v>2376.6998991372602</v>
      </c>
      <c r="H7" s="21" t="str">
        <f>IFERROR(VLOOKUP(AA7,preprocessed,1+H$38,FALSE),"")</f>
        <v/>
      </c>
      <c r="I7" s="44">
        <f>IFERROR(VLOOKUP(AB7,preprocessed,1+I$38,FALSE),"")</f>
        <v>1848.31838463239</v>
      </c>
      <c r="J7" s="21" t="str">
        <f>IFERROR(VLOOKUP(AC7,preprocessed,1+J$38,FALSE),"")</f>
        <v/>
      </c>
      <c r="K7" s="44" t="str">
        <f>IFERROR(VLOOKUP(AD7,preprocessed,1+K$38,FALSE),"")</f>
        <v>-</v>
      </c>
      <c r="L7" s="21" t="str">
        <f>IFERROR(VLOOKUP(AE7,preprocessed,1+L$38,FALSE),"")</f>
        <v/>
      </c>
      <c r="M7" s="44" t="str">
        <f>IFERROR(VLOOKUP(AF7,preprocessed,1+M$38,FALSE),"")</f>
        <v>-</v>
      </c>
      <c r="N7" s="21" t="str">
        <f>IFERROR(VLOOKUP(AG7,preprocessed,1+N$38,FALSE),"")</f>
        <v/>
      </c>
      <c r="O7" s="44" t="str">
        <f>IFERROR(VLOOKUP(AH7,preprocessed,1+O$38,FALSE),"")</f>
        <v>-</v>
      </c>
      <c r="P7" s="21" t="str">
        <f>IFERROR(VLOOKUP(AI7,preprocessed,1+P$38,FALSE),"")</f>
        <v/>
      </c>
      <c r="Q7" s="44" t="str">
        <f>IFERROR(VLOOKUP(AJ7,preprocessed,1+Q$38,FALSE),"")</f>
        <v>-</v>
      </c>
      <c r="R7" s="21" t="str">
        <f>IFERROR(VLOOKUP(AK7,preprocessed,1+R$38,FALSE),"")</f>
        <v/>
      </c>
      <c r="S7" s="44" t="str">
        <f>IFERROR(VLOOKUP(AL7,preprocessed,1+S$38,FALSE),"")</f>
        <v>-</v>
      </c>
      <c r="V7" s="19" t="s">
        <v>5</v>
      </c>
      <c r="X7" s="19" t="s">
        <v>5</v>
      </c>
      <c r="Z7" s="19" t="s">
        <v>5</v>
      </c>
      <c r="AB7" s="19" t="s">
        <v>5</v>
      </c>
      <c r="AD7" s="19" t="s">
        <v>5</v>
      </c>
      <c r="AF7" s="19" t="s">
        <v>5</v>
      </c>
      <c r="AH7" s="19" t="s">
        <v>5</v>
      </c>
      <c r="AJ7" s="19" t="s">
        <v>5</v>
      </c>
      <c r="AL7" s="19" t="s">
        <v>5</v>
      </c>
    </row>
    <row r="8" spans="1:38" ht="12.9" x14ac:dyDescent="0.35">
      <c r="A8" s="1" t="s">
        <v>29</v>
      </c>
      <c r="B8" s="23">
        <f>IFERROR(VLOOKUP(U8,preprocessed,1+B$38,FALSE),"")</f>
        <v>43.532191606426203</v>
      </c>
      <c r="C8" s="43">
        <f>IFERROR(VLOOKUP(V8,preprocessed,1+C$38,FALSE),"")</f>
        <v>81.5956163030787</v>
      </c>
      <c r="D8" s="23">
        <f>IFERROR(VLOOKUP(W8,preprocessed,1+D$38,FALSE),"")</f>
        <v>4.0609858363642903</v>
      </c>
      <c r="E8" s="43">
        <f>IFERROR(VLOOKUP(X8,preprocessed,1+E$38,FALSE),"")</f>
        <v>81.595782730616506</v>
      </c>
      <c r="F8" s="23">
        <f>IFERROR(VLOOKUP(Y8,preprocessed,1+F$38,FALSE),"")</f>
        <v>3.1969093948707301</v>
      </c>
      <c r="G8" s="43">
        <f>IFERROR(VLOOKUP(Z8,preprocessed,1+G$38,FALSE),"")</f>
        <v>75.980942363402093</v>
      </c>
      <c r="H8" s="23">
        <f>IFERROR(VLOOKUP(AA8,preprocessed,1+H$38,FALSE),"")</f>
        <v>4.1047500260827903</v>
      </c>
      <c r="I8" s="43">
        <f>IFERROR(VLOOKUP(AB8,preprocessed,1+I$38,FALSE),"")</f>
        <v>75.868849375291106</v>
      </c>
      <c r="J8" s="23" t="str">
        <f>IFERROR(VLOOKUP(AC8,preprocessed,1+J$38,FALSE),"")</f>
        <v>-</v>
      </c>
      <c r="K8" s="43" t="str">
        <f>IFERROR(VLOOKUP(AD8,preprocessed,1+K$38,FALSE),"")</f>
        <v>-</v>
      </c>
      <c r="L8" s="23" t="str">
        <f>IFERROR(VLOOKUP(AE8,preprocessed,1+L$38,FALSE),"")</f>
        <v>-</v>
      </c>
      <c r="M8" s="43" t="str">
        <f>IFERROR(VLOOKUP(AF8,preprocessed,1+M$38,FALSE),"")</f>
        <v>-</v>
      </c>
      <c r="N8" s="23" t="str">
        <f>IFERROR(VLOOKUP(AG8,preprocessed,1+N$38,FALSE),"")</f>
        <v>-</v>
      </c>
      <c r="O8" s="43" t="str">
        <f>IFERROR(VLOOKUP(AH8,preprocessed,1+O$38,FALSE),"")</f>
        <v>-</v>
      </c>
      <c r="P8" s="23" t="str">
        <f>IFERROR(VLOOKUP(AI8,preprocessed,1+P$38,FALSE),"")</f>
        <v>-</v>
      </c>
      <c r="Q8" s="43" t="str">
        <f>IFERROR(VLOOKUP(AJ8,preprocessed,1+Q$38,FALSE),"")</f>
        <v>-</v>
      </c>
      <c r="R8" s="23" t="str">
        <f>IFERROR(VLOOKUP(AK8,preprocessed,1+R$38,FALSE),"")</f>
        <v>-</v>
      </c>
      <c r="S8" s="43" t="str">
        <f>IFERROR(VLOOKUP(AL8,preprocessed,1+S$38,FALSE),"")</f>
        <v>-</v>
      </c>
      <c r="U8" s="18" t="s">
        <v>88</v>
      </c>
      <c r="V8" s="18" t="s">
        <v>87</v>
      </c>
      <c r="W8" s="18" t="s">
        <v>88</v>
      </c>
      <c r="X8" s="18" t="s">
        <v>87</v>
      </c>
      <c r="Y8" s="18" t="s">
        <v>88</v>
      </c>
      <c r="Z8" s="18" t="s">
        <v>87</v>
      </c>
      <c r="AA8" s="18" t="s">
        <v>88</v>
      </c>
      <c r="AB8" s="18" t="s">
        <v>87</v>
      </c>
      <c r="AC8" s="18" t="s">
        <v>88</v>
      </c>
      <c r="AD8" s="18" t="s">
        <v>87</v>
      </c>
      <c r="AE8" s="18" t="s">
        <v>88</v>
      </c>
      <c r="AF8" s="18" t="s">
        <v>87</v>
      </c>
      <c r="AG8" s="18" t="s">
        <v>88</v>
      </c>
      <c r="AH8" s="18" t="s">
        <v>87</v>
      </c>
      <c r="AI8" s="18" t="s">
        <v>88</v>
      </c>
      <c r="AJ8" s="18" t="s">
        <v>87</v>
      </c>
      <c r="AK8" s="18" t="s">
        <v>88</v>
      </c>
      <c r="AL8" s="18" t="s">
        <v>87</v>
      </c>
    </row>
    <row r="9" spans="1:38" ht="12.9" x14ac:dyDescent="0.35">
      <c r="A9" s="1" t="s">
        <v>30</v>
      </c>
      <c r="B9" s="23">
        <f>IFERROR(VLOOKUP(U9,preprocessed,1+B$38,FALSE),"")</f>
        <v>5.4912761776082801</v>
      </c>
      <c r="C9" s="43">
        <f>IFERROR(VLOOKUP(V9,preprocessed,1+C$38,FALSE),"")</f>
        <v>10.292706327613899</v>
      </c>
      <c r="D9" s="23">
        <f>IFERROR(VLOOKUP(W9,preprocessed,1+D$38,FALSE),"")</f>
        <v>0.51225901931760098</v>
      </c>
      <c r="E9" s="43">
        <f>IFERROR(VLOOKUP(X9,preprocessed,1+E$38,FALSE),"")</f>
        <v>10.292617932265101</v>
      </c>
      <c r="F9" s="23">
        <f>IFERROR(VLOOKUP(Y9,preprocessed,1+F$38,FALSE),"")</f>
        <v>0.60017024876429304</v>
      </c>
      <c r="G9" s="43">
        <f>IFERROR(VLOOKUP(Z9,preprocessed,1+G$38,FALSE),"")</f>
        <v>14.2642456970328</v>
      </c>
      <c r="H9" s="23">
        <f>IFERROR(VLOOKUP(AA9,preprocessed,1+H$38,FALSE),"")</f>
        <v>0.77541930646448698</v>
      </c>
      <c r="I9" s="43">
        <f>IFERROR(VLOOKUP(AB9,preprocessed,1+I$38,FALSE),"")</f>
        <v>14.3322175993721</v>
      </c>
      <c r="J9" s="23" t="str">
        <f>IFERROR(VLOOKUP(AC9,preprocessed,1+J$38,FALSE),"")</f>
        <v>-</v>
      </c>
      <c r="K9" s="43" t="str">
        <f>IFERROR(VLOOKUP(AD9,preprocessed,1+K$38,FALSE),"")</f>
        <v>-</v>
      </c>
      <c r="L9" s="23" t="str">
        <f>IFERROR(VLOOKUP(AE9,preprocessed,1+L$38,FALSE),"")</f>
        <v>-</v>
      </c>
      <c r="M9" s="43" t="str">
        <f>IFERROR(VLOOKUP(AF9,preprocessed,1+M$38,FALSE),"")</f>
        <v>-</v>
      </c>
      <c r="N9" s="23" t="str">
        <f>IFERROR(VLOOKUP(AG9,preprocessed,1+N$38,FALSE),"")</f>
        <v>-</v>
      </c>
      <c r="O9" s="43" t="str">
        <f>IFERROR(VLOOKUP(AH9,preprocessed,1+O$38,FALSE),"")</f>
        <v>-</v>
      </c>
      <c r="P9" s="23" t="str">
        <f>IFERROR(VLOOKUP(AI9,preprocessed,1+P$38,FALSE),"")</f>
        <v>-</v>
      </c>
      <c r="Q9" s="43" t="str">
        <f>IFERROR(VLOOKUP(AJ9,preprocessed,1+Q$38,FALSE),"")</f>
        <v>-</v>
      </c>
      <c r="R9" s="23" t="str">
        <f>IFERROR(VLOOKUP(AK9,preprocessed,1+R$38,FALSE),"")</f>
        <v>-</v>
      </c>
      <c r="S9" s="43" t="str">
        <f>IFERROR(VLOOKUP(AL9,preprocessed,1+S$38,FALSE),"")</f>
        <v>-</v>
      </c>
      <c r="U9" s="18" t="s">
        <v>90</v>
      </c>
      <c r="V9" s="18" t="s">
        <v>89</v>
      </c>
      <c r="W9" s="18" t="s">
        <v>90</v>
      </c>
      <c r="X9" s="18" t="s">
        <v>89</v>
      </c>
      <c r="Y9" s="18" t="s">
        <v>90</v>
      </c>
      <c r="Z9" s="18" t="s">
        <v>89</v>
      </c>
      <c r="AA9" s="18" t="s">
        <v>90</v>
      </c>
      <c r="AB9" s="18" t="s">
        <v>89</v>
      </c>
      <c r="AC9" s="18" t="s">
        <v>90</v>
      </c>
      <c r="AD9" s="18" t="s">
        <v>89</v>
      </c>
      <c r="AE9" s="18" t="s">
        <v>90</v>
      </c>
      <c r="AF9" s="18" t="s">
        <v>89</v>
      </c>
      <c r="AG9" s="18" t="s">
        <v>90</v>
      </c>
      <c r="AH9" s="18" t="s">
        <v>89</v>
      </c>
      <c r="AI9" s="18" t="s">
        <v>90</v>
      </c>
      <c r="AJ9" s="18" t="s">
        <v>89</v>
      </c>
      <c r="AK9" s="18" t="s">
        <v>90</v>
      </c>
      <c r="AL9" s="18" t="s">
        <v>89</v>
      </c>
    </row>
    <row r="10" spans="1:38" ht="12.9" x14ac:dyDescent="0.35">
      <c r="A10" s="1" t="s">
        <v>38</v>
      </c>
      <c r="B10" s="23">
        <f>IFERROR(VLOOKUP(U10,preprocessed,1+B$38,FALSE),"")</f>
        <v>2.1866088010712401E-7</v>
      </c>
      <c r="C10" s="43">
        <f>IFERROR(VLOOKUP(V10,preprocessed,1+C$38,FALSE),"")</f>
        <v>4.0985230964297598E-7</v>
      </c>
      <c r="D10" s="23">
        <f>IFERROR(VLOOKUP(W10,preprocessed,1+D$38,FALSE),"")</f>
        <v>2.0344231931417401E-8</v>
      </c>
      <c r="E10" s="43">
        <f>IFERROR(VLOOKUP(X10,preprocessed,1+E$38,FALSE),"")</f>
        <v>4.0876860826073798E-7</v>
      </c>
      <c r="F10" s="23">
        <f>IFERROR(VLOOKUP(Y10,preprocessed,1+F$38,FALSE),"")</f>
        <v>1.9317620220342399E-8</v>
      </c>
      <c r="G10" s="43">
        <f>IFERROR(VLOOKUP(Z10,preprocessed,1+G$38,FALSE),"")</f>
        <v>4.5912186029259601E-7</v>
      </c>
      <c r="H10" s="23">
        <f>IFERROR(VLOOKUP(AA10,preprocessed,1+H$38,FALSE),"")</f>
        <v>2.3960140262763801E-8</v>
      </c>
      <c r="I10" s="43">
        <f>IFERROR(VLOOKUP(AB10,preprocessed,1+I$38,FALSE),"")</f>
        <v>4.4285967746037101E-7</v>
      </c>
      <c r="J10" s="23" t="str">
        <f>IFERROR(VLOOKUP(AC10,preprocessed,1+J$38,FALSE),"")</f>
        <v>-</v>
      </c>
      <c r="K10" s="43" t="str">
        <f>IFERROR(VLOOKUP(AD10,preprocessed,1+K$38,FALSE),"")</f>
        <v>-</v>
      </c>
      <c r="L10" s="23" t="str">
        <f>IFERROR(VLOOKUP(AE10,preprocessed,1+L$38,FALSE),"")</f>
        <v>-</v>
      </c>
      <c r="M10" s="43" t="str">
        <f>IFERROR(VLOOKUP(AF10,preprocessed,1+M$38,FALSE),"")</f>
        <v>-</v>
      </c>
      <c r="N10" s="23" t="str">
        <f>IFERROR(VLOOKUP(AG10,preprocessed,1+N$38,FALSE),"")</f>
        <v>-</v>
      </c>
      <c r="O10" s="43" t="str">
        <f>IFERROR(VLOOKUP(AH10,preprocessed,1+O$38,FALSE),"")</f>
        <v>-</v>
      </c>
      <c r="P10" s="23" t="str">
        <f>IFERROR(VLOOKUP(AI10,preprocessed,1+P$38,FALSE),"")</f>
        <v>-</v>
      </c>
      <c r="Q10" s="43" t="str">
        <f>IFERROR(VLOOKUP(AJ10,preprocessed,1+Q$38,FALSE),"")</f>
        <v>-</v>
      </c>
      <c r="R10" s="23" t="str">
        <f>IFERROR(VLOOKUP(AK10,preprocessed,1+R$38,FALSE),"")</f>
        <v>-</v>
      </c>
      <c r="S10" s="43" t="str">
        <f>IFERROR(VLOOKUP(AL10,preprocessed,1+S$38,FALSE),"")</f>
        <v>-</v>
      </c>
      <c r="U10" s="18" t="s">
        <v>92</v>
      </c>
      <c r="V10" s="18" t="s">
        <v>91</v>
      </c>
      <c r="W10" s="18" t="s">
        <v>92</v>
      </c>
      <c r="X10" s="18" t="s">
        <v>91</v>
      </c>
      <c r="Y10" s="18" t="s">
        <v>92</v>
      </c>
      <c r="Z10" s="18" t="s">
        <v>91</v>
      </c>
      <c r="AA10" s="18" t="s">
        <v>92</v>
      </c>
      <c r="AB10" s="18" t="s">
        <v>91</v>
      </c>
      <c r="AC10" s="18" t="s">
        <v>92</v>
      </c>
      <c r="AD10" s="18" t="s">
        <v>91</v>
      </c>
      <c r="AE10" s="18" t="s">
        <v>92</v>
      </c>
      <c r="AF10" s="18" t="s">
        <v>91</v>
      </c>
      <c r="AG10" s="18" t="s">
        <v>92</v>
      </c>
      <c r="AH10" s="18" t="s">
        <v>91</v>
      </c>
      <c r="AI10" s="18" t="s">
        <v>92</v>
      </c>
      <c r="AJ10" s="18" t="s">
        <v>91</v>
      </c>
      <c r="AK10" s="18" t="s">
        <v>92</v>
      </c>
      <c r="AL10" s="18" t="s">
        <v>91</v>
      </c>
    </row>
    <row r="11" spans="1:38" ht="12.9" x14ac:dyDescent="0.35">
      <c r="A11" s="1" t="s">
        <v>31</v>
      </c>
      <c r="B11" s="23">
        <f>IFERROR(VLOOKUP(U11,preprocessed,1+B$38,FALSE),"")</f>
        <v>6.0764879286105797</v>
      </c>
      <c r="C11" s="43">
        <f>IFERROR(VLOOKUP(V11,preprocessed,1+C$38,FALSE),"")</f>
        <v>11.389612128326799</v>
      </c>
      <c r="D11" s="23">
        <f>IFERROR(VLOOKUP(W11,preprocessed,1+D$38,FALSE),"")</f>
        <v>1.4302906697093301</v>
      </c>
      <c r="E11" s="43">
        <f>IFERROR(VLOOKUP(X11,preprocessed,1+E$38,FALSE),"")</f>
        <v>28.738264901636501</v>
      </c>
      <c r="F11" s="23">
        <f>IFERROR(VLOOKUP(Y11,preprocessed,1+F$38,FALSE),"")</f>
        <v>75.054599400819797</v>
      </c>
      <c r="G11" s="43">
        <f>IFERROR(VLOOKUP(Z11,preprocessed,1+G$38,FALSE),"")</f>
        <v>1783.8225882571601</v>
      </c>
      <c r="H11" s="23">
        <f>IFERROR(VLOOKUP(AA11,preprocessed,1+H$38,FALSE),"")</f>
        <v>74.0072050182238</v>
      </c>
      <c r="I11" s="43">
        <f>IFERROR(VLOOKUP(AB11,preprocessed,1+I$38,FALSE),"")</f>
        <v>1367.8887763044199</v>
      </c>
      <c r="J11" s="23" t="str">
        <f>IFERROR(VLOOKUP(AC11,preprocessed,1+J$38,FALSE),"")</f>
        <v>-</v>
      </c>
      <c r="K11" s="43" t="str">
        <f>IFERROR(VLOOKUP(AD11,preprocessed,1+K$38,FALSE),"")</f>
        <v>-</v>
      </c>
      <c r="L11" s="23" t="str">
        <f>IFERROR(VLOOKUP(AE11,preprocessed,1+L$38,FALSE),"")</f>
        <v>-</v>
      </c>
      <c r="M11" s="43" t="str">
        <f>IFERROR(VLOOKUP(AF11,preprocessed,1+M$38,FALSE),"")</f>
        <v>-</v>
      </c>
      <c r="N11" s="23" t="str">
        <f>IFERROR(VLOOKUP(AG11,preprocessed,1+N$38,FALSE),"")</f>
        <v>-</v>
      </c>
      <c r="O11" s="43" t="str">
        <f>IFERROR(VLOOKUP(AH11,preprocessed,1+O$38,FALSE),"")</f>
        <v>-</v>
      </c>
      <c r="P11" s="23" t="str">
        <f>IFERROR(VLOOKUP(AI11,preprocessed,1+P$38,FALSE),"")</f>
        <v>-</v>
      </c>
      <c r="Q11" s="43" t="str">
        <f>IFERROR(VLOOKUP(AJ11,preprocessed,1+Q$38,FALSE),"")</f>
        <v>-</v>
      </c>
      <c r="R11" s="23" t="str">
        <f>IFERROR(VLOOKUP(AK11,preprocessed,1+R$38,FALSE),"")</f>
        <v>-</v>
      </c>
      <c r="S11" s="43" t="str">
        <f>IFERROR(VLOOKUP(AL11,preprocessed,1+S$38,FALSE),"")</f>
        <v>-</v>
      </c>
      <c r="U11" s="18" t="s">
        <v>94</v>
      </c>
      <c r="V11" s="18" t="s">
        <v>93</v>
      </c>
      <c r="W11" s="18" t="s">
        <v>94</v>
      </c>
      <c r="X11" s="18" t="s">
        <v>93</v>
      </c>
      <c r="Y11" s="18" t="s">
        <v>94</v>
      </c>
      <c r="Z11" s="18" t="s">
        <v>93</v>
      </c>
      <c r="AA11" s="18" t="s">
        <v>94</v>
      </c>
      <c r="AB11" s="18" t="s">
        <v>93</v>
      </c>
      <c r="AC11" s="18" t="s">
        <v>94</v>
      </c>
      <c r="AD11" s="18" t="s">
        <v>93</v>
      </c>
      <c r="AE11" s="18" t="s">
        <v>94</v>
      </c>
      <c r="AF11" s="18" t="s">
        <v>93</v>
      </c>
      <c r="AG11" s="18" t="s">
        <v>94</v>
      </c>
      <c r="AH11" s="18" t="s">
        <v>93</v>
      </c>
      <c r="AI11" s="18" t="s">
        <v>94</v>
      </c>
      <c r="AJ11" s="18" t="s">
        <v>93</v>
      </c>
      <c r="AK11" s="18" t="s">
        <v>94</v>
      </c>
      <c r="AL11" s="18" t="s">
        <v>93</v>
      </c>
    </row>
    <row r="12" spans="1:38" ht="12.9" x14ac:dyDescent="0.35">
      <c r="A12" s="1" t="s">
        <v>32</v>
      </c>
      <c r="B12" s="23">
        <f>IFERROR(VLOOKUP(U12,preprocessed,1+B$38,FALSE),"")</f>
        <v>44.9000440686941</v>
      </c>
      <c r="C12" s="43">
        <f>IFERROR(VLOOKUP(V12,preprocessed,1+C$38,FALSE),"")</f>
        <v>84.159483651626303</v>
      </c>
      <c r="D12" s="23">
        <f>IFERROR(VLOOKUP(W12,preprocessed,1+D$38,FALSE),"")</f>
        <v>93.996464454264597</v>
      </c>
      <c r="E12" s="43">
        <f>IFERROR(VLOOKUP(X12,preprocessed,1+E$38,FALSE),"")</f>
        <v>1888.63379487253</v>
      </c>
      <c r="F12" s="23">
        <f>IFERROR(VLOOKUP(Y12,preprocessed,1+F$38,FALSE),"")</f>
        <v>21.148320936227599</v>
      </c>
      <c r="G12" s="43">
        <f>IFERROR(VLOOKUP(Z12,preprocessed,1+G$38,FALSE),"")</f>
        <v>502.63212236054397</v>
      </c>
      <c r="H12" s="23">
        <f>IFERROR(VLOOKUP(AA12,preprocessed,1+H$38,FALSE),"")</f>
        <v>21.112625625268802</v>
      </c>
      <c r="I12" s="43">
        <f>IFERROR(VLOOKUP(AB12,preprocessed,1+I$38,FALSE),"")</f>
        <v>390.22854091045201</v>
      </c>
      <c r="J12" s="23" t="str">
        <f>IFERROR(VLOOKUP(AC12,preprocessed,1+J$38,FALSE),"")</f>
        <v>-</v>
      </c>
      <c r="K12" s="43" t="str">
        <f>IFERROR(VLOOKUP(AD12,preprocessed,1+K$38,FALSE),"")</f>
        <v>-</v>
      </c>
      <c r="L12" s="23" t="str">
        <f>IFERROR(VLOOKUP(AE12,preprocessed,1+L$38,FALSE),"")</f>
        <v>-</v>
      </c>
      <c r="M12" s="43" t="str">
        <f>IFERROR(VLOOKUP(AF12,preprocessed,1+M$38,FALSE),"")</f>
        <v>-</v>
      </c>
      <c r="N12" s="23" t="str">
        <f>IFERROR(VLOOKUP(AG12,preprocessed,1+N$38,FALSE),"")</f>
        <v>-</v>
      </c>
      <c r="O12" s="43" t="str">
        <f>IFERROR(VLOOKUP(AH12,preprocessed,1+O$38,FALSE),"")</f>
        <v>-</v>
      </c>
      <c r="P12" s="23" t="str">
        <f>IFERROR(VLOOKUP(AI12,preprocessed,1+P$38,FALSE),"")</f>
        <v>-</v>
      </c>
      <c r="Q12" s="43" t="str">
        <f>IFERROR(VLOOKUP(AJ12,preprocessed,1+Q$38,FALSE),"")</f>
        <v>-</v>
      </c>
      <c r="R12" s="23" t="str">
        <f>IFERROR(VLOOKUP(AK12,preprocessed,1+R$38,FALSE),"")</f>
        <v>-</v>
      </c>
      <c r="S12" s="43" t="str">
        <f>IFERROR(VLOOKUP(AL12,preprocessed,1+S$38,FALSE),"")</f>
        <v>-</v>
      </c>
      <c r="U12" s="18" t="s">
        <v>96</v>
      </c>
      <c r="V12" s="18" t="s">
        <v>95</v>
      </c>
      <c r="W12" s="18" t="s">
        <v>96</v>
      </c>
      <c r="X12" s="18" t="s">
        <v>95</v>
      </c>
      <c r="Y12" s="18" t="s">
        <v>96</v>
      </c>
      <c r="Z12" s="18" t="s">
        <v>95</v>
      </c>
      <c r="AA12" s="18" t="s">
        <v>96</v>
      </c>
      <c r="AB12" s="18" t="s">
        <v>95</v>
      </c>
      <c r="AC12" s="18" t="s">
        <v>96</v>
      </c>
      <c r="AD12" s="18" t="s">
        <v>95</v>
      </c>
      <c r="AE12" s="18" t="s">
        <v>96</v>
      </c>
      <c r="AF12" s="18" t="s">
        <v>95</v>
      </c>
      <c r="AG12" s="18" t="s">
        <v>96</v>
      </c>
      <c r="AH12" s="18" t="s">
        <v>95</v>
      </c>
      <c r="AI12" s="18" t="s">
        <v>96</v>
      </c>
      <c r="AJ12" s="18" t="s">
        <v>95</v>
      </c>
      <c r="AK12" s="18" t="s">
        <v>96</v>
      </c>
      <c r="AL12" s="18" t="s">
        <v>95</v>
      </c>
    </row>
    <row r="13" spans="1:38" s="2" customFormat="1" ht="13.3" thickBot="1" x14ac:dyDescent="0.4">
      <c r="A13" s="2" t="s">
        <v>12</v>
      </c>
      <c r="C13" s="33"/>
      <c r="E13" s="31"/>
      <c r="G13" s="31"/>
      <c r="I13" s="31"/>
      <c r="K13" s="31"/>
      <c r="M13" s="31"/>
      <c r="O13" s="31"/>
      <c r="Q13" s="31"/>
      <c r="S13" s="31"/>
    </row>
    <row r="14" spans="1:38" ht="11.15" thickTop="1" x14ac:dyDescent="0.3">
      <c r="A14" s="12" t="s">
        <v>13</v>
      </c>
      <c r="C14" s="34"/>
      <c r="E14" s="34"/>
      <c r="G14" s="34"/>
      <c r="I14" s="34"/>
      <c r="K14" s="34"/>
      <c r="M14" s="34"/>
      <c r="O14" s="34"/>
      <c r="Q14" s="34"/>
      <c r="S14" s="34"/>
      <c r="V14" s="18" t="s">
        <v>97</v>
      </c>
      <c r="X14" s="18" t="s">
        <v>97</v>
      </c>
      <c r="Z14" s="18" t="s">
        <v>97</v>
      </c>
      <c r="AB14" s="18" t="s">
        <v>97</v>
      </c>
      <c r="AD14" s="18" t="s">
        <v>97</v>
      </c>
      <c r="AF14" s="18" t="s">
        <v>97</v>
      </c>
      <c r="AH14" s="18" t="s">
        <v>97</v>
      </c>
      <c r="AJ14" s="18" t="s">
        <v>97</v>
      </c>
      <c r="AL14" s="18" t="s">
        <v>97</v>
      </c>
    </row>
    <row r="15" spans="1:38" s="7" customFormat="1" ht="13.3" thickBot="1" x14ac:dyDescent="0.4">
      <c r="A15" s="6" t="s">
        <v>28</v>
      </c>
      <c r="B15" s="24" t="s">
        <v>8</v>
      </c>
      <c r="C15" s="35" t="s">
        <v>11</v>
      </c>
      <c r="D15" s="24" t="s">
        <v>8</v>
      </c>
      <c r="E15" s="35" t="s">
        <v>11</v>
      </c>
      <c r="F15" s="24" t="s">
        <v>8</v>
      </c>
      <c r="G15" s="35" t="s">
        <v>11</v>
      </c>
      <c r="H15" s="24" t="s">
        <v>8</v>
      </c>
      <c r="I15" s="35" t="s">
        <v>11</v>
      </c>
      <c r="J15" s="24" t="s">
        <v>8</v>
      </c>
      <c r="K15" s="35" t="s">
        <v>11</v>
      </c>
      <c r="L15" s="24" t="s">
        <v>8</v>
      </c>
      <c r="M15" s="35" t="s">
        <v>11</v>
      </c>
      <c r="N15" s="24" t="s">
        <v>8</v>
      </c>
      <c r="O15" s="35" t="s">
        <v>11</v>
      </c>
      <c r="P15" s="24" t="s">
        <v>8</v>
      </c>
      <c r="Q15" s="35" t="s">
        <v>11</v>
      </c>
      <c r="R15" s="24" t="s">
        <v>8</v>
      </c>
      <c r="S15" s="35" t="s">
        <v>11</v>
      </c>
    </row>
    <row r="16" spans="1:38" ht="12" x14ac:dyDescent="0.3">
      <c r="A16" s="5" t="s">
        <v>34</v>
      </c>
      <c r="B16" s="40">
        <f>IFERROR(VLOOKUP(U16,preprocessed,1+B$38,FALSE),"")</f>
        <v>0.34794294533155501</v>
      </c>
      <c r="C16" s="41">
        <f>IFERROR(VLOOKUP(V16,preprocessed,1+C$38,FALSE),"")</f>
        <v>7.6903969484599504</v>
      </c>
      <c r="D16" s="40">
        <f>IFERROR(VLOOKUP(W16,preprocessed,1+D$38,FALSE),"")</f>
        <v>1.9695522279322</v>
      </c>
      <c r="E16" s="41">
        <f>IFERROR(VLOOKUP(X16,preprocessed,1+E$38,FALSE),"")</f>
        <v>129.43589013362501</v>
      </c>
      <c r="F16" s="40">
        <f>IFERROR(VLOOKUP(Y16,preprocessed,1+F$38,FALSE),"")</f>
        <v>81.501829586508407</v>
      </c>
      <c r="G16" s="41">
        <f>IFERROR(VLOOKUP(Z16,preprocessed,1+G$38,FALSE),"")</f>
        <v>34.4474595043881</v>
      </c>
      <c r="H16" s="40">
        <f>IFERROR(VLOOKUP(AA16,preprocessed,1+H$38,FALSE),"")</f>
        <v>62.498052594223701</v>
      </c>
      <c r="I16" s="41">
        <f>IFERROR(VLOOKUP(AB16,preprocessed,1+I$38,FALSE),"")</f>
        <v>26.743976881817499</v>
      </c>
      <c r="J16" s="40" t="str">
        <f>IFERROR(VLOOKUP(AC16,preprocessed,1+J$38,FALSE),"")</f>
        <v>-</v>
      </c>
      <c r="K16" s="41" t="str">
        <f>IFERROR(VLOOKUP(AD16,preprocessed,1+K$38,FALSE),"")</f>
        <v>-</v>
      </c>
      <c r="L16" s="40" t="str">
        <f>IFERROR(VLOOKUP(AE16,preprocessed,1+L$38,FALSE),"")</f>
        <v>-</v>
      </c>
      <c r="M16" s="41" t="str">
        <f>IFERROR(VLOOKUP(AF16,preprocessed,1+M$38,FALSE),"")</f>
        <v>-</v>
      </c>
      <c r="N16" s="40" t="str">
        <f>IFERROR(VLOOKUP(AG16,preprocessed,1+N$38,FALSE),"")</f>
        <v>-</v>
      </c>
      <c r="O16" s="41" t="str">
        <f>IFERROR(VLOOKUP(AH16,preprocessed,1+O$38,FALSE),"")</f>
        <v>-</v>
      </c>
      <c r="P16" s="40" t="str">
        <f>IFERROR(VLOOKUP(AI16,preprocessed,1+P$38,FALSE),"")</f>
        <v>-</v>
      </c>
      <c r="Q16" s="41" t="str">
        <f>IFERROR(VLOOKUP(AJ16,preprocessed,1+Q$38,FALSE),"")</f>
        <v>-</v>
      </c>
      <c r="R16" s="38" t="str">
        <f>IFERROR(VLOOKUP(AK16,preprocessed,1+R$38,FALSE),"")</f>
        <v>-</v>
      </c>
      <c r="S16" s="39" t="str">
        <f>IFERROR(VLOOKUP(AL16,preprocessed,1+S$38,FALSE),"")</f>
        <v>-</v>
      </c>
      <c r="U16" s="18" t="s">
        <v>98</v>
      </c>
      <c r="V16" s="18" t="s">
        <v>99</v>
      </c>
      <c r="W16" s="18" t="s">
        <v>98</v>
      </c>
      <c r="X16" s="18" t="s">
        <v>99</v>
      </c>
      <c r="Y16" s="18" t="s">
        <v>98</v>
      </c>
      <c r="Z16" s="18" t="s">
        <v>99</v>
      </c>
      <c r="AA16" s="18" t="s">
        <v>98</v>
      </c>
      <c r="AB16" s="18" t="s">
        <v>99</v>
      </c>
      <c r="AC16" s="18" t="s">
        <v>98</v>
      </c>
      <c r="AD16" s="18" t="s">
        <v>99</v>
      </c>
      <c r="AE16" s="18" t="s">
        <v>98</v>
      </c>
      <c r="AF16" s="18" t="s">
        <v>99</v>
      </c>
      <c r="AG16" s="18" t="s">
        <v>98</v>
      </c>
      <c r="AH16" s="18" t="s">
        <v>99</v>
      </c>
      <c r="AI16" s="18" t="s">
        <v>98</v>
      </c>
      <c r="AJ16" s="18" t="s">
        <v>99</v>
      </c>
      <c r="AK16" s="18" t="s">
        <v>98</v>
      </c>
      <c r="AL16" s="18" t="s">
        <v>99</v>
      </c>
    </row>
    <row r="17" spans="1:38" ht="12.45" x14ac:dyDescent="0.35">
      <c r="A17" s="5" t="s">
        <v>33</v>
      </c>
      <c r="B17" s="40">
        <f>IFERROR(VLOOKUP(U17,preprocessed,1+B$38,FALSE),"")</f>
        <v>0.34794294533155501</v>
      </c>
      <c r="C17" s="41">
        <f>IFERROR(VLOOKUP(V17,preprocessed,1+C$38,FALSE),"")</f>
        <v>6.7618692668265199</v>
      </c>
      <c r="D17" s="40">
        <f>IFERROR(VLOOKUP(W17,preprocessed,1+D$38,FALSE),"")</f>
        <v>1.5338597835328101</v>
      </c>
      <c r="E17" s="41">
        <f>IFERROR(VLOOKUP(X17,preprocessed,1+E$38,FALSE),"")</f>
        <v>129.151761012154</v>
      </c>
      <c r="F17" s="40">
        <f>IFERROR(VLOOKUP(Y17,preprocessed,1+F$38,FALSE),"")</f>
        <v>80.869496119855199</v>
      </c>
      <c r="G17" s="41">
        <f>IFERROR(VLOOKUP(Z17,preprocessed,1+G$38,FALSE),"")</f>
        <v>34.213647236280401</v>
      </c>
      <c r="H17" s="40">
        <f>IFERROR(VLOOKUP(AA17,preprocessed,1+H$38,FALSE),"")</f>
        <v>61.999204515806298</v>
      </c>
      <c r="I17" s="41">
        <f>IFERROR(VLOOKUP(AB17,preprocessed,1+I$38,FALSE),"")</f>
        <v>26.585444599348499</v>
      </c>
      <c r="J17" s="40" t="str">
        <f>IFERROR(VLOOKUP(AC17,preprocessed,1+J$38,FALSE),"")</f>
        <v>-</v>
      </c>
      <c r="K17" s="41" t="str">
        <f>IFERROR(VLOOKUP(AD17,preprocessed,1+K$38,FALSE),"")</f>
        <v>-</v>
      </c>
      <c r="L17" s="40" t="str">
        <f>IFERROR(VLOOKUP(AE17,preprocessed,1+L$38,FALSE),"")</f>
        <v>-</v>
      </c>
      <c r="M17" s="41" t="str">
        <f>IFERROR(VLOOKUP(AF17,preprocessed,1+M$38,FALSE),"")</f>
        <v>-</v>
      </c>
      <c r="N17" s="40" t="str">
        <f>IFERROR(VLOOKUP(AG17,preprocessed,1+N$38,FALSE),"")</f>
        <v>-</v>
      </c>
      <c r="O17" s="41" t="str">
        <f>IFERROR(VLOOKUP(AH17,preprocessed,1+O$38,FALSE),"")</f>
        <v>-</v>
      </c>
      <c r="P17" s="40" t="str">
        <f>IFERROR(VLOOKUP(AI17,preprocessed,1+P$38,FALSE),"")</f>
        <v>-</v>
      </c>
      <c r="Q17" s="41" t="str">
        <f>IFERROR(VLOOKUP(AJ17,preprocessed,1+Q$38,FALSE),"")</f>
        <v>-</v>
      </c>
      <c r="R17" s="38" t="str">
        <f>IFERROR(VLOOKUP(AK17,preprocessed,1+R$38,FALSE),"")</f>
        <v>-</v>
      </c>
      <c r="S17" s="39" t="str">
        <f>IFERROR(VLOOKUP(AL17,preprocessed,1+S$38,FALSE),"")</f>
        <v>-</v>
      </c>
      <c r="U17" s="18" t="s">
        <v>100</v>
      </c>
      <c r="V17" s="18" t="s">
        <v>101</v>
      </c>
      <c r="W17" s="18" t="s">
        <v>100</v>
      </c>
      <c r="X17" s="18" t="s">
        <v>101</v>
      </c>
      <c r="Y17" s="18" t="s">
        <v>100</v>
      </c>
      <c r="Z17" s="18" t="s">
        <v>101</v>
      </c>
      <c r="AA17" s="18" t="s">
        <v>100</v>
      </c>
      <c r="AB17" s="18" t="s">
        <v>101</v>
      </c>
      <c r="AC17" s="18" t="s">
        <v>100</v>
      </c>
      <c r="AD17" s="18" t="s">
        <v>101</v>
      </c>
      <c r="AE17" s="18" t="s">
        <v>100</v>
      </c>
      <c r="AF17" s="18" t="s">
        <v>101</v>
      </c>
      <c r="AG17" s="18" t="s">
        <v>100</v>
      </c>
      <c r="AH17" s="18" t="s">
        <v>101</v>
      </c>
      <c r="AI17" s="18" t="s">
        <v>100</v>
      </c>
      <c r="AJ17" s="18" t="s">
        <v>101</v>
      </c>
      <c r="AK17" s="18" t="s">
        <v>100</v>
      </c>
      <c r="AL17" s="18" t="s">
        <v>101</v>
      </c>
    </row>
    <row r="18" spans="1:38" ht="17.600000000000001" x14ac:dyDescent="0.55000000000000004">
      <c r="A18" s="4" t="s">
        <v>18</v>
      </c>
      <c r="B18" s="40" t="str">
        <f>IFERROR(VLOOKUP(U18,preprocessed,1+B$38,FALSE),"")</f>
        <v>-</v>
      </c>
      <c r="C18" s="41">
        <f>IFERROR(VLOOKUP(V18,preprocessed,1+C$38,FALSE),"")</f>
        <v>0.92852768163343602</v>
      </c>
      <c r="D18" s="40">
        <f>IFERROR(VLOOKUP(W18,preprocessed,1+D$38,FALSE),"")</f>
        <v>0.43569244439939497</v>
      </c>
      <c r="E18" s="41">
        <f>IFERROR(VLOOKUP(X18,preprocessed,1+E$38,FALSE),"")</f>
        <v>0.28412912147151598</v>
      </c>
      <c r="F18" s="40">
        <f>IFERROR(VLOOKUP(Y18,preprocessed,1+F$38,FALSE),"")</f>
        <v>0.63233346665322199</v>
      </c>
      <c r="G18" s="41">
        <f>IFERROR(VLOOKUP(Z18,preprocessed,1+G$38,FALSE),"")</f>
        <v>0.23381226810775399</v>
      </c>
      <c r="H18" s="40">
        <f>IFERROR(VLOOKUP(AA18,preprocessed,1+H$38,FALSE),"")</f>
        <v>0.49884807841735701</v>
      </c>
      <c r="I18" s="41">
        <f>IFERROR(VLOOKUP(AB18,preprocessed,1+I$38,FALSE),"")</f>
        <v>0.158532282469</v>
      </c>
      <c r="J18" s="40" t="str">
        <f>IFERROR(VLOOKUP(AC18,preprocessed,1+J$38,FALSE),"")</f>
        <v>-</v>
      </c>
      <c r="K18" s="41" t="str">
        <f>IFERROR(VLOOKUP(AD18,preprocessed,1+K$38,FALSE),"")</f>
        <v>-</v>
      </c>
      <c r="L18" s="40" t="str">
        <f>IFERROR(VLOOKUP(AE18,preprocessed,1+L$38,FALSE),"")</f>
        <v>-</v>
      </c>
      <c r="M18" s="41" t="str">
        <f>IFERROR(VLOOKUP(AF18,preprocessed,1+M$38,FALSE),"")</f>
        <v>-</v>
      </c>
      <c r="N18" s="40" t="str">
        <f>IFERROR(VLOOKUP(AG18,preprocessed,1+N$38,FALSE),"")</f>
        <v>-</v>
      </c>
      <c r="O18" s="41" t="str">
        <f>IFERROR(VLOOKUP(AH18,preprocessed,1+O$38,FALSE),"")</f>
        <v>-</v>
      </c>
      <c r="P18" s="40" t="str">
        <f>IFERROR(VLOOKUP(AI18,preprocessed,1+P$38,FALSE),"")</f>
        <v>-</v>
      </c>
      <c r="Q18" s="41" t="str">
        <f>IFERROR(VLOOKUP(AJ18,preprocessed,1+Q$38,FALSE),"")</f>
        <v>-</v>
      </c>
      <c r="R18" s="38" t="str">
        <f>IFERROR(VLOOKUP(AK18,preprocessed,1+R$38,FALSE),"")</f>
        <v>-</v>
      </c>
      <c r="S18" s="39" t="str">
        <f>IFERROR(VLOOKUP(AL18,preprocessed,1+S$38,FALSE),"")</f>
        <v>-</v>
      </c>
      <c r="U18" s="18" t="s">
        <v>102</v>
      </c>
      <c r="V18" s="18" t="s">
        <v>103</v>
      </c>
      <c r="W18" s="18" t="s">
        <v>102</v>
      </c>
      <c r="X18" s="18" t="s">
        <v>103</v>
      </c>
      <c r="Y18" s="18" t="s">
        <v>102</v>
      </c>
      <c r="Z18" s="18" t="s">
        <v>103</v>
      </c>
      <c r="AA18" s="18" t="s">
        <v>102</v>
      </c>
      <c r="AB18" s="18" t="s">
        <v>103</v>
      </c>
      <c r="AC18" s="18" t="s">
        <v>102</v>
      </c>
      <c r="AD18" s="18" t="s">
        <v>103</v>
      </c>
      <c r="AE18" s="18" t="s">
        <v>102</v>
      </c>
      <c r="AF18" s="18" t="s">
        <v>103</v>
      </c>
      <c r="AG18" s="18" t="s">
        <v>102</v>
      </c>
      <c r="AH18" s="18" t="s">
        <v>103</v>
      </c>
      <c r="AI18" s="18" t="s">
        <v>102</v>
      </c>
      <c r="AJ18" s="18" t="s">
        <v>103</v>
      </c>
      <c r="AK18" s="18" t="s">
        <v>102</v>
      </c>
      <c r="AL18" s="18" t="s">
        <v>103</v>
      </c>
    </row>
    <row r="19" spans="1:38" ht="17.149999999999999" x14ac:dyDescent="0.55000000000000004">
      <c r="A19" s="5" t="s">
        <v>14</v>
      </c>
      <c r="B19" s="40">
        <f>IFERROR(VLOOKUP(U19,preprocessed,1+B$38,FALSE),"")</f>
        <v>1.58155884241616</v>
      </c>
      <c r="C19" s="41">
        <f>IFERROR(VLOOKUP(V19,preprocessed,1+C$38,FALSE),"")</f>
        <v>30</v>
      </c>
      <c r="D19" s="40">
        <f>IFERROR(VLOOKUP(W19,preprocessed,1+D$38,FALSE),"")</f>
        <v>1.581559621724</v>
      </c>
      <c r="E19" s="41">
        <f>IFERROR(VLOOKUP(X19,preprocessed,1+E$38,FALSE),"")</f>
        <v>573</v>
      </c>
      <c r="F19" s="40">
        <f>IFERROR(VLOOKUP(Y19,preprocessed,1+F$38,FALSE),"")</f>
        <v>217.39111860176101</v>
      </c>
      <c r="G19" s="41">
        <f>IFERROR(VLOOKUP(Z19,preprocessed,1+G$38,FALSE),"")</f>
        <v>745</v>
      </c>
      <c r="H19" s="40">
        <f>IFERROR(VLOOKUP(AA19,preprocessed,1+H$38,FALSE),"")</f>
        <v>217.541068476513</v>
      </c>
      <c r="I19" s="41">
        <f>IFERROR(VLOOKUP(AB19,preprocessed,1+I$38,FALSE),"")</f>
        <v>573</v>
      </c>
      <c r="J19" s="40" t="str">
        <f>IFERROR(VLOOKUP(AC19,preprocessed,1+J$38,FALSE),"")</f>
        <v>-</v>
      </c>
      <c r="K19" s="41" t="str">
        <f>IFERROR(VLOOKUP(AD19,preprocessed,1+K$38,FALSE),"")</f>
        <v>-</v>
      </c>
      <c r="L19" s="40" t="str">
        <f>IFERROR(VLOOKUP(AE19,preprocessed,1+L$38,FALSE),"")</f>
        <v>-</v>
      </c>
      <c r="M19" s="41" t="str">
        <f>IFERROR(VLOOKUP(AF19,preprocessed,1+M$38,FALSE),"")</f>
        <v>-</v>
      </c>
      <c r="N19" s="40" t="str">
        <f>IFERROR(VLOOKUP(AG19,preprocessed,1+N$38,FALSE),"")</f>
        <v>-</v>
      </c>
      <c r="O19" s="41" t="str">
        <f>IFERROR(VLOOKUP(AH19,preprocessed,1+O$38,FALSE),"")</f>
        <v>-</v>
      </c>
      <c r="P19" s="40" t="str">
        <f>IFERROR(VLOOKUP(AI19,preprocessed,1+P$38,FALSE),"")</f>
        <v>-</v>
      </c>
      <c r="Q19" s="41" t="str">
        <f>IFERROR(VLOOKUP(AJ19,preprocessed,1+Q$38,FALSE),"")</f>
        <v>-</v>
      </c>
      <c r="R19" s="38" t="str">
        <f>IFERROR(VLOOKUP(AK19,preprocessed,1+R$38,FALSE),"")</f>
        <v>-</v>
      </c>
      <c r="S19" s="39" t="str">
        <f>IFERROR(VLOOKUP(AL19,preprocessed,1+S$38,FALSE),"")</f>
        <v>-</v>
      </c>
      <c r="U19" s="18" t="s">
        <v>104</v>
      </c>
      <c r="V19" s="18" t="s">
        <v>105</v>
      </c>
      <c r="W19" s="18" t="s">
        <v>104</v>
      </c>
      <c r="X19" s="18" t="s">
        <v>105</v>
      </c>
      <c r="Y19" s="18" t="s">
        <v>104</v>
      </c>
      <c r="Z19" s="18" t="s">
        <v>105</v>
      </c>
      <c r="AA19" s="18" t="s">
        <v>104</v>
      </c>
      <c r="AB19" s="18" t="s">
        <v>105</v>
      </c>
      <c r="AC19" s="18" t="s">
        <v>104</v>
      </c>
      <c r="AD19" s="18" t="s">
        <v>105</v>
      </c>
      <c r="AE19" s="18" t="s">
        <v>104</v>
      </c>
      <c r="AF19" s="18" t="s">
        <v>105</v>
      </c>
      <c r="AG19" s="18" t="s">
        <v>104</v>
      </c>
      <c r="AH19" s="18" t="s">
        <v>105</v>
      </c>
      <c r="AI19" s="18" t="s">
        <v>104</v>
      </c>
      <c r="AJ19" s="18" t="s">
        <v>105</v>
      </c>
      <c r="AK19" s="18" t="s">
        <v>104</v>
      </c>
      <c r="AL19" s="18" t="s">
        <v>105</v>
      </c>
    </row>
    <row r="20" spans="1:38" ht="17.149999999999999" x14ac:dyDescent="0.55000000000000004">
      <c r="A20" s="5" t="s">
        <v>17</v>
      </c>
      <c r="B20" s="40">
        <f>IFERROR(VLOOKUP(U20,preprocessed,1+B$38,FALSE),"")</f>
        <v>0.77138253010670099</v>
      </c>
      <c r="C20" s="41">
        <f>IFERROR(VLOOKUP(V20,preprocessed,1+C$38,FALSE),"")</f>
        <v>0.92852768163343602</v>
      </c>
      <c r="D20" s="40">
        <f>IFERROR(VLOOKUP(W20,preprocessed,1+D$38,FALSE),"")</f>
        <v>0.77138282001238501</v>
      </c>
      <c r="E20" s="41">
        <f>IFERROR(VLOOKUP(X20,preprocessed,1+E$38,FALSE),"")</f>
        <v>0.92852654075658902</v>
      </c>
      <c r="F20" s="40">
        <f>IFERROR(VLOOKUP(Y20,preprocessed,1+F$38,FALSE),"")</f>
        <v>1.6297254295186101</v>
      </c>
      <c r="G20" s="41">
        <f>IFERROR(VLOOKUP(Z20,preprocessed,1+G$38,FALSE),"")</f>
        <v>0.51958281801723105</v>
      </c>
      <c r="H20" s="40">
        <f>IFERROR(VLOOKUP(AA20,preprocessed,1+H$38,FALSE),"")</f>
        <v>1.6302224784881001</v>
      </c>
      <c r="I20" s="41">
        <f>IFERROR(VLOOKUP(AB20,preprocessed,1+I$38,FALSE),"")</f>
        <v>0.518079354473858</v>
      </c>
      <c r="J20" s="40" t="str">
        <f>IFERROR(VLOOKUP(AC20,preprocessed,1+J$38,FALSE),"")</f>
        <v>-</v>
      </c>
      <c r="K20" s="41" t="str">
        <f>IFERROR(VLOOKUP(AD20,preprocessed,1+K$38,FALSE),"")</f>
        <v>-</v>
      </c>
      <c r="L20" s="40" t="str">
        <f>IFERROR(VLOOKUP(AE20,preprocessed,1+L$38,FALSE),"")</f>
        <v>-</v>
      </c>
      <c r="M20" s="41" t="str">
        <f>IFERROR(VLOOKUP(AF20,preprocessed,1+M$38,FALSE),"")</f>
        <v>-</v>
      </c>
      <c r="N20" s="40" t="str">
        <f>IFERROR(VLOOKUP(AG20,preprocessed,1+N$38,FALSE),"")</f>
        <v>-</v>
      </c>
      <c r="O20" s="41" t="str">
        <f>IFERROR(VLOOKUP(AH20,preprocessed,1+O$38,FALSE),"")</f>
        <v>-</v>
      </c>
      <c r="P20" s="40" t="str">
        <f>IFERROR(VLOOKUP(AI20,preprocessed,1+P$38,FALSE),"")</f>
        <v>-</v>
      </c>
      <c r="Q20" s="41" t="str">
        <f>IFERROR(VLOOKUP(AJ20,preprocessed,1+Q$38,FALSE),"")</f>
        <v>-</v>
      </c>
      <c r="R20" s="38" t="str">
        <f>IFERROR(VLOOKUP(AK20,preprocessed,1+R$38,FALSE),"")</f>
        <v>-</v>
      </c>
      <c r="S20" s="39" t="str">
        <f>IFERROR(VLOOKUP(AL20,preprocessed,1+S$38,FALSE),"")</f>
        <v>-</v>
      </c>
      <c r="U20" s="18" t="s">
        <v>108</v>
      </c>
      <c r="V20" s="18" t="s">
        <v>109</v>
      </c>
      <c r="W20" s="18" t="s">
        <v>108</v>
      </c>
      <c r="X20" s="18" t="s">
        <v>109</v>
      </c>
      <c r="Y20" s="18" t="s">
        <v>108</v>
      </c>
      <c r="Z20" s="18" t="s">
        <v>109</v>
      </c>
      <c r="AA20" s="18" t="s">
        <v>108</v>
      </c>
      <c r="AB20" s="18" t="s">
        <v>109</v>
      </c>
      <c r="AC20" s="18" t="s">
        <v>108</v>
      </c>
      <c r="AD20" s="18" t="s">
        <v>109</v>
      </c>
      <c r="AE20" s="18" t="s">
        <v>108</v>
      </c>
      <c r="AF20" s="18" t="s">
        <v>109</v>
      </c>
      <c r="AG20" s="18" t="s">
        <v>108</v>
      </c>
      <c r="AH20" s="18" t="s">
        <v>109</v>
      </c>
      <c r="AI20" s="18" t="s">
        <v>108</v>
      </c>
      <c r="AJ20" s="18" t="s">
        <v>109</v>
      </c>
      <c r="AK20" s="18" t="s">
        <v>108</v>
      </c>
      <c r="AL20" s="18" t="s">
        <v>109</v>
      </c>
    </row>
    <row r="21" spans="1:38" ht="17.149999999999999" x14ac:dyDescent="0.55000000000000004">
      <c r="A21" s="5" t="s">
        <v>15</v>
      </c>
      <c r="B21" s="40">
        <f>IFERROR(VLOOKUP(U21,preprocessed,1+B$38,FALSE),"")</f>
        <v>220</v>
      </c>
      <c r="C21" s="41">
        <f>IFERROR(VLOOKUP(V21,preprocessed,1+C$38,FALSE),"")</f>
        <v>30</v>
      </c>
      <c r="D21" s="40">
        <f>IFERROR(VLOOKUP(W21,preprocessed,1+D$38,FALSE),"")</f>
        <v>969.84</v>
      </c>
      <c r="E21" s="41">
        <f>IFERROR(VLOOKUP(X21,preprocessed,1+E$38,FALSE),"")</f>
        <v>573</v>
      </c>
      <c r="F21" s="40">
        <f>IFERROR(VLOOKUP(Y21,preprocessed,1+F$38,FALSE),"")</f>
        <v>372</v>
      </c>
      <c r="G21" s="41">
        <f>IFERROR(VLOOKUP(Z21,preprocessed,1+G$38,FALSE),"")</f>
        <v>745</v>
      </c>
      <c r="H21" s="40">
        <f>IFERROR(VLOOKUP(AA21,preprocessed,1+H$38,FALSE),"")</f>
        <v>285</v>
      </c>
      <c r="I21" s="41">
        <f>IFERROR(VLOOKUP(AB21,preprocessed,1+I$38,FALSE),"")</f>
        <v>573</v>
      </c>
      <c r="J21" s="40" t="str">
        <f>IFERROR(VLOOKUP(AC21,preprocessed,1+J$38,FALSE),"")</f>
        <v>-</v>
      </c>
      <c r="K21" s="41" t="str">
        <f>IFERROR(VLOOKUP(AD21,preprocessed,1+K$38,FALSE),"")</f>
        <v>-</v>
      </c>
      <c r="L21" s="40" t="str">
        <f>IFERROR(VLOOKUP(AE21,preprocessed,1+L$38,FALSE),"")</f>
        <v>-</v>
      </c>
      <c r="M21" s="41" t="str">
        <f>IFERROR(VLOOKUP(AF21,preprocessed,1+M$38,FALSE),"")</f>
        <v>-</v>
      </c>
      <c r="N21" s="40" t="str">
        <f>IFERROR(VLOOKUP(AG21,preprocessed,1+N$38,FALSE),"")</f>
        <v>-</v>
      </c>
      <c r="O21" s="41" t="str">
        <f>IFERROR(VLOOKUP(AH21,preprocessed,1+O$38,FALSE),"")</f>
        <v>-</v>
      </c>
      <c r="P21" s="40" t="str">
        <f>IFERROR(VLOOKUP(AI21,preprocessed,1+P$38,FALSE),"")</f>
        <v>-</v>
      </c>
      <c r="Q21" s="41" t="str">
        <f>IFERROR(VLOOKUP(AJ21,preprocessed,1+Q$38,FALSE),"")</f>
        <v>-</v>
      </c>
      <c r="R21" s="38" t="str">
        <f>IFERROR(VLOOKUP(AK21,preprocessed,1+R$38,FALSE),"")</f>
        <v>-</v>
      </c>
      <c r="S21" s="39" t="str">
        <f>IFERROR(VLOOKUP(AL21,preprocessed,1+S$38,FALSE),"")</f>
        <v>-</v>
      </c>
      <c r="U21" s="18" t="s">
        <v>110</v>
      </c>
      <c r="V21" s="18" t="s">
        <v>105</v>
      </c>
      <c r="W21" s="18" t="s">
        <v>110</v>
      </c>
      <c r="X21" s="18" t="s">
        <v>105</v>
      </c>
      <c r="Y21" s="18" t="s">
        <v>110</v>
      </c>
      <c r="Z21" s="18" t="s">
        <v>105</v>
      </c>
      <c r="AA21" s="18" t="s">
        <v>110</v>
      </c>
      <c r="AB21" s="18" t="s">
        <v>105</v>
      </c>
      <c r="AC21" s="18" t="s">
        <v>110</v>
      </c>
      <c r="AD21" s="18" t="s">
        <v>105</v>
      </c>
      <c r="AE21" s="18" t="s">
        <v>110</v>
      </c>
      <c r="AF21" s="18" t="s">
        <v>105</v>
      </c>
      <c r="AG21" s="18" t="s">
        <v>110</v>
      </c>
      <c r="AH21" s="18" t="s">
        <v>105</v>
      </c>
      <c r="AI21" s="18" t="s">
        <v>110</v>
      </c>
      <c r="AJ21" s="18" t="s">
        <v>105</v>
      </c>
      <c r="AK21" s="18" t="s">
        <v>110</v>
      </c>
      <c r="AL21" s="18" t="s">
        <v>105</v>
      </c>
    </row>
    <row r="22" spans="1:38" ht="17.149999999999999" x14ac:dyDescent="0.55000000000000004">
      <c r="A22" s="5" t="s">
        <v>16</v>
      </c>
      <c r="B22" s="40" t="str">
        <f>IFERROR(VLOOKUP(U22,preprocessed,1+B$38,FALSE),"")</f>
        <v>-</v>
      </c>
      <c r="C22" s="41">
        <f>IFERROR(VLOOKUP(V22,preprocessed,1+C$38,FALSE),"")</f>
        <v>1000</v>
      </c>
      <c r="D22" s="40">
        <f>IFERROR(VLOOKUP(W22,preprocessed,1+D$38,FALSE),"")</f>
        <v>564.82000000000005</v>
      </c>
      <c r="E22" s="41">
        <f>IFERROR(VLOOKUP(X22,preprocessed,1+E$38,FALSE),"")</f>
        <v>306</v>
      </c>
      <c r="F22" s="40">
        <f>IFERROR(VLOOKUP(Y22,preprocessed,1+F$38,FALSE),"")</f>
        <v>388</v>
      </c>
      <c r="G22" s="41">
        <f>IFERROR(VLOOKUP(Z22,preprocessed,1+G$38,FALSE),"")</f>
        <v>450</v>
      </c>
      <c r="H22" s="40">
        <f>IFERROR(VLOOKUP(AA22,preprocessed,1+H$38,FALSE),"")</f>
        <v>306</v>
      </c>
      <c r="I22" s="41">
        <f>IFERROR(VLOOKUP(AB22,preprocessed,1+I$38,FALSE),"")</f>
        <v>306</v>
      </c>
      <c r="J22" s="40" t="str">
        <f>IFERROR(VLOOKUP(AC22,preprocessed,1+J$38,FALSE),"")</f>
        <v>-</v>
      </c>
      <c r="K22" s="41" t="str">
        <f>IFERROR(VLOOKUP(AD22,preprocessed,1+K$38,FALSE),"")</f>
        <v>-</v>
      </c>
      <c r="L22" s="40" t="str">
        <f>IFERROR(VLOOKUP(AE22,preprocessed,1+L$38,FALSE),"")</f>
        <v>-</v>
      </c>
      <c r="M22" s="41" t="str">
        <f>IFERROR(VLOOKUP(AF22,preprocessed,1+M$38,FALSE),"")</f>
        <v>-</v>
      </c>
      <c r="N22" s="40" t="str">
        <f>IFERROR(VLOOKUP(AG22,preprocessed,1+N$38,FALSE),"")</f>
        <v>-</v>
      </c>
      <c r="O22" s="41" t="str">
        <f>IFERROR(VLOOKUP(AH22,preprocessed,1+O$38,FALSE),"")</f>
        <v>-</v>
      </c>
      <c r="P22" s="40" t="str">
        <f>IFERROR(VLOOKUP(AI22,preprocessed,1+P$38,FALSE),"")</f>
        <v>-</v>
      </c>
      <c r="Q22" s="41" t="str">
        <f>IFERROR(VLOOKUP(AJ22,preprocessed,1+Q$38,FALSE),"")</f>
        <v>-</v>
      </c>
      <c r="R22" s="38" t="str">
        <f>IFERROR(VLOOKUP(AK22,preprocessed,1+R$38,FALSE),"")</f>
        <v>-</v>
      </c>
      <c r="S22" s="39" t="str">
        <f>IFERROR(VLOOKUP(AL22,preprocessed,1+S$38,FALSE),"")</f>
        <v>-</v>
      </c>
      <c r="U22" s="18" t="s">
        <v>106</v>
      </c>
      <c r="V22" s="18" t="s">
        <v>107</v>
      </c>
      <c r="W22" s="18" t="s">
        <v>106</v>
      </c>
      <c r="X22" s="18" t="s">
        <v>107</v>
      </c>
      <c r="Y22" s="18" t="s">
        <v>106</v>
      </c>
      <c r="Z22" s="18" t="s">
        <v>107</v>
      </c>
      <c r="AA22" s="18" t="s">
        <v>106</v>
      </c>
      <c r="AB22" s="18" t="s">
        <v>107</v>
      </c>
      <c r="AC22" s="18" t="s">
        <v>106</v>
      </c>
      <c r="AD22" s="18" t="s">
        <v>107</v>
      </c>
      <c r="AE22" s="18" t="s">
        <v>106</v>
      </c>
      <c r="AF22" s="18" t="s">
        <v>107</v>
      </c>
      <c r="AG22" s="18" t="s">
        <v>106</v>
      </c>
      <c r="AH22" s="18" t="s">
        <v>107</v>
      </c>
      <c r="AI22" s="18" t="s">
        <v>106</v>
      </c>
      <c r="AJ22" s="18" t="s">
        <v>107</v>
      </c>
      <c r="AK22" s="18" t="s">
        <v>106</v>
      </c>
      <c r="AL22" s="18" t="s">
        <v>107</v>
      </c>
    </row>
    <row r="23" spans="1:38" x14ac:dyDescent="0.3">
      <c r="A23" s="5" t="s">
        <v>133</v>
      </c>
      <c r="B23" s="40" t="str">
        <f>IFERROR(VLOOKUP(U23,preprocessed,1+B$38,FALSE),"")</f>
        <v/>
      </c>
      <c r="C23" s="41" t="str">
        <f>IFERROR(VLOOKUP(V23,preprocessed,1+C$38,FALSE),"")</f>
        <v>-</v>
      </c>
      <c r="D23" s="40" t="str">
        <f>IFERROR(VLOOKUP(W23,preprocessed,1+D$38,FALSE),"")</f>
        <v/>
      </c>
      <c r="E23" s="41" t="str">
        <f>IFERROR(VLOOKUP(X23,preprocessed,1+E$38,FALSE),"")</f>
        <v>-</v>
      </c>
      <c r="F23" s="40" t="str">
        <f>IFERROR(VLOOKUP(Y23,preprocessed,1+F$38,FALSE),"")</f>
        <v/>
      </c>
      <c r="G23" s="41" t="str">
        <f>IFERROR(VLOOKUP(Z23,preprocessed,1+G$38,FALSE),"")</f>
        <v>-</v>
      </c>
      <c r="H23" s="40" t="str">
        <f>IFERROR(VLOOKUP(AA23,preprocessed,1+H$38,FALSE),"")</f>
        <v/>
      </c>
      <c r="I23" s="41">
        <f>IFERROR(VLOOKUP(AB23,preprocessed,1+I$38,FALSE),"")</f>
        <v>10000</v>
      </c>
      <c r="J23" s="40" t="str">
        <f>IFERROR(VLOOKUP(AC23,preprocessed,1+J$38,FALSE),"")</f>
        <v/>
      </c>
      <c r="K23" s="41" t="str">
        <f>IFERROR(VLOOKUP(AD23,preprocessed,1+K$38,FALSE),"")</f>
        <v>-</v>
      </c>
      <c r="L23" s="40" t="str">
        <f>IFERROR(VLOOKUP(AE23,preprocessed,1+L$38,FALSE),"")</f>
        <v/>
      </c>
      <c r="M23" s="41" t="str">
        <f>IFERROR(VLOOKUP(AF23,preprocessed,1+M$38,FALSE),"")</f>
        <v>-</v>
      </c>
      <c r="N23" s="40" t="str">
        <f>IFERROR(VLOOKUP(AG23,preprocessed,1+N$38,FALSE),"")</f>
        <v/>
      </c>
      <c r="O23" s="41" t="str">
        <f>IFERROR(VLOOKUP(AH23,preprocessed,1+O$38,FALSE),"")</f>
        <v>-</v>
      </c>
      <c r="P23" s="40" t="str">
        <f>IFERROR(VLOOKUP(AI23,preprocessed,1+P$38,FALSE),"")</f>
        <v/>
      </c>
      <c r="Q23" s="41" t="str">
        <f>IFERROR(VLOOKUP(AJ23,preprocessed,1+Q$38,FALSE),"")</f>
        <v>-</v>
      </c>
      <c r="R23" s="38" t="str">
        <f>IFERROR(VLOOKUP(AK23,preprocessed,1+R$38,FALSE),"")</f>
        <v/>
      </c>
      <c r="S23" s="39" t="str">
        <f>IFERROR(VLOOKUP(AL23,preprocessed,1+S$38,FALSE),"")</f>
        <v>-</v>
      </c>
      <c r="U23" s="18"/>
      <c r="V23" s="18" t="s">
        <v>129</v>
      </c>
      <c r="W23" s="18"/>
      <c r="X23" s="18" t="s">
        <v>129</v>
      </c>
      <c r="Y23" s="18"/>
      <c r="Z23" s="18" t="s">
        <v>129</v>
      </c>
      <c r="AA23" s="18"/>
      <c r="AB23" s="18" t="s">
        <v>129</v>
      </c>
      <c r="AC23" s="18"/>
      <c r="AD23" s="18" t="s">
        <v>129</v>
      </c>
      <c r="AE23" s="18"/>
      <c r="AF23" s="18" t="s">
        <v>129</v>
      </c>
      <c r="AG23" s="18"/>
      <c r="AH23" s="18" t="s">
        <v>129</v>
      </c>
      <c r="AI23" s="18"/>
      <c r="AJ23" s="18" t="s">
        <v>129</v>
      </c>
      <c r="AK23" s="18"/>
      <c r="AL23" s="18" t="s">
        <v>129</v>
      </c>
    </row>
    <row r="24" spans="1:38" x14ac:dyDescent="0.3">
      <c r="A24" s="4" t="s">
        <v>19</v>
      </c>
      <c r="B24" s="40">
        <f>IFERROR(VLOOKUP(U24,preprocessed,1+B$38,FALSE),"")</f>
        <v>6.6862621780131599</v>
      </c>
      <c r="C24" s="41">
        <f>IFERROR(VLOOKUP(V24,preprocessed,1+C$38,FALSE),"")</f>
        <v>20</v>
      </c>
      <c r="D24" s="40">
        <f>IFERROR(VLOOKUP(W24,preprocessed,1+D$38,FALSE),"")</f>
        <v>15</v>
      </c>
      <c r="E24" s="41">
        <f>IFERROR(VLOOKUP(X24,preprocessed,1+E$38,FALSE),"")</f>
        <v>15</v>
      </c>
      <c r="F24" s="40">
        <f>IFERROR(VLOOKUP(Y24,preprocessed,1+F$38,FALSE),"")</f>
        <v>10</v>
      </c>
      <c r="G24" s="41">
        <f>IFERROR(VLOOKUP(Z24,preprocessed,1+G$38,FALSE),"")</f>
        <v>15</v>
      </c>
      <c r="H24" s="40">
        <f>IFERROR(VLOOKUP(AA24,preprocessed,1+H$38,FALSE),"")</f>
        <v>10</v>
      </c>
      <c r="I24" s="41">
        <f>IFERROR(VLOOKUP(AB24,preprocessed,1+I$38,FALSE),"")</f>
        <v>15</v>
      </c>
      <c r="J24" s="40" t="str">
        <f>IFERROR(VLOOKUP(AC24,preprocessed,1+J$38,FALSE),"")</f>
        <v>-</v>
      </c>
      <c r="K24" s="41" t="str">
        <f>IFERROR(VLOOKUP(AD24,preprocessed,1+K$38,FALSE),"")</f>
        <v>-</v>
      </c>
      <c r="L24" s="40" t="str">
        <f>IFERROR(VLOOKUP(AE24,preprocessed,1+L$38,FALSE),"")</f>
        <v>-</v>
      </c>
      <c r="M24" s="41" t="str">
        <f>IFERROR(VLOOKUP(AF24,preprocessed,1+M$38,FALSE),"")</f>
        <v>-</v>
      </c>
      <c r="N24" s="40" t="str">
        <f>IFERROR(VLOOKUP(AG24,preprocessed,1+N$38,FALSE),"")</f>
        <v>-</v>
      </c>
      <c r="O24" s="41" t="str">
        <f>IFERROR(VLOOKUP(AH24,preprocessed,1+O$38,FALSE),"")</f>
        <v>-</v>
      </c>
      <c r="P24" s="40" t="str">
        <f>IFERROR(VLOOKUP(AI24,preprocessed,1+P$38,FALSE),"")</f>
        <v>-</v>
      </c>
      <c r="Q24" s="41" t="str">
        <f>IFERROR(VLOOKUP(AJ24,preprocessed,1+Q$38,FALSE),"")</f>
        <v>-</v>
      </c>
      <c r="R24" s="38" t="str">
        <f>IFERROR(VLOOKUP(AK24,preprocessed,1+R$38,FALSE),"")</f>
        <v>-</v>
      </c>
      <c r="S24" s="39" t="str">
        <f>IFERROR(VLOOKUP(AL24,preprocessed,1+S$38,FALSE),"")</f>
        <v>-</v>
      </c>
      <c r="U24" s="18" t="s">
        <v>111</v>
      </c>
      <c r="V24" s="18" t="s">
        <v>112</v>
      </c>
      <c r="W24" s="18" t="s">
        <v>111</v>
      </c>
      <c r="X24" s="18" t="s">
        <v>112</v>
      </c>
      <c r="Y24" s="18" t="s">
        <v>111</v>
      </c>
      <c r="Z24" s="18" t="s">
        <v>112</v>
      </c>
      <c r="AA24" s="18" t="s">
        <v>111</v>
      </c>
      <c r="AB24" s="18" t="s">
        <v>112</v>
      </c>
      <c r="AC24" s="18" t="s">
        <v>111</v>
      </c>
      <c r="AD24" s="18" t="s">
        <v>112</v>
      </c>
      <c r="AE24" s="18" t="s">
        <v>111</v>
      </c>
      <c r="AF24" s="18" t="s">
        <v>112</v>
      </c>
      <c r="AG24" s="18" t="s">
        <v>111</v>
      </c>
      <c r="AH24" s="18" t="s">
        <v>112</v>
      </c>
      <c r="AI24" s="18" t="s">
        <v>111</v>
      </c>
      <c r="AJ24" s="18" t="s">
        <v>112</v>
      </c>
      <c r="AK24" s="18" t="s">
        <v>111</v>
      </c>
      <c r="AL24" s="18" t="s">
        <v>112</v>
      </c>
    </row>
    <row r="25" spans="1:38" x14ac:dyDescent="0.3">
      <c r="A25" s="4" t="s">
        <v>134</v>
      </c>
      <c r="B25" s="40">
        <f>IFERROR(VLOOKUP(U25,preprocessed,1+B$38,FALSE),"")</f>
        <v>2.05029123773051</v>
      </c>
      <c r="C25" s="41">
        <f>IFERROR(VLOOKUP(V25,preprocessed,1+C$38,FALSE),"")</f>
        <v>242.74520478597</v>
      </c>
      <c r="D25" s="40">
        <f>IFERROR(VLOOKUP(W25,preprocessed,1+D$38,FALSE),"")</f>
        <v>2.0502914774516401</v>
      </c>
      <c r="E25" s="41">
        <f>IFERROR(VLOOKUP(X25,preprocessed,1+E$38,FALSE),"")</f>
        <v>242.745612088858</v>
      </c>
      <c r="F25" s="40">
        <f>IFERROR(VLOOKUP(Y25,preprocessed,1+F$38,FALSE),"")</f>
        <v>133.39125392795401</v>
      </c>
      <c r="G25" s="41">
        <f>IFERROR(VLOOKUP(Z25,preprocessed,1+G$38,FALSE),"")</f>
        <v>88.3869849308482</v>
      </c>
      <c r="H25" s="40">
        <f>IFERROR(VLOOKUP(AA25,preprocessed,1+H$38,FALSE),"")</f>
        <v>133.44256464814899</v>
      </c>
      <c r="I25" s="41">
        <f>IFERROR(VLOOKUP(AB25,preprocessed,1+I$38,FALSE),"")</f>
        <v>89.555656045542705</v>
      </c>
      <c r="J25" s="40" t="str">
        <f>IFERROR(VLOOKUP(AC25,preprocessed,1+J$38,FALSE),"")</f>
        <v>-</v>
      </c>
      <c r="K25" s="41" t="str">
        <f>IFERROR(VLOOKUP(AD25,preprocessed,1+K$38,FALSE),"")</f>
        <v>-</v>
      </c>
      <c r="L25" s="40" t="str">
        <f>IFERROR(VLOOKUP(AE25,preprocessed,1+L$38,FALSE),"")</f>
        <v>-</v>
      </c>
      <c r="M25" s="41" t="str">
        <f>IFERROR(VLOOKUP(AF25,preprocessed,1+M$38,FALSE),"")</f>
        <v>-</v>
      </c>
      <c r="N25" s="40" t="str">
        <f>IFERROR(VLOOKUP(AG25,preprocessed,1+N$38,FALSE),"")</f>
        <v>-</v>
      </c>
      <c r="O25" s="41" t="str">
        <f>IFERROR(VLOOKUP(AH25,preprocessed,1+O$38,FALSE),"")</f>
        <v>-</v>
      </c>
      <c r="P25" s="40" t="str">
        <f>IFERROR(VLOOKUP(AI25,preprocessed,1+P$38,FALSE),"")</f>
        <v>-</v>
      </c>
      <c r="Q25" s="41" t="str">
        <f>IFERROR(VLOOKUP(AJ25,preprocessed,1+Q$38,FALSE),"")</f>
        <v>-</v>
      </c>
      <c r="R25" s="38" t="str">
        <f>IFERROR(VLOOKUP(AK25,preprocessed,1+R$38,FALSE),"")</f>
        <v>-</v>
      </c>
      <c r="S25" s="39" t="str">
        <f>IFERROR(VLOOKUP(AL25,preprocessed,1+S$38,FALSE),"")</f>
        <v>-</v>
      </c>
      <c r="U25" s="18" t="s">
        <v>113</v>
      </c>
      <c r="V25" s="18" t="s">
        <v>114</v>
      </c>
      <c r="W25" s="18" t="s">
        <v>113</v>
      </c>
      <c r="X25" s="18" t="s">
        <v>114</v>
      </c>
      <c r="Y25" s="18" t="s">
        <v>113</v>
      </c>
      <c r="Z25" s="18" t="s">
        <v>114</v>
      </c>
      <c r="AA25" s="18" t="s">
        <v>113</v>
      </c>
      <c r="AB25" s="18" t="s">
        <v>114</v>
      </c>
      <c r="AC25" s="18" t="s">
        <v>113</v>
      </c>
      <c r="AD25" s="18" t="s">
        <v>114</v>
      </c>
      <c r="AE25" s="18" t="s">
        <v>113</v>
      </c>
      <c r="AF25" s="18" t="s">
        <v>114</v>
      </c>
      <c r="AG25" s="18" t="s">
        <v>113</v>
      </c>
      <c r="AH25" s="18" t="s">
        <v>114</v>
      </c>
      <c r="AI25" s="18" t="s">
        <v>113</v>
      </c>
      <c r="AJ25" s="18" t="s">
        <v>114</v>
      </c>
      <c r="AK25" s="18" t="s">
        <v>113</v>
      </c>
      <c r="AL25" s="18" t="s">
        <v>114</v>
      </c>
    </row>
    <row r="26" spans="1:38" s="2" customFormat="1" ht="15" thickBot="1" x14ac:dyDescent="0.45">
      <c r="A26" s="2" t="s">
        <v>35</v>
      </c>
      <c r="B26" s="25" t="s">
        <v>7</v>
      </c>
      <c r="C26" s="36" t="s">
        <v>6</v>
      </c>
      <c r="D26" s="25" t="s">
        <v>7</v>
      </c>
      <c r="E26" s="36" t="s">
        <v>6</v>
      </c>
      <c r="F26" s="25" t="s">
        <v>7</v>
      </c>
      <c r="G26" s="36" t="s">
        <v>6</v>
      </c>
      <c r="H26" s="25" t="s">
        <v>7</v>
      </c>
      <c r="I26" s="36" t="s">
        <v>6</v>
      </c>
      <c r="J26" s="25" t="s">
        <v>7</v>
      </c>
      <c r="K26" s="36" t="s">
        <v>6</v>
      </c>
      <c r="L26" s="25" t="s">
        <v>7</v>
      </c>
      <c r="M26" s="36" t="s">
        <v>6</v>
      </c>
      <c r="N26" s="25" t="s">
        <v>7</v>
      </c>
      <c r="O26" s="36" t="s">
        <v>6</v>
      </c>
      <c r="P26" s="25" t="s">
        <v>7</v>
      </c>
      <c r="Q26" s="36" t="s">
        <v>6</v>
      </c>
      <c r="R26" s="25" t="s">
        <v>7</v>
      </c>
      <c r="S26" s="36" t="s">
        <v>6</v>
      </c>
    </row>
    <row r="27" spans="1:38" ht="12.45" thickTop="1" x14ac:dyDescent="0.3">
      <c r="A27" s="5" t="s">
        <v>34</v>
      </c>
      <c r="B27" s="42">
        <f>IFERROR(VLOOKUP(U27,preprocessed,1+B$38,FALSE),"")</f>
        <v>1.4109645916648701</v>
      </c>
      <c r="C27" s="43">
        <f>IFERROR(VLOOKUP(V27,preprocessed,1+C$38,FALSE),"")</f>
        <v>7.45696494677619</v>
      </c>
      <c r="D27" s="42">
        <f>IFERROR(VLOOKUP(W27,preprocessed,1+D$38,FALSE),"")</f>
        <v>1.4109524740834301</v>
      </c>
      <c r="E27" s="43">
        <f>IFERROR(VLOOKUP(X27,preprocessed,1+E$38,FALSE),"")</f>
        <v>7.4569801564697</v>
      </c>
      <c r="F27" s="42">
        <f>IFERROR(VLOOKUP(Y27,preprocessed,1+F$38,FALSE),"")</f>
        <v>1.9553988003451701</v>
      </c>
      <c r="G27" s="43">
        <f>IFERROR(VLOOKUP(Z27,preprocessed,1+G$38,FALSE),"")</f>
        <v>6.94384391585917</v>
      </c>
      <c r="H27" s="42">
        <f>IFERROR(VLOOKUP(AA27,preprocessed,1+H$38,FALSE),"")</f>
        <v>1.96471665556966</v>
      </c>
      <c r="I27" s="43">
        <f>IFERROR(VLOOKUP(AB27,preprocessed,1+I$38,FALSE),"")</f>
        <v>6.9335998179407401</v>
      </c>
      <c r="J27" s="42" t="str">
        <f>IFERROR(VLOOKUP(AC27,preprocessed,1+J$38,FALSE),"")</f>
        <v>-</v>
      </c>
      <c r="K27" s="43" t="str">
        <f>IFERROR(VLOOKUP(AD27,preprocessed,1+K$38,FALSE),"")</f>
        <v>-</v>
      </c>
      <c r="L27" s="42" t="str">
        <f>IFERROR(VLOOKUP(AE27,preprocessed,1+L$38,FALSE),"")</f>
        <v>-</v>
      </c>
      <c r="M27" s="43" t="str">
        <f>IFERROR(VLOOKUP(AF27,preprocessed,1+M$38,FALSE),"")</f>
        <v>-</v>
      </c>
      <c r="N27" s="42" t="str">
        <f>IFERROR(VLOOKUP(AG27,preprocessed,1+N$38,FALSE),"")</f>
        <v>-</v>
      </c>
      <c r="O27" s="43" t="str">
        <f>IFERROR(VLOOKUP(AH27,preprocessed,1+O$38,FALSE),"")</f>
        <v>-</v>
      </c>
      <c r="P27" s="42" t="str">
        <f>IFERROR(VLOOKUP(AI27,preprocessed,1+P$38,FALSE),"")</f>
        <v>-</v>
      </c>
      <c r="Q27" s="43" t="str">
        <f>IFERROR(VLOOKUP(AJ27,preprocessed,1+Q$38,FALSE),"")</f>
        <v>-</v>
      </c>
      <c r="R27" s="22" t="str">
        <f>IFERROR(VLOOKUP(AK27,preprocessed,1+R$38,FALSE),"")</f>
        <v>-</v>
      </c>
      <c r="S27" s="32" t="str">
        <f>IFERROR(VLOOKUP(AL27,preprocessed,1+S$38,FALSE),"")</f>
        <v>-</v>
      </c>
      <c r="U27" s="18" t="s">
        <v>115</v>
      </c>
      <c r="V27" s="18" t="s">
        <v>116</v>
      </c>
      <c r="W27" s="18" t="s">
        <v>115</v>
      </c>
      <c r="X27" s="18" t="s">
        <v>116</v>
      </c>
      <c r="Y27" s="18" t="s">
        <v>115</v>
      </c>
      <c r="Z27" s="18" t="s">
        <v>116</v>
      </c>
      <c r="AA27" s="18" t="s">
        <v>115</v>
      </c>
      <c r="AB27" s="18" t="s">
        <v>116</v>
      </c>
      <c r="AC27" s="18" t="s">
        <v>115</v>
      </c>
      <c r="AD27" s="18" t="s">
        <v>116</v>
      </c>
      <c r="AE27" s="18" t="s">
        <v>115</v>
      </c>
      <c r="AF27" s="18" t="s">
        <v>116</v>
      </c>
      <c r="AG27" s="18" t="s">
        <v>115</v>
      </c>
      <c r="AH27" s="18" t="s">
        <v>116</v>
      </c>
      <c r="AI27" s="18" t="s">
        <v>115</v>
      </c>
      <c r="AJ27" s="18" t="s">
        <v>116</v>
      </c>
      <c r="AK27" s="18" t="s">
        <v>115</v>
      </c>
      <c r="AL27" s="18" t="s">
        <v>116</v>
      </c>
    </row>
    <row r="28" spans="1:38" ht="17.149999999999999" x14ac:dyDescent="0.55000000000000004">
      <c r="A28" s="5" t="s">
        <v>17</v>
      </c>
      <c r="B28" s="42">
        <f>IFERROR(VLOOKUP(U28,preprocessed,1+B$38,FALSE),"")</f>
        <v>0.50391592559459797</v>
      </c>
      <c r="C28" s="43">
        <f>IFERROR(VLOOKUP(V28,preprocessed,1+C$38,FALSE),"")</f>
        <v>1.73417789459911</v>
      </c>
      <c r="D28" s="42">
        <f>IFERROR(VLOOKUP(W28,preprocessed,1+D$38,FALSE),"")</f>
        <v>0.50391159788694095</v>
      </c>
      <c r="E28" s="43">
        <f>IFERROR(VLOOKUP(X28,preprocessed,1+E$38,FALSE),"")</f>
        <v>1.73418143173714</v>
      </c>
      <c r="F28" s="42">
        <f>IFERROR(VLOOKUP(Y28,preprocessed,1+F$38,FALSE),"")</f>
        <v>0.69835671440899005</v>
      </c>
      <c r="G28" s="43">
        <f>IFERROR(VLOOKUP(Z28,preprocessed,1+G$38,FALSE),"")</f>
        <v>1.61484742229283</v>
      </c>
      <c r="H28" s="42">
        <f>IFERROR(VLOOKUP(AA28,preprocessed,1+H$38,FALSE),"")</f>
        <v>0.70168451984630598</v>
      </c>
      <c r="I28" s="43">
        <f>IFERROR(VLOOKUP(AB28,preprocessed,1+I$38,FALSE),"")</f>
        <v>1.6124650739397099</v>
      </c>
      <c r="J28" s="42" t="str">
        <f>IFERROR(VLOOKUP(AC28,preprocessed,1+J$38,FALSE),"")</f>
        <v>-</v>
      </c>
      <c r="K28" s="43" t="str">
        <f>IFERROR(VLOOKUP(AD28,preprocessed,1+K$38,FALSE),"")</f>
        <v>-</v>
      </c>
      <c r="L28" s="42" t="str">
        <f>IFERROR(VLOOKUP(AE28,preprocessed,1+L$38,FALSE),"")</f>
        <v>-</v>
      </c>
      <c r="M28" s="43" t="str">
        <f>IFERROR(VLOOKUP(AF28,preprocessed,1+M$38,FALSE),"")</f>
        <v>-</v>
      </c>
      <c r="N28" s="42" t="str">
        <f>IFERROR(VLOOKUP(AG28,preprocessed,1+N$38,FALSE),"")</f>
        <v>-</v>
      </c>
      <c r="O28" s="43" t="str">
        <f>IFERROR(VLOOKUP(AH28,preprocessed,1+O$38,FALSE),"")</f>
        <v>-</v>
      </c>
      <c r="P28" s="42" t="str">
        <f>IFERROR(VLOOKUP(AI28,preprocessed,1+P$38,FALSE),"")</f>
        <v>-</v>
      </c>
      <c r="Q28" s="43" t="str">
        <f>IFERROR(VLOOKUP(AJ28,preprocessed,1+Q$38,FALSE),"")</f>
        <v>-</v>
      </c>
      <c r="R28" s="22" t="str">
        <f>IFERROR(VLOOKUP(AK28,preprocessed,1+R$38,FALSE),"")</f>
        <v>-</v>
      </c>
      <c r="S28" s="32" t="str">
        <f>IFERROR(VLOOKUP(AL28,preprocessed,1+S$38,FALSE),"")</f>
        <v>-</v>
      </c>
      <c r="U28" s="18" t="s">
        <v>117</v>
      </c>
      <c r="V28" s="18" t="s">
        <v>118</v>
      </c>
      <c r="W28" s="18" t="s">
        <v>117</v>
      </c>
      <c r="X28" s="18" t="s">
        <v>118</v>
      </c>
      <c r="Y28" s="18" t="s">
        <v>117</v>
      </c>
      <c r="Z28" s="18" t="s">
        <v>118</v>
      </c>
      <c r="AA28" s="18" t="s">
        <v>117</v>
      </c>
      <c r="AB28" s="18" t="s">
        <v>118</v>
      </c>
      <c r="AC28" s="18" t="s">
        <v>117</v>
      </c>
      <c r="AD28" s="18" t="s">
        <v>118</v>
      </c>
      <c r="AE28" s="18" t="s">
        <v>117</v>
      </c>
      <c r="AF28" s="18" t="s">
        <v>118</v>
      </c>
      <c r="AG28" s="18" t="s">
        <v>117</v>
      </c>
      <c r="AH28" s="18" t="s">
        <v>118</v>
      </c>
      <c r="AI28" s="18" t="s">
        <v>117</v>
      </c>
      <c r="AJ28" s="18" t="s">
        <v>118</v>
      </c>
      <c r="AK28" s="18" t="s">
        <v>117</v>
      </c>
      <c r="AL28" s="18" t="s">
        <v>118</v>
      </c>
    </row>
    <row r="29" spans="1:38" ht="17.149999999999999" x14ac:dyDescent="0.55000000000000004">
      <c r="A29" s="5" t="s">
        <v>130</v>
      </c>
      <c r="B29" s="42">
        <f>IFERROR(VLOOKUP(U29,preprocessed,1+B$38,FALSE),"")</f>
        <v>2.8</v>
      </c>
      <c r="C29" s="43">
        <f>IFERROR(VLOOKUP(V29,preprocessed,1+C$38,FALSE),"")</f>
        <v>4.3</v>
      </c>
      <c r="D29" s="42">
        <f>IFERROR(VLOOKUP(W29,preprocessed,1+D$38,FALSE),"")</f>
        <v>2.8</v>
      </c>
      <c r="E29" s="43">
        <f>IFERROR(VLOOKUP(X29,preprocessed,1+E$38,FALSE),"")</f>
        <v>4.3</v>
      </c>
      <c r="F29" s="42">
        <f>IFERROR(VLOOKUP(Y29,preprocessed,1+F$38,FALSE),"")</f>
        <v>2.8</v>
      </c>
      <c r="G29" s="43">
        <f>IFERROR(VLOOKUP(Z29,preprocessed,1+G$38,FALSE),"")</f>
        <v>4.3</v>
      </c>
      <c r="H29" s="42">
        <f>IFERROR(VLOOKUP(AA29,preprocessed,1+H$38,FALSE),"")</f>
        <v>2.8</v>
      </c>
      <c r="I29" s="43">
        <f>IFERROR(VLOOKUP(AB29,preprocessed,1+I$38,FALSE),"")</f>
        <v>4.3</v>
      </c>
      <c r="J29" s="42" t="str">
        <f>IFERROR(VLOOKUP(AC29,preprocessed,1+J$38,FALSE),"")</f>
        <v>-</v>
      </c>
      <c r="K29" s="43" t="str">
        <f>IFERROR(VLOOKUP(AD29,preprocessed,1+K$38,FALSE),"")</f>
        <v>-</v>
      </c>
      <c r="L29" s="42" t="str">
        <f>IFERROR(VLOOKUP(AE29,preprocessed,1+L$38,FALSE),"")</f>
        <v>-</v>
      </c>
      <c r="M29" s="43" t="str">
        <f>IFERROR(VLOOKUP(AF29,preprocessed,1+M$38,FALSE),"")</f>
        <v>-</v>
      </c>
      <c r="N29" s="42" t="str">
        <f>IFERROR(VLOOKUP(AG29,preprocessed,1+N$38,FALSE),"")</f>
        <v>-</v>
      </c>
      <c r="O29" s="43" t="str">
        <f>IFERROR(VLOOKUP(AH29,preprocessed,1+O$38,FALSE),"")</f>
        <v>-</v>
      </c>
      <c r="P29" s="42" t="str">
        <f>IFERROR(VLOOKUP(AI29,preprocessed,1+P$38,FALSE),"")</f>
        <v>-</v>
      </c>
      <c r="Q29" s="43" t="str">
        <f>IFERROR(VLOOKUP(AJ29,preprocessed,1+Q$38,FALSE),"")</f>
        <v>-</v>
      </c>
      <c r="R29" s="22" t="str">
        <f>IFERROR(VLOOKUP(AK29,preprocessed,1+R$38,FALSE),"")</f>
        <v>-</v>
      </c>
      <c r="S29" s="32" t="str">
        <f>IFERROR(VLOOKUP(AL29,preprocessed,1+S$38,FALSE),"")</f>
        <v>-</v>
      </c>
      <c r="U29" s="18" t="s">
        <v>119</v>
      </c>
      <c r="V29" s="18" t="s">
        <v>120</v>
      </c>
      <c r="W29" s="18" t="s">
        <v>119</v>
      </c>
      <c r="X29" s="18" t="s">
        <v>120</v>
      </c>
      <c r="Y29" s="18" t="s">
        <v>119</v>
      </c>
      <c r="Z29" s="18" t="s">
        <v>120</v>
      </c>
      <c r="AA29" s="18" t="s">
        <v>119</v>
      </c>
      <c r="AB29" s="18" t="s">
        <v>120</v>
      </c>
      <c r="AC29" s="18" t="s">
        <v>119</v>
      </c>
      <c r="AD29" s="18" t="s">
        <v>120</v>
      </c>
      <c r="AE29" s="18" t="s">
        <v>119</v>
      </c>
      <c r="AF29" s="18" t="s">
        <v>120</v>
      </c>
      <c r="AG29" s="18" t="s">
        <v>119</v>
      </c>
      <c r="AH29" s="18" t="s">
        <v>120</v>
      </c>
      <c r="AI29" s="18" t="s">
        <v>119</v>
      </c>
      <c r="AJ29" s="18" t="s">
        <v>120</v>
      </c>
      <c r="AK29" s="18" t="s">
        <v>119</v>
      </c>
      <c r="AL29" s="18" t="s">
        <v>120</v>
      </c>
    </row>
    <row r="30" spans="1:38" x14ac:dyDescent="0.3">
      <c r="A30" s="5" t="s">
        <v>19</v>
      </c>
      <c r="B30" s="42">
        <f>IFERROR(VLOOKUP(U30,preprocessed,1+B$38,FALSE),"")</f>
        <v>30</v>
      </c>
      <c r="C30" s="43">
        <f>IFERROR(VLOOKUP(V30,preprocessed,1+C$38,FALSE),"")</f>
        <v>20</v>
      </c>
      <c r="D30" s="42">
        <f>IFERROR(VLOOKUP(W30,preprocessed,1+D$38,FALSE),"")</f>
        <v>30</v>
      </c>
      <c r="E30" s="43">
        <f>IFERROR(VLOOKUP(X30,preprocessed,1+E$38,FALSE),"")</f>
        <v>20</v>
      </c>
      <c r="F30" s="42">
        <f>IFERROR(VLOOKUP(Y30,preprocessed,1+F$38,FALSE),"")</f>
        <v>30</v>
      </c>
      <c r="G30" s="43">
        <f>IFERROR(VLOOKUP(Z30,preprocessed,1+G$38,FALSE),"")</f>
        <v>20</v>
      </c>
      <c r="H30" s="42">
        <f>IFERROR(VLOOKUP(AA30,preprocessed,1+H$38,FALSE),"")</f>
        <v>30</v>
      </c>
      <c r="I30" s="43">
        <f>IFERROR(VLOOKUP(AB30,preprocessed,1+I$38,FALSE),"")</f>
        <v>20</v>
      </c>
      <c r="J30" s="42" t="str">
        <f>IFERROR(VLOOKUP(AC30,preprocessed,1+J$38,FALSE),"")</f>
        <v>-</v>
      </c>
      <c r="K30" s="43" t="str">
        <f>IFERROR(VLOOKUP(AD30,preprocessed,1+K$38,FALSE),"")</f>
        <v>-</v>
      </c>
      <c r="L30" s="42" t="str">
        <f>IFERROR(VLOOKUP(AE30,preprocessed,1+L$38,FALSE),"")</f>
        <v>-</v>
      </c>
      <c r="M30" s="43" t="str">
        <f>IFERROR(VLOOKUP(AF30,preprocessed,1+M$38,FALSE),"")</f>
        <v>-</v>
      </c>
      <c r="N30" s="42" t="str">
        <f>IFERROR(VLOOKUP(AG30,preprocessed,1+N$38,FALSE),"")</f>
        <v>-</v>
      </c>
      <c r="O30" s="43" t="str">
        <f>IFERROR(VLOOKUP(AH30,preprocessed,1+O$38,FALSE),"")</f>
        <v>-</v>
      </c>
      <c r="P30" s="42" t="str">
        <f>IFERROR(VLOOKUP(AI30,preprocessed,1+P$38,FALSE),"")</f>
        <v>-</v>
      </c>
      <c r="Q30" s="43" t="str">
        <f>IFERROR(VLOOKUP(AJ30,preprocessed,1+Q$38,FALSE),"")</f>
        <v>-</v>
      </c>
      <c r="R30" s="22" t="str">
        <f>IFERROR(VLOOKUP(AK30,preprocessed,1+R$38,FALSE),"")</f>
        <v>-</v>
      </c>
      <c r="S30" s="32" t="str">
        <f>IFERROR(VLOOKUP(AL30,preprocessed,1+S$38,FALSE),"")</f>
        <v>-</v>
      </c>
      <c r="U30" s="18" t="s">
        <v>121</v>
      </c>
      <c r="V30" s="18" t="s">
        <v>122</v>
      </c>
      <c r="W30" s="18" t="s">
        <v>121</v>
      </c>
      <c r="X30" s="18" t="s">
        <v>122</v>
      </c>
      <c r="Y30" s="18" t="s">
        <v>121</v>
      </c>
      <c r="Z30" s="18" t="s">
        <v>122</v>
      </c>
      <c r="AA30" s="18" t="s">
        <v>121</v>
      </c>
      <c r="AB30" s="18" t="s">
        <v>122</v>
      </c>
      <c r="AC30" s="18" t="s">
        <v>121</v>
      </c>
      <c r="AD30" s="18" t="s">
        <v>122</v>
      </c>
      <c r="AE30" s="18" t="s">
        <v>121</v>
      </c>
      <c r="AF30" s="18" t="s">
        <v>122</v>
      </c>
      <c r="AG30" s="18" t="s">
        <v>121</v>
      </c>
      <c r="AH30" s="18" t="s">
        <v>122</v>
      </c>
      <c r="AI30" s="18" t="s">
        <v>121</v>
      </c>
      <c r="AJ30" s="18" t="s">
        <v>122</v>
      </c>
      <c r="AK30" s="18" t="s">
        <v>121</v>
      </c>
      <c r="AL30" s="18" t="s">
        <v>122</v>
      </c>
    </row>
    <row r="31" spans="1:38" x14ac:dyDescent="0.3">
      <c r="A31" s="5" t="s">
        <v>36</v>
      </c>
      <c r="B31" s="42">
        <f>IFERROR(VLOOKUP(U31,preprocessed,1+B$38,FALSE),"")</f>
        <v>16.619346324200901</v>
      </c>
      <c r="C31" s="43">
        <f>IFERROR(VLOOKUP(V31,preprocessed,1+C$38,FALSE),"")</f>
        <v>25.244200093675701</v>
      </c>
      <c r="D31" s="42">
        <f>IFERROR(VLOOKUP(W31,preprocessed,1+D$38,FALSE),"")</f>
        <v>16.619346324200901</v>
      </c>
      <c r="E31" s="43">
        <f>IFERROR(VLOOKUP(X31,preprocessed,1+E$38,FALSE),"")</f>
        <v>25.244200093675701</v>
      </c>
      <c r="F31" s="42">
        <f>IFERROR(VLOOKUP(Y31,preprocessed,1+F$38,FALSE),"")</f>
        <v>16.619346324200901</v>
      </c>
      <c r="G31" s="43">
        <f>IFERROR(VLOOKUP(Z31,preprocessed,1+G$38,FALSE),"")</f>
        <v>25.244200093675801</v>
      </c>
      <c r="H31" s="42">
        <f>IFERROR(VLOOKUP(AA31,preprocessed,1+H$38,FALSE),"")</f>
        <v>16.619346324201</v>
      </c>
      <c r="I31" s="43">
        <f>IFERROR(VLOOKUP(AB31,preprocessed,1+I$38,FALSE),"")</f>
        <v>25.244200093675801</v>
      </c>
      <c r="J31" s="42" t="str">
        <f>IFERROR(VLOOKUP(AC31,preprocessed,1+J$38,FALSE),"")</f>
        <v>-</v>
      </c>
      <c r="K31" s="43" t="str">
        <f>IFERROR(VLOOKUP(AD31,preprocessed,1+K$38,FALSE),"")</f>
        <v>-</v>
      </c>
      <c r="L31" s="42" t="str">
        <f>IFERROR(VLOOKUP(AE31,preprocessed,1+L$38,FALSE),"")</f>
        <v>-</v>
      </c>
      <c r="M31" s="43" t="str">
        <f>IFERROR(VLOOKUP(AF31,preprocessed,1+M$38,FALSE),"")</f>
        <v>-</v>
      </c>
      <c r="N31" s="42" t="str">
        <f>IFERROR(VLOOKUP(AG31,preprocessed,1+N$38,FALSE),"")</f>
        <v>-</v>
      </c>
      <c r="O31" s="43" t="str">
        <f>IFERROR(VLOOKUP(AH31,preprocessed,1+O$38,FALSE),"")</f>
        <v>-</v>
      </c>
      <c r="P31" s="42" t="str">
        <f>IFERROR(VLOOKUP(AI31,preprocessed,1+P$38,FALSE),"")</f>
        <v>-</v>
      </c>
      <c r="Q31" s="43" t="str">
        <f>IFERROR(VLOOKUP(AJ31,preprocessed,1+Q$38,FALSE),"")</f>
        <v>-</v>
      </c>
      <c r="R31" s="22" t="str">
        <f>IFERROR(VLOOKUP(AK31,preprocessed,1+R$38,FALSE),"")</f>
        <v>-</v>
      </c>
      <c r="S31" s="32" t="str">
        <f>IFERROR(VLOOKUP(AL31,preprocessed,1+S$38,FALSE),"")</f>
        <v>-</v>
      </c>
      <c r="U31" s="18" t="s">
        <v>123</v>
      </c>
      <c r="V31" s="18" t="s">
        <v>124</v>
      </c>
      <c r="W31" s="18" t="s">
        <v>123</v>
      </c>
      <c r="X31" s="18" t="s">
        <v>124</v>
      </c>
      <c r="Y31" s="18" t="s">
        <v>123</v>
      </c>
      <c r="Z31" s="18" t="s">
        <v>124</v>
      </c>
      <c r="AA31" s="18" t="s">
        <v>123</v>
      </c>
      <c r="AB31" s="18" t="s">
        <v>124</v>
      </c>
      <c r="AC31" s="18" t="s">
        <v>123</v>
      </c>
      <c r="AD31" s="18" t="s">
        <v>124</v>
      </c>
      <c r="AE31" s="18" t="s">
        <v>123</v>
      </c>
      <c r="AF31" s="18" t="s">
        <v>124</v>
      </c>
      <c r="AG31" s="18" t="s">
        <v>123</v>
      </c>
      <c r="AH31" s="18" t="s">
        <v>124</v>
      </c>
      <c r="AI31" s="18" t="s">
        <v>123</v>
      </c>
      <c r="AJ31" s="18" t="s">
        <v>124</v>
      </c>
      <c r="AK31" s="18" t="s">
        <v>123</v>
      </c>
      <c r="AL31" s="18" t="s">
        <v>124</v>
      </c>
    </row>
    <row r="32" spans="1:38" s="28" customFormat="1" ht="4.3" thickBot="1" x14ac:dyDescent="0.2">
      <c r="A32" s="26"/>
      <c r="B32" s="27"/>
      <c r="C32" s="37"/>
      <c r="D32" s="27"/>
      <c r="E32" s="37"/>
      <c r="F32" s="27"/>
      <c r="G32" s="37"/>
      <c r="H32" s="27"/>
      <c r="I32" s="37"/>
      <c r="J32" s="27"/>
      <c r="K32" s="37"/>
      <c r="L32" s="27"/>
      <c r="M32" s="37"/>
      <c r="N32" s="27"/>
      <c r="O32" s="37"/>
      <c r="P32" s="27"/>
      <c r="Q32" s="37"/>
      <c r="R32" s="27"/>
      <c r="S32" s="37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20" s="9" customFormat="1" ht="8.6" thickTop="1" x14ac:dyDescent="0.25">
      <c r="A33" s="14"/>
      <c r="B33" s="16" t="str">
        <f>"A - "&amp;preprocessed!B1</f>
        <v>A - Partical Swarm - make_island_aspirational</v>
      </c>
      <c r="C33" s="10"/>
      <c r="D33" s="10"/>
      <c r="E33" s="10"/>
      <c r="F33" s="10"/>
      <c r="G33" s="10"/>
      <c r="H33" s="16" t="str">
        <f>"D - "&amp;preprocessed!E1</f>
        <v>D - Partical Swarm - make_island_PNNL2019_2025</v>
      </c>
      <c r="I33" s="10"/>
      <c r="J33" s="10"/>
      <c r="K33" s="10"/>
      <c r="L33" s="10"/>
      <c r="M33" s="10"/>
      <c r="N33" s="16" t="str">
        <f>"G - "&amp;preprocessed!H1</f>
        <v>G - -</v>
      </c>
      <c r="O33" s="10"/>
      <c r="P33" s="10"/>
      <c r="Q33" s="10"/>
      <c r="R33" s="10"/>
      <c r="S33" s="10"/>
      <c r="T33" s="10"/>
    </row>
    <row r="34" spans="1:20" s="9" customFormat="1" ht="8.15" x14ac:dyDescent="0.25">
      <c r="A34" s="14"/>
      <c r="B34" s="16" t="str">
        <f>"B - "&amp;preprocessed!C1</f>
        <v>B - Partical Swarm - make_island_Zakeri2015</v>
      </c>
      <c r="C34" s="10"/>
      <c r="D34" s="10"/>
      <c r="E34" s="10"/>
      <c r="F34" s="10"/>
      <c r="G34" s="10"/>
      <c r="H34" s="16" t="str">
        <f>"E - "&amp;preprocessed!F1</f>
        <v>E - -</v>
      </c>
      <c r="I34" s="10"/>
      <c r="J34" s="10"/>
      <c r="K34" s="10"/>
      <c r="L34" s="10"/>
      <c r="M34" s="10"/>
      <c r="N34" s="16" t="str">
        <f>"H - "&amp;preprocessed!I1</f>
        <v>H - -</v>
      </c>
      <c r="O34" s="10"/>
      <c r="P34" s="10"/>
      <c r="Q34" s="10"/>
      <c r="R34" s="10"/>
      <c r="S34" s="10"/>
      <c r="T34" s="10"/>
    </row>
    <row r="35" spans="1:20" s="9" customFormat="1" ht="8.15" x14ac:dyDescent="0.25">
      <c r="A35" s="14"/>
      <c r="B35" s="16" t="str">
        <f>"C - "&amp;preprocessed!D1</f>
        <v>C - Partical Swarm - make_island_PNNL2019_2018</v>
      </c>
      <c r="C35" s="10"/>
      <c r="D35" s="10"/>
      <c r="E35" s="10"/>
      <c r="F35" s="10"/>
      <c r="G35" s="10"/>
      <c r="H35" s="16" t="str">
        <f>"F - "&amp;preprocessed!G1</f>
        <v>F - -</v>
      </c>
      <c r="I35" s="10"/>
      <c r="J35" s="10"/>
      <c r="K35" s="10"/>
      <c r="L35" s="10"/>
      <c r="M35" s="10"/>
      <c r="N35" s="16" t="str">
        <f>"J - "&amp;preprocessed!K1</f>
        <v>J - -</v>
      </c>
      <c r="O35" s="10"/>
      <c r="P35" s="10"/>
      <c r="Q35" s="10"/>
      <c r="R35" s="10"/>
      <c r="S35" s="10"/>
      <c r="T35" s="10"/>
    </row>
    <row r="38" spans="1:20" x14ac:dyDescent="0.3">
      <c r="B38" s="18">
        <v>1</v>
      </c>
      <c r="C38" s="18">
        <v>1</v>
      </c>
      <c r="D38" s="18">
        <v>2</v>
      </c>
      <c r="E38" s="18">
        <v>2</v>
      </c>
      <c r="F38" s="18">
        <v>3</v>
      </c>
      <c r="G38" s="18">
        <v>3</v>
      </c>
      <c r="H38" s="18">
        <v>4</v>
      </c>
      <c r="I38" s="18">
        <v>4</v>
      </c>
      <c r="J38" s="18">
        <v>5</v>
      </c>
      <c r="K38" s="18">
        <v>5</v>
      </c>
      <c r="L38" s="18">
        <v>6</v>
      </c>
      <c r="M38" s="18">
        <v>6</v>
      </c>
      <c r="N38" s="18">
        <v>7</v>
      </c>
      <c r="O38" s="18">
        <v>7</v>
      </c>
      <c r="P38" s="18">
        <v>8</v>
      </c>
      <c r="Q38" s="18">
        <v>8</v>
      </c>
      <c r="R38" s="18">
        <v>9</v>
      </c>
      <c r="S38" s="18">
        <v>9</v>
      </c>
    </row>
  </sheetData>
  <conditionalFormatting sqref="B19:S1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S2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4:S24">
    <cfRule type="expression" dxfId="3" priority="5">
      <formula>MOD(B24,1)&lt;&gt;0</formula>
    </cfRule>
  </conditionalFormatting>
  <conditionalFormatting sqref="B7:S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1" right="1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B68F-45CC-4077-AD97-C47EE0CA1046}">
  <dimension ref="A1:I46"/>
  <sheetViews>
    <sheetView zoomScale="130" zoomScaleNormal="130" workbookViewId="0">
      <selection activeCell="H16" sqref="H16"/>
    </sheetView>
  </sheetViews>
  <sheetFormatPr defaultRowHeight="10.75" x14ac:dyDescent="0.3"/>
  <cols>
    <col min="1" max="1" width="20.296875" bestFit="1" customWidth="1"/>
  </cols>
  <sheetData>
    <row r="1" spans="1:9" x14ac:dyDescent="0.3">
      <c r="A1" t="s">
        <v>81</v>
      </c>
      <c r="B1" t="s">
        <v>125</v>
      </c>
      <c r="C1" t="s">
        <v>126</v>
      </c>
      <c r="D1" t="s">
        <v>127</v>
      </c>
      <c r="E1" t="s">
        <v>128</v>
      </c>
    </row>
    <row r="2" spans="1:9" x14ac:dyDescent="0.3">
      <c r="A2" t="s">
        <v>82</v>
      </c>
      <c r="B2">
        <v>4.5684209999999998</v>
      </c>
      <c r="C2">
        <v>4.5684209999999998</v>
      </c>
      <c r="D2">
        <v>4.5684209999999998</v>
      </c>
      <c r="E2">
        <v>4.5684209999999998</v>
      </c>
    </row>
    <row r="3" spans="1:9" x14ac:dyDescent="0.3">
      <c r="A3" t="s">
        <v>83</v>
      </c>
      <c r="B3">
        <v>84.9697372502701</v>
      </c>
      <c r="C3">
        <v>84.9697372502701</v>
      </c>
      <c r="D3">
        <v>84.9697372502701</v>
      </c>
      <c r="E3">
        <v>84.9697372502701</v>
      </c>
    </row>
    <row r="4" spans="1:9" x14ac:dyDescent="0.3">
      <c r="A4" t="s">
        <v>40</v>
      </c>
      <c r="B4">
        <v>16.906269432232602</v>
      </c>
      <c r="C4">
        <v>140.273374992111</v>
      </c>
      <c r="D4">
        <v>124.848531807101</v>
      </c>
      <c r="E4">
        <v>98.140345949551602</v>
      </c>
    </row>
    <row r="5" spans="1:9" x14ac:dyDescent="0.3">
      <c r="A5" t="s">
        <v>41</v>
      </c>
      <c r="B5">
        <v>187.43741882049801</v>
      </c>
      <c r="C5">
        <v>2009.26046084582</v>
      </c>
      <c r="D5">
        <v>2376.6998991372602</v>
      </c>
      <c r="E5">
        <v>1848.31838463239</v>
      </c>
    </row>
    <row r="6" spans="1:9" x14ac:dyDescent="0.3">
      <c r="A6" t="s">
        <v>42</v>
      </c>
      <c r="B6">
        <v>81.5956163030787</v>
      </c>
      <c r="C6">
        <v>81.595782730616506</v>
      </c>
      <c r="D6">
        <v>75.980942363402093</v>
      </c>
      <c r="E6">
        <v>75.868849375291106</v>
      </c>
    </row>
    <row r="7" spans="1:9" x14ac:dyDescent="0.3">
      <c r="A7" t="s">
        <v>43</v>
      </c>
      <c r="B7">
        <v>43.532191606426203</v>
      </c>
      <c r="C7">
        <v>4.0609858363642903</v>
      </c>
      <c r="D7" s="15">
        <v>3.1969093948707301</v>
      </c>
      <c r="E7" s="15">
        <v>4.1047500260827903</v>
      </c>
    </row>
    <row r="8" spans="1:9" x14ac:dyDescent="0.3">
      <c r="A8" t="s">
        <v>44</v>
      </c>
      <c r="B8">
        <v>10.292706327613899</v>
      </c>
      <c r="C8">
        <v>10.292617932265101</v>
      </c>
      <c r="D8" s="15">
        <v>14.2642456970328</v>
      </c>
      <c r="E8" s="15">
        <v>14.3322175993721</v>
      </c>
    </row>
    <row r="9" spans="1:9" x14ac:dyDescent="0.3">
      <c r="A9" t="s">
        <v>45</v>
      </c>
      <c r="B9">
        <v>5.4912761776082801</v>
      </c>
      <c r="C9">
        <v>0.51225901931760098</v>
      </c>
      <c r="D9" s="15">
        <v>0.60017024876429304</v>
      </c>
      <c r="E9" s="15">
        <v>0.77541930646448698</v>
      </c>
    </row>
    <row r="10" spans="1:9" x14ac:dyDescent="0.3">
      <c r="A10" t="s">
        <v>46</v>
      </c>
      <c r="B10" s="15">
        <v>4.0985230964297598E-7</v>
      </c>
      <c r="C10" s="15">
        <v>4.0876860826073798E-7</v>
      </c>
      <c r="D10" s="15">
        <v>4.5912186029259601E-7</v>
      </c>
      <c r="E10" s="15">
        <v>4.4285967746037101E-7</v>
      </c>
      <c r="F10" s="15"/>
      <c r="G10" s="15"/>
      <c r="H10" s="15"/>
      <c r="I10" s="15"/>
    </row>
    <row r="11" spans="1:9" x14ac:dyDescent="0.3">
      <c r="A11" t="s">
        <v>47</v>
      </c>
      <c r="B11" s="15">
        <v>2.1866088010712401E-7</v>
      </c>
      <c r="C11" s="15">
        <v>2.0344231931417401E-8</v>
      </c>
      <c r="D11" s="15">
        <v>1.9317620220342399E-8</v>
      </c>
      <c r="E11" s="15">
        <v>2.3960140262763801E-8</v>
      </c>
      <c r="F11" s="15"/>
      <c r="G11" s="15"/>
      <c r="H11" s="15"/>
      <c r="I11" s="15"/>
    </row>
    <row r="12" spans="1:9" x14ac:dyDescent="0.3">
      <c r="A12" t="s">
        <v>48</v>
      </c>
      <c r="B12">
        <v>11.389612128326799</v>
      </c>
      <c r="C12" s="15">
        <v>28.738264901636501</v>
      </c>
      <c r="D12" s="15">
        <v>1783.8225882571601</v>
      </c>
      <c r="E12" s="15">
        <v>1367.8887763044199</v>
      </c>
    </row>
    <row r="13" spans="1:9" x14ac:dyDescent="0.3">
      <c r="A13" t="s">
        <v>49</v>
      </c>
      <c r="B13">
        <v>6.0764879286105797</v>
      </c>
      <c r="C13" s="15">
        <v>1.4302906697093301</v>
      </c>
      <c r="D13" s="15">
        <v>75.054599400819797</v>
      </c>
      <c r="E13" s="15">
        <v>74.0072050182238</v>
      </c>
    </row>
    <row r="14" spans="1:9" x14ac:dyDescent="0.3">
      <c r="A14" t="s">
        <v>50</v>
      </c>
      <c r="B14">
        <v>84.159483651626303</v>
      </c>
      <c r="C14">
        <v>1888.63379487253</v>
      </c>
      <c r="D14" s="15">
        <v>502.63212236054397</v>
      </c>
      <c r="E14" s="15">
        <v>390.22854091045201</v>
      </c>
    </row>
    <row r="15" spans="1:9" x14ac:dyDescent="0.3">
      <c r="A15" t="s">
        <v>51</v>
      </c>
      <c r="B15">
        <v>44.9000440686941</v>
      </c>
      <c r="C15">
        <v>93.996464454264597</v>
      </c>
      <c r="D15">
        <v>21.148320936227599</v>
      </c>
      <c r="E15">
        <v>21.112625625268802</v>
      </c>
    </row>
    <row r="16" spans="1:9" x14ac:dyDescent="0.3">
      <c r="A16" t="s">
        <v>52</v>
      </c>
      <c r="B16">
        <v>6.3194720797929103</v>
      </c>
      <c r="C16">
        <v>5.1075983396269704</v>
      </c>
      <c r="D16" s="15">
        <v>8504.43106623944</v>
      </c>
      <c r="E16" s="15">
        <v>34286.259512804099</v>
      </c>
    </row>
    <row r="17" spans="1:5" x14ac:dyDescent="0.3">
      <c r="A17" t="s">
        <v>53</v>
      </c>
      <c r="B17">
        <v>0.34794294533155501</v>
      </c>
      <c r="C17" s="15">
        <v>1.9695522279322</v>
      </c>
      <c r="D17" s="15">
        <v>81.501829586508407</v>
      </c>
      <c r="E17" s="15">
        <v>62.498052594223701</v>
      </c>
    </row>
    <row r="18" spans="1:5" x14ac:dyDescent="0.3">
      <c r="A18" t="s">
        <v>54</v>
      </c>
      <c r="B18">
        <v>7.6903969484599504</v>
      </c>
      <c r="C18">
        <v>129.43589013362501</v>
      </c>
      <c r="D18">
        <v>34.4474595043881</v>
      </c>
      <c r="E18">
        <v>26.743976881817499</v>
      </c>
    </row>
    <row r="19" spans="1:5" x14ac:dyDescent="0.3">
      <c r="A19" t="s">
        <v>55</v>
      </c>
      <c r="B19">
        <v>0.34794294533155501</v>
      </c>
      <c r="C19" s="15">
        <v>1.5338597835328101</v>
      </c>
      <c r="D19" s="15">
        <v>80.869496119855199</v>
      </c>
      <c r="E19" s="15">
        <v>61.999204515806298</v>
      </c>
    </row>
    <row r="20" spans="1:5" x14ac:dyDescent="0.3">
      <c r="A20" t="s">
        <v>56</v>
      </c>
      <c r="B20">
        <v>6.7618692668265199</v>
      </c>
      <c r="C20">
        <v>129.151761012154</v>
      </c>
      <c r="D20" s="15">
        <v>34.213647236280401</v>
      </c>
      <c r="E20" s="15">
        <v>26.585444599348499</v>
      </c>
    </row>
    <row r="21" spans="1:5" x14ac:dyDescent="0.3">
      <c r="A21" t="s">
        <v>57</v>
      </c>
      <c r="B21">
        <v>0</v>
      </c>
      <c r="C21">
        <v>0.43569244439939497</v>
      </c>
      <c r="D21">
        <v>0.63233346665322199</v>
      </c>
      <c r="E21">
        <v>0.49884807841735701</v>
      </c>
    </row>
    <row r="22" spans="1:5" x14ac:dyDescent="0.3">
      <c r="A22" t="s">
        <v>58</v>
      </c>
      <c r="B22">
        <v>0.92852768163343602</v>
      </c>
      <c r="C22">
        <v>0.28412912147151598</v>
      </c>
      <c r="D22" s="15">
        <v>0.23381226810775399</v>
      </c>
      <c r="E22" s="15">
        <v>0.158532282469</v>
      </c>
    </row>
    <row r="23" spans="1:5" x14ac:dyDescent="0.3">
      <c r="A23" t="s">
        <v>59</v>
      </c>
      <c r="B23">
        <v>1.58155884241616</v>
      </c>
      <c r="C23" s="15">
        <v>1.581559621724</v>
      </c>
      <c r="D23" s="15">
        <v>217.39111860176101</v>
      </c>
      <c r="E23" s="15">
        <v>217.541068476513</v>
      </c>
    </row>
    <row r="24" spans="1:5" x14ac:dyDescent="0.3">
      <c r="A24" t="s">
        <v>60</v>
      </c>
      <c r="B24">
        <v>225.39564222755101</v>
      </c>
      <c r="C24">
        <v>225.39574347670799</v>
      </c>
      <c r="D24">
        <v>45.924358706416598</v>
      </c>
      <c r="E24">
        <v>46.396936473557602</v>
      </c>
    </row>
    <row r="25" spans="1:5" x14ac:dyDescent="0.3">
      <c r="A25" t="s">
        <v>61</v>
      </c>
      <c r="B25">
        <v>0.77138253010670099</v>
      </c>
      <c r="C25" s="15">
        <v>0.77138282001238501</v>
      </c>
      <c r="D25" s="15">
        <v>1.6297254295186101</v>
      </c>
      <c r="E25" s="15">
        <v>1.6302224784881001</v>
      </c>
    </row>
    <row r="26" spans="1:5" x14ac:dyDescent="0.3">
      <c r="A26" t="s">
        <v>62</v>
      </c>
      <c r="B26">
        <v>0.92852768163343602</v>
      </c>
      <c r="C26">
        <v>0.92852654075658902</v>
      </c>
      <c r="D26">
        <v>0.51958281801723105</v>
      </c>
      <c r="E26">
        <v>0.518079354473858</v>
      </c>
    </row>
    <row r="27" spans="1:5" x14ac:dyDescent="0.3">
      <c r="A27" t="s">
        <v>63</v>
      </c>
      <c r="B27">
        <v>220</v>
      </c>
      <c r="C27">
        <v>969.84</v>
      </c>
      <c r="D27">
        <v>372</v>
      </c>
      <c r="E27">
        <v>285</v>
      </c>
    </row>
    <row r="28" spans="1:5" x14ac:dyDescent="0.3">
      <c r="A28" t="s">
        <v>64</v>
      </c>
      <c r="B28">
        <v>30</v>
      </c>
      <c r="C28">
        <v>573</v>
      </c>
      <c r="D28">
        <v>745</v>
      </c>
      <c r="E28">
        <v>573</v>
      </c>
    </row>
    <row r="29" spans="1:5" x14ac:dyDescent="0.3">
      <c r="A29" t="s">
        <v>65</v>
      </c>
      <c r="B29">
        <v>0</v>
      </c>
      <c r="C29">
        <v>564.82000000000005</v>
      </c>
      <c r="D29">
        <v>388</v>
      </c>
      <c r="E29">
        <v>306</v>
      </c>
    </row>
    <row r="30" spans="1:5" x14ac:dyDescent="0.3">
      <c r="A30" t="s">
        <v>66</v>
      </c>
      <c r="B30">
        <v>1000</v>
      </c>
      <c r="C30">
        <v>306</v>
      </c>
      <c r="D30">
        <v>450</v>
      </c>
      <c r="E30">
        <v>306</v>
      </c>
    </row>
    <row r="31" spans="1:5" x14ac:dyDescent="0.3">
      <c r="A31" t="s">
        <v>131</v>
      </c>
      <c r="B31" t="s">
        <v>39</v>
      </c>
      <c r="C31" t="s">
        <v>39</v>
      </c>
      <c r="D31" t="s">
        <v>39</v>
      </c>
      <c r="E31">
        <v>3500</v>
      </c>
    </row>
    <row r="32" spans="1:5" x14ac:dyDescent="0.3">
      <c r="A32" t="s">
        <v>132</v>
      </c>
      <c r="B32" t="s">
        <v>39</v>
      </c>
      <c r="C32" t="s">
        <v>39</v>
      </c>
      <c r="D32" t="s">
        <v>39</v>
      </c>
      <c r="E32">
        <v>10000</v>
      </c>
    </row>
    <row r="33" spans="1:5" x14ac:dyDescent="0.3">
      <c r="A33" t="s">
        <v>67</v>
      </c>
      <c r="B33">
        <v>6.6862621780131599</v>
      </c>
      <c r="C33">
        <v>15</v>
      </c>
      <c r="D33">
        <v>10</v>
      </c>
      <c r="E33">
        <v>10</v>
      </c>
    </row>
    <row r="34" spans="1:5" x14ac:dyDescent="0.3">
      <c r="A34" t="s">
        <v>68</v>
      </c>
      <c r="B34">
        <v>20</v>
      </c>
      <c r="C34">
        <v>15</v>
      </c>
      <c r="D34">
        <v>15</v>
      </c>
      <c r="E34">
        <v>15</v>
      </c>
    </row>
    <row r="35" spans="1:5" x14ac:dyDescent="0.3">
      <c r="A35" t="s">
        <v>69</v>
      </c>
      <c r="B35">
        <v>2.05029123773051</v>
      </c>
      <c r="C35">
        <v>2.0502914774516401</v>
      </c>
      <c r="D35">
        <v>133.39125392795401</v>
      </c>
      <c r="E35">
        <v>133.44256464814899</v>
      </c>
    </row>
    <row r="36" spans="1:5" x14ac:dyDescent="0.3">
      <c r="A36" t="s">
        <v>70</v>
      </c>
      <c r="B36">
        <v>242.74520478597</v>
      </c>
      <c r="C36">
        <v>242.745612088858</v>
      </c>
      <c r="D36">
        <v>88.3869849308482</v>
      </c>
      <c r="E36">
        <v>89.555656045542705</v>
      </c>
    </row>
    <row r="37" spans="1:5" x14ac:dyDescent="0.3">
      <c r="A37" t="s">
        <v>71</v>
      </c>
      <c r="B37">
        <v>1.4109645916648701</v>
      </c>
      <c r="C37">
        <v>1.4109524740834301</v>
      </c>
      <c r="D37">
        <v>1.9553988003451701</v>
      </c>
      <c r="E37">
        <v>1.96471665556966</v>
      </c>
    </row>
    <row r="38" spans="1:5" x14ac:dyDescent="0.3">
      <c r="A38" t="s">
        <v>72</v>
      </c>
      <c r="B38">
        <v>7.45696494677619</v>
      </c>
      <c r="C38">
        <v>7.4569801564697</v>
      </c>
      <c r="D38">
        <v>6.94384391585917</v>
      </c>
      <c r="E38">
        <v>6.9335998179407401</v>
      </c>
    </row>
    <row r="39" spans="1:5" x14ac:dyDescent="0.3">
      <c r="A39" t="s">
        <v>73</v>
      </c>
      <c r="B39">
        <v>0.50391592559459797</v>
      </c>
      <c r="C39">
        <v>0.50391159788694095</v>
      </c>
      <c r="D39">
        <v>0.69835671440899005</v>
      </c>
      <c r="E39">
        <v>0.70168451984630598</v>
      </c>
    </row>
    <row r="40" spans="1:5" x14ac:dyDescent="0.3">
      <c r="A40" t="s">
        <v>74</v>
      </c>
      <c r="B40">
        <v>1.73417789459911</v>
      </c>
      <c r="C40">
        <v>1.73418143173714</v>
      </c>
      <c r="D40">
        <v>1.61484742229283</v>
      </c>
      <c r="E40">
        <v>1.6124650739397099</v>
      </c>
    </row>
    <row r="41" spans="1:5" x14ac:dyDescent="0.3">
      <c r="A41" t="s">
        <v>75</v>
      </c>
      <c r="B41">
        <v>2.8</v>
      </c>
      <c r="C41">
        <v>2.8</v>
      </c>
      <c r="D41">
        <v>2.8</v>
      </c>
      <c r="E41">
        <v>2.8</v>
      </c>
    </row>
    <row r="42" spans="1:5" x14ac:dyDescent="0.3">
      <c r="A42" t="s">
        <v>76</v>
      </c>
      <c r="B42">
        <v>4.3</v>
      </c>
      <c r="C42">
        <v>4.3</v>
      </c>
      <c r="D42">
        <v>4.3</v>
      </c>
      <c r="E42">
        <v>4.3</v>
      </c>
    </row>
    <row r="43" spans="1:5" x14ac:dyDescent="0.3">
      <c r="A43" t="s">
        <v>77</v>
      </c>
      <c r="B43">
        <v>30</v>
      </c>
      <c r="C43">
        <v>30</v>
      </c>
      <c r="D43">
        <v>30</v>
      </c>
      <c r="E43">
        <v>30</v>
      </c>
    </row>
    <row r="44" spans="1:5" x14ac:dyDescent="0.3">
      <c r="A44" t="s">
        <v>78</v>
      </c>
      <c r="B44">
        <v>20</v>
      </c>
      <c r="C44">
        <v>20</v>
      </c>
      <c r="D44">
        <v>20</v>
      </c>
      <c r="E44">
        <v>20</v>
      </c>
    </row>
    <row r="45" spans="1:5" x14ac:dyDescent="0.3">
      <c r="A45" t="s">
        <v>79</v>
      </c>
      <c r="B45">
        <v>16.619346324200901</v>
      </c>
      <c r="C45">
        <v>16.619346324200901</v>
      </c>
      <c r="D45">
        <v>16.619346324200901</v>
      </c>
      <c r="E45">
        <v>16.619346324201</v>
      </c>
    </row>
    <row r="46" spans="1:5" x14ac:dyDescent="0.3">
      <c r="A46" t="s">
        <v>80</v>
      </c>
      <c r="B46">
        <v>25.244200093675701</v>
      </c>
      <c r="C46">
        <v>25.244200093675701</v>
      </c>
      <c r="D46">
        <v>25.244200093675801</v>
      </c>
      <c r="E46">
        <v>25.244200093675801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71A5-F20A-46B9-8773-ED41CBD1FF2D}">
  <dimension ref="A1:K51"/>
  <sheetViews>
    <sheetView workbookViewId="0">
      <selection activeCell="A32" sqref="A32"/>
    </sheetView>
  </sheetViews>
  <sheetFormatPr defaultRowHeight="10.75" x14ac:dyDescent="0.3"/>
  <cols>
    <col min="1" max="1" width="19.5" bestFit="1" customWidth="1"/>
  </cols>
  <sheetData>
    <row r="1" spans="1:11" x14ac:dyDescent="0.3">
      <c r="A1" s="17" t="str">
        <f>IF(OR(data!A1="",data!A1="[]",data!A1=0),"-",IF(AND(LEFT(data!A1,1)="'",RIGHT(data!A1,1)="'"),MID(data!A1,2,LEN(data!A1)-2),data!A1))</f>
        <v>title</v>
      </c>
      <c r="B1" s="17" t="str">
        <f>IF(OR(data!B1="",data!B1="[]",data!B1=0),"-",IF(AND(LEFT(data!B1,1)="'",RIGHT(data!B1,1)="'"),MID(data!B1,2,LEN(data!B1)-2),data!B1))</f>
        <v>Partical Swarm - make_island_aspirational</v>
      </c>
      <c r="C1" s="17" t="str">
        <f>IF(OR(data!C1="",data!C1="[]",data!C1=0),"-",IF(AND(LEFT(data!C1,1)="'",RIGHT(data!C1,1)="'"),MID(data!C1,2,LEN(data!C1)-2),data!C1))</f>
        <v>Partical Swarm - make_island_Zakeri2015</v>
      </c>
      <c r="D1" s="17" t="str">
        <f>IF(OR(data!D1="",data!D1="[]",data!D1=0),"-",IF(AND(LEFT(data!D1,1)="'",RIGHT(data!D1,1)="'"),MID(data!D1,2,LEN(data!D1)-2),data!D1))</f>
        <v>Partical Swarm - make_island_PNNL2019_2018</v>
      </c>
      <c r="E1" s="17" t="str">
        <f>IF(OR(data!E1="",data!E1="[]",data!E1=0),"-",IF(AND(LEFT(data!E1,1)="'",RIGHT(data!E1,1)="'"),MID(data!E1,2,LEN(data!E1)-2),data!E1))</f>
        <v>Partical Swarm - make_island_PNNL2019_2025</v>
      </c>
      <c r="F1" s="17" t="str">
        <f>IF(OR(data!F1="",data!F1="[]",data!F1=0),"-",IF(AND(LEFT(data!F1,1)="'",RIGHT(data!F1,1)="'"),MID(data!F1,2,LEN(data!F1)-2),data!F1))</f>
        <v>-</v>
      </c>
      <c r="G1" s="17" t="str">
        <f>IF(OR(data!G1="",data!G1="[]",data!G1=0),"-",IF(AND(LEFT(data!G1,1)="'",RIGHT(data!G1,1)="'"),MID(data!G1,2,LEN(data!G1)-2),data!G1))</f>
        <v>-</v>
      </c>
      <c r="H1" s="17" t="str">
        <f>IF(OR(data!H1="",data!H1="[]",data!H1=0),"-",IF(AND(LEFT(data!H1,1)="'",RIGHT(data!H1,1)="'"),MID(data!H1,2,LEN(data!H1)-2),data!H1))</f>
        <v>-</v>
      </c>
      <c r="I1" s="17" t="str">
        <f>IF(OR(data!I1="",data!I1="[]",data!I1=0),"-",IF(AND(LEFT(data!I1,1)="'",RIGHT(data!I1,1)="'"),MID(data!I1,2,LEN(data!I1)-2),data!I1))</f>
        <v>-</v>
      </c>
      <c r="J1" s="17" t="str">
        <f>IF(OR(data!J1="",data!J1="[]",data!J1=0),"-",IF(AND(LEFT(data!J1,1)="'",RIGHT(data!J1,1)="'"),MID(data!J1,2,LEN(data!J1)-2),data!J1))</f>
        <v>-</v>
      </c>
      <c r="K1" s="17" t="str">
        <f>IF(OR(data!K1="",data!K1="[]",data!K1=0),"-",IF(AND(LEFT(data!K1,1)="'",RIGHT(data!K1,1)="'"),MID(data!K1,2,LEN(data!K1)-2),data!K1))</f>
        <v>-</v>
      </c>
    </row>
    <row r="2" spans="1:11" x14ac:dyDescent="0.3">
      <c r="A2" s="17" t="str">
        <f>IF(OR(data!A2="",data!A2="[]",data!A2=0),"-",IF(AND(LEFT(data!A2,1)="'",RIGHT(data!A2,1)="'"),MID(data!A2,2,LEN(data!A2)-2),data!A2))</f>
        <v>E_delivered</v>
      </c>
      <c r="B2" s="17">
        <f>IF(OR(data!B2="",data!B2="[]",data!B2=0),"-",IF(AND(LEFT(data!B2,1)="'",RIGHT(data!B2,1)="'"),MID(data!B2,2,LEN(data!B2)-2),data!B2))</f>
        <v>4.5684209999999998</v>
      </c>
      <c r="C2" s="17">
        <f>IF(OR(data!C2="",data!C2="[]",data!C2=0),"-",IF(AND(LEFT(data!C2,1)="'",RIGHT(data!C2,1)="'"),MID(data!C2,2,LEN(data!C2)-2),data!C2))</f>
        <v>4.5684209999999998</v>
      </c>
      <c r="D2" s="17">
        <f>IF(OR(data!D2="",data!D2="[]",data!D2=0),"-",IF(AND(LEFT(data!D2,1)="'",RIGHT(data!D2,1)="'"),MID(data!D2,2,LEN(data!D2)-2),data!D2))</f>
        <v>4.5684209999999998</v>
      </c>
      <c r="E2" s="17">
        <f>IF(OR(data!E2="",data!E2="[]",data!E2=0),"-",IF(AND(LEFT(data!E2,1)="'",RIGHT(data!E2,1)="'"),MID(data!E2,2,LEN(data!E2)-2),data!E2))</f>
        <v>4.5684209999999998</v>
      </c>
      <c r="F2" s="17" t="str">
        <f>IF(OR(data!F2="",data!F2="[]",data!F2=0),"-",IF(AND(LEFT(data!F2,1)="'",RIGHT(data!F2,1)="'"),MID(data!F2,2,LEN(data!F2)-2),data!F2))</f>
        <v>-</v>
      </c>
      <c r="G2" s="17" t="str">
        <f>IF(OR(data!G2="",data!G2="[]",data!G2=0),"-",IF(AND(LEFT(data!G2,1)="'",RIGHT(data!G2,1)="'"),MID(data!G2,2,LEN(data!G2)-2),data!G2))</f>
        <v>-</v>
      </c>
      <c r="H2" s="17" t="str">
        <f>IF(OR(data!H2="",data!H2="[]",data!H2=0),"-",IF(AND(LEFT(data!H2,1)="'",RIGHT(data!H2,1)="'"),MID(data!H2,2,LEN(data!H2)-2),data!H2))</f>
        <v>-</v>
      </c>
      <c r="I2" s="17" t="str">
        <f>IF(OR(data!I2="",data!I2="[]",data!I2=0),"-",IF(AND(LEFT(data!I2,1)="'",RIGHT(data!I2,1)="'"),MID(data!I2,2,LEN(data!I2)-2),data!I2))</f>
        <v>-</v>
      </c>
      <c r="J2" s="17" t="str">
        <f>IF(OR(data!J2="",data!J2="[]",data!J2=0),"-",IF(AND(LEFT(data!J2,1)="'",RIGHT(data!J2,1)="'"),MID(data!J2,2,LEN(data!J2)-2),data!J2))</f>
        <v>-</v>
      </c>
      <c r="K2" s="17" t="str">
        <f>IF(OR(data!K2="",data!K2="[]",data!K2=0),"-",IF(AND(LEFT(data!K2,1)="'",RIGHT(data!K2,1)="'"),MID(data!K2,2,LEN(data!K2)-2),data!K2))</f>
        <v>-</v>
      </c>
    </row>
    <row r="3" spans="1:11" x14ac:dyDescent="0.3">
      <c r="A3" s="17" t="str">
        <f>IF(OR(data!A3="",data!A3="[]",data!A3=0),"-",IF(AND(LEFT(data!A3,1)="'",RIGHT(data!A3,1)="'"),MID(data!A3,2,LEN(data!A3)-2),data!A3))</f>
        <v>P_peak</v>
      </c>
      <c r="B3" s="17">
        <f>IF(OR(data!B3="",data!B3="[]",data!B3=0),"-",IF(AND(LEFT(data!B3,1)="'",RIGHT(data!B3,1)="'"),MID(data!B3,2,LEN(data!B3)-2),data!B3))</f>
        <v>84.9697372502701</v>
      </c>
      <c r="C3" s="17">
        <f>IF(OR(data!C3="",data!C3="[]",data!C3=0),"-",IF(AND(LEFT(data!C3,1)="'",RIGHT(data!C3,1)="'"),MID(data!C3,2,LEN(data!C3)-2),data!C3))</f>
        <v>84.9697372502701</v>
      </c>
      <c r="D3" s="17">
        <f>IF(OR(data!D3="",data!D3="[]",data!D3=0),"-",IF(AND(LEFT(data!D3,1)="'",RIGHT(data!D3,1)="'"),MID(data!D3,2,LEN(data!D3)-2),data!D3))</f>
        <v>84.9697372502701</v>
      </c>
      <c r="E3" s="17">
        <f>IF(OR(data!E3="",data!E3="[]",data!E3=0),"-",IF(AND(LEFT(data!E3,1)="'",RIGHT(data!E3,1)="'"),MID(data!E3,2,LEN(data!E3)-2),data!E3))</f>
        <v>84.9697372502701</v>
      </c>
      <c r="F3" s="17" t="str">
        <f>IF(OR(data!F3="",data!F3="[]",data!F3=0),"-",IF(AND(LEFT(data!F3,1)="'",RIGHT(data!F3,1)="'"),MID(data!F3,2,LEN(data!F3)-2),data!F3))</f>
        <v>-</v>
      </c>
      <c r="G3" s="17" t="str">
        <f>IF(OR(data!G3="",data!G3="[]",data!G3=0),"-",IF(AND(LEFT(data!G3,1)="'",RIGHT(data!G3,1)="'"),MID(data!G3,2,LEN(data!G3)-2),data!G3))</f>
        <v>-</v>
      </c>
      <c r="H3" s="17" t="str">
        <f>IF(OR(data!H3="",data!H3="[]",data!H3=0),"-",IF(AND(LEFT(data!H3,1)="'",RIGHT(data!H3,1)="'"),MID(data!H3,2,LEN(data!H3)-2),data!H3))</f>
        <v>-</v>
      </c>
      <c r="I3" s="17" t="str">
        <f>IF(OR(data!I3="",data!I3="[]",data!I3=0),"-",IF(AND(LEFT(data!I3,1)="'",RIGHT(data!I3,1)="'"),MID(data!I3,2,LEN(data!I3)-2),data!I3))</f>
        <v>-</v>
      </c>
      <c r="J3" s="17" t="str">
        <f>IF(OR(data!J3="",data!J3="[]",data!J3=0),"-",IF(AND(LEFT(data!J3,1)="'",RIGHT(data!J3,1)="'"),MID(data!J3,2,LEN(data!J3)-2),data!J3))</f>
        <v>-</v>
      </c>
      <c r="K3" s="17" t="str">
        <f>IF(OR(data!K3="",data!K3="[]",data!K3=0),"-",IF(AND(LEFT(data!K3,1)="'",RIGHT(data!K3,1)="'"),MID(data!K3,2,LEN(data!K3)-2),data!K3))</f>
        <v>-</v>
      </c>
    </row>
    <row r="4" spans="1:11" x14ac:dyDescent="0.3">
      <c r="A4" s="17" t="str">
        <f>IF(OR(data!A4="",data!A4="[]",data!A4=0),"-",IF(AND(LEFT(data!A4,1)="'",RIGHT(data!A4,1)="'"),MID(data!A4,2,LEN(data!A4)-2),data!A4))</f>
        <v>CAPEX</v>
      </c>
      <c r="B4" s="17">
        <f>IF(OR(data!B4="",data!B4="[]",data!B4=0),"-",IF(AND(LEFT(data!B4,1)="'",RIGHT(data!B4,1)="'"),MID(data!B4,2,LEN(data!B4)-2),data!B4))</f>
        <v>16.906269432232602</v>
      </c>
      <c r="C4" s="17">
        <f>IF(OR(data!C4="",data!C4="[]",data!C4=0),"-",IF(AND(LEFT(data!C4,1)="'",RIGHT(data!C4,1)="'"),MID(data!C4,2,LEN(data!C4)-2),data!C4))</f>
        <v>140.273374992111</v>
      </c>
      <c r="D4" s="17">
        <f>IF(OR(data!D4="",data!D4="[]",data!D4=0),"-",IF(AND(LEFT(data!D4,1)="'",RIGHT(data!D4,1)="'"),MID(data!D4,2,LEN(data!D4)-2),data!D4))</f>
        <v>124.848531807101</v>
      </c>
      <c r="E4" s="17">
        <f>IF(OR(data!E4="",data!E4="[]",data!E4=0),"-",IF(AND(LEFT(data!E4,1)="'",RIGHT(data!E4,1)="'"),MID(data!E4,2,LEN(data!E4)-2),data!E4))</f>
        <v>98.140345949551602</v>
      </c>
      <c r="F4" s="17" t="str">
        <f>IF(OR(data!F4="",data!F4="[]",data!F4=0),"-",IF(AND(LEFT(data!F4,1)="'",RIGHT(data!F4,1)="'"),MID(data!F4,2,LEN(data!F4)-2),data!F4))</f>
        <v>-</v>
      </c>
      <c r="G4" s="17" t="str">
        <f>IF(OR(data!G4="",data!G4="[]",data!G4=0),"-",IF(AND(LEFT(data!G4,1)="'",RIGHT(data!G4,1)="'"),MID(data!G4,2,LEN(data!G4)-2),data!G4))</f>
        <v>-</v>
      </c>
      <c r="H4" s="17" t="str">
        <f>IF(OR(data!H4="",data!H4="[]",data!H4=0),"-",IF(AND(LEFT(data!H4,1)="'",RIGHT(data!H4,1)="'"),MID(data!H4,2,LEN(data!H4)-2),data!H4))</f>
        <v>-</v>
      </c>
      <c r="I4" s="17" t="str">
        <f>IF(OR(data!I4="",data!I4="[]",data!I4=0),"-",IF(AND(LEFT(data!I4,1)="'",RIGHT(data!I4,1)="'"),MID(data!I4,2,LEN(data!I4)-2),data!I4))</f>
        <v>-</v>
      </c>
      <c r="J4" s="17" t="str">
        <f>IF(OR(data!J4="",data!J4="[]",data!J4=0),"-",IF(AND(LEFT(data!J4,1)="'",RIGHT(data!J4,1)="'"),MID(data!J4,2,LEN(data!J4)-2),data!J4))</f>
        <v>-</v>
      </c>
      <c r="K4" s="17" t="str">
        <f>IF(OR(data!K4="",data!K4="[]",data!K4=0),"-",IF(AND(LEFT(data!K4,1)="'",RIGHT(data!K4,1)="'"),MID(data!K4,2,LEN(data!K4)-2),data!K4))</f>
        <v>-</v>
      </c>
    </row>
    <row r="5" spans="1:11" x14ac:dyDescent="0.3">
      <c r="A5" s="17" t="str">
        <f>IF(OR(data!A5="",data!A5="[]",data!A5=0),"-",IF(AND(LEFT(data!A5,1)="'",RIGHT(data!A5,1)="'"),MID(data!A5,2,LEN(data!A5)-2),data!A5))</f>
        <v>LCOE</v>
      </c>
      <c r="B5" s="17">
        <f>IF(OR(data!B5="",data!B5="[]",data!B5=0),"-",IF(AND(LEFT(data!B5,1)="'",RIGHT(data!B5,1)="'"),MID(data!B5,2,LEN(data!B5)-2),data!B5))</f>
        <v>187.43741882049801</v>
      </c>
      <c r="C5" s="17">
        <f>IF(OR(data!C5="",data!C5="[]",data!C5=0),"-",IF(AND(LEFT(data!C5,1)="'",RIGHT(data!C5,1)="'"),MID(data!C5,2,LEN(data!C5)-2),data!C5))</f>
        <v>2009.26046084582</v>
      </c>
      <c r="D5" s="17">
        <f>IF(OR(data!D5="",data!D5="[]",data!D5=0),"-",IF(AND(LEFT(data!D5,1)="'",RIGHT(data!D5,1)="'"),MID(data!D5,2,LEN(data!D5)-2),data!D5))</f>
        <v>2376.6998991372602</v>
      </c>
      <c r="E5" s="17">
        <f>IF(OR(data!E5="",data!E5="[]",data!E5=0),"-",IF(AND(LEFT(data!E5,1)="'",RIGHT(data!E5,1)="'"),MID(data!E5,2,LEN(data!E5)-2),data!E5))</f>
        <v>1848.31838463239</v>
      </c>
      <c r="F5" s="17" t="str">
        <f>IF(OR(data!F5="",data!F5="[]",data!F5=0),"-",IF(AND(LEFT(data!F5,1)="'",RIGHT(data!F5,1)="'"),MID(data!F5,2,LEN(data!F5)-2),data!F5))</f>
        <v>-</v>
      </c>
      <c r="G5" s="17" t="str">
        <f>IF(OR(data!G5="",data!G5="[]",data!G5=0),"-",IF(AND(LEFT(data!G5,1)="'",RIGHT(data!G5,1)="'"),MID(data!G5,2,LEN(data!G5)-2),data!G5))</f>
        <v>-</v>
      </c>
      <c r="H5" s="17" t="str">
        <f>IF(OR(data!H5="",data!H5="[]",data!H5=0),"-",IF(AND(LEFT(data!H5,1)="'",RIGHT(data!H5,1)="'"),MID(data!H5,2,LEN(data!H5)-2),data!H5))</f>
        <v>-</v>
      </c>
      <c r="I5" s="17" t="str">
        <f>IF(OR(data!I5="",data!I5="[]",data!I5=0),"-",IF(AND(LEFT(data!I5,1)="'",RIGHT(data!I5,1)="'"),MID(data!I5,2,LEN(data!I5)-2),data!I5))</f>
        <v>-</v>
      </c>
      <c r="J5" s="17" t="str">
        <f>IF(OR(data!J5="",data!J5="[]",data!J5=0),"-",IF(AND(LEFT(data!J5,1)="'",RIGHT(data!J5,1)="'"),MID(data!J5,2,LEN(data!J5)-2),data!J5))</f>
        <v>-</v>
      </c>
      <c r="K5" s="17" t="str">
        <f>IF(OR(data!K5="",data!K5="[]",data!K5=0),"-",IF(AND(LEFT(data!K5,1)="'",RIGHT(data!K5,1)="'"),MID(data!K5,2,LEN(data!K5)-2),data!K5))</f>
        <v>-</v>
      </c>
    </row>
    <row r="6" spans="1:11" x14ac:dyDescent="0.3">
      <c r="A6" s="17" t="str">
        <f>IF(OR(data!A6="",data!A6="[]",data!A6=0),"-",IF(AND(LEFT(data!A6,1)="'",RIGHT(data!A6,1)="'"),MID(data!A6,2,LEN(data!A6)-2),data!A6))</f>
        <v>LCOE_tidal_cost</v>
      </c>
      <c r="B6" s="17">
        <f>IF(OR(data!B6="",data!B6="[]",data!B6=0),"-",IF(AND(LEFT(data!B6,1)="'",RIGHT(data!B6,1)="'"),MID(data!B6,2,LEN(data!B6)-2),data!B6))</f>
        <v>81.5956163030787</v>
      </c>
      <c r="C6" s="17">
        <f>IF(OR(data!C6="",data!C6="[]",data!C6=0),"-",IF(AND(LEFT(data!C6,1)="'",RIGHT(data!C6,1)="'"),MID(data!C6,2,LEN(data!C6)-2),data!C6))</f>
        <v>81.595782730616506</v>
      </c>
      <c r="D6" s="17">
        <f>IF(OR(data!D6="",data!D6="[]",data!D6=0),"-",IF(AND(LEFT(data!D6,1)="'",RIGHT(data!D6,1)="'"),MID(data!D6,2,LEN(data!D6)-2),data!D6))</f>
        <v>75.980942363402093</v>
      </c>
      <c r="E6" s="17">
        <f>IF(OR(data!E6="",data!E6="[]",data!E6=0),"-",IF(AND(LEFT(data!E6,1)="'",RIGHT(data!E6,1)="'"),MID(data!E6,2,LEN(data!E6)-2),data!E6))</f>
        <v>75.868849375291106</v>
      </c>
      <c r="F6" s="17" t="str">
        <f>IF(OR(data!F6="",data!F6="[]",data!F6=0),"-",IF(AND(LEFT(data!F6,1)="'",RIGHT(data!F6,1)="'"),MID(data!F6,2,LEN(data!F6)-2),data!F6))</f>
        <v>-</v>
      </c>
      <c r="G6" s="17" t="str">
        <f>IF(OR(data!G6="",data!G6="[]",data!G6=0),"-",IF(AND(LEFT(data!G6,1)="'",RIGHT(data!G6,1)="'"),MID(data!G6,2,LEN(data!G6)-2),data!G6))</f>
        <v>-</v>
      </c>
      <c r="H6" s="17" t="str">
        <f>IF(OR(data!H6="",data!H6="[]",data!H6=0),"-",IF(AND(LEFT(data!H6,1)="'",RIGHT(data!H6,1)="'"),MID(data!H6,2,LEN(data!H6)-2),data!H6))</f>
        <v>-</v>
      </c>
      <c r="I6" s="17" t="str">
        <f>IF(OR(data!I6="",data!I6="[]",data!I6=0),"-",IF(AND(LEFT(data!I6,1)="'",RIGHT(data!I6,1)="'"),MID(data!I6,2,LEN(data!I6)-2),data!I6))</f>
        <v>-</v>
      </c>
      <c r="J6" s="17" t="str">
        <f>IF(OR(data!J6="",data!J6="[]",data!J6=0),"-",IF(AND(LEFT(data!J6,1)="'",RIGHT(data!J6,1)="'"),MID(data!J6,2,LEN(data!J6)-2),data!J6))</f>
        <v>-</v>
      </c>
      <c r="K6" s="17" t="str">
        <f>IF(OR(data!K6="",data!K6="[]",data!K6=0),"-",IF(AND(LEFT(data!K6,1)="'",RIGHT(data!K6,1)="'"),MID(data!K6,2,LEN(data!K6)-2),data!K6))</f>
        <v>-</v>
      </c>
    </row>
    <row r="7" spans="1:11" x14ac:dyDescent="0.3">
      <c r="A7" s="17" t="str">
        <f>IF(OR(data!A7="",data!A7="[]",data!A7=0),"-",IF(AND(LEFT(data!A7,1)="'",RIGHT(data!A7,1)="'"),MID(data!A7,2,LEN(data!A7)-2),data!A7))</f>
        <v>LCOE_tidal_pct</v>
      </c>
      <c r="B7" s="17">
        <f>IF(OR(data!B7="",data!B7="[]",data!B7=0),"-",IF(AND(LEFT(data!B7,1)="'",RIGHT(data!B7,1)="'"),MID(data!B7,2,LEN(data!B7)-2),data!B7))</f>
        <v>43.532191606426203</v>
      </c>
      <c r="C7" s="17">
        <f>IF(OR(data!C7="",data!C7="[]",data!C7=0),"-",IF(AND(LEFT(data!C7,1)="'",RIGHT(data!C7,1)="'"),MID(data!C7,2,LEN(data!C7)-2),data!C7))</f>
        <v>4.0609858363642903</v>
      </c>
      <c r="D7" s="17">
        <f>IF(OR(data!D7="",data!D7="[]",data!D7=0),"-",IF(AND(LEFT(data!D7,1)="'",RIGHT(data!D7,1)="'"),MID(data!D7,2,LEN(data!D7)-2),data!D7))</f>
        <v>3.1969093948707301</v>
      </c>
      <c r="E7" s="17">
        <f>IF(OR(data!E7="",data!E7="[]",data!E7=0),"-",IF(AND(LEFT(data!E7,1)="'",RIGHT(data!E7,1)="'"),MID(data!E7,2,LEN(data!E7)-2),data!E7))</f>
        <v>4.1047500260827903</v>
      </c>
      <c r="F7" s="17" t="str">
        <f>IF(OR(data!F7="",data!F7="[]",data!F7=0),"-",IF(AND(LEFT(data!F7,1)="'",RIGHT(data!F7,1)="'"),MID(data!F7,2,LEN(data!F7)-2),data!F7))</f>
        <v>-</v>
      </c>
      <c r="G7" s="17" t="str">
        <f>IF(OR(data!G7="",data!G7="[]",data!G7=0),"-",IF(AND(LEFT(data!G7,1)="'",RIGHT(data!G7,1)="'"),MID(data!G7,2,LEN(data!G7)-2),data!G7))</f>
        <v>-</v>
      </c>
      <c r="H7" s="17" t="str">
        <f>IF(OR(data!H7="",data!H7="[]",data!H7=0),"-",IF(AND(LEFT(data!H7,1)="'",RIGHT(data!H7,1)="'"),MID(data!H7,2,LEN(data!H7)-2),data!H7))</f>
        <v>-</v>
      </c>
      <c r="I7" s="17" t="str">
        <f>IF(OR(data!I7="",data!I7="[]",data!I7=0),"-",IF(AND(LEFT(data!I7,1)="'",RIGHT(data!I7,1)="'"),MID(data!I7,2,LEN(data!I7)-2),data!I7))</f>
        <v>-</v>
      </c>
      <c r="J7" s="17" t="str">
        <f>IF(OR(data!J7="",data!J7="[]",data!J7=0),"-",IF(AND(LEFT(data!J7,1)="'",RIGHT(data!J7,1)="'"),MID(data!J7,2,LEN(data!J7)-2),data!J7))</f>
        <v>-</v>
      </c>
      <c r="K7" s="17" t="str">
        <f>IF(OR(data!K7="",data!K7="[]",data!K7=0),"-",IF(AND(LEFT(data!K7,1)="'",RIGHT(data!K7,1)="'"),MID(data!K7,2,LEN(data!K7)-2),data!K7))</f>
        <v>-</v>
      </c>
    </row>
    <row r="8" spans="1:11" x14ac:dyDescent="0.3">
      <c r="A8" s="17" t="str">
        <f>IF(OR(data!A8="",data!A8="[]",data!A8=0),"-",IF(AND(LEFT(data!A8,1)="'",RIGHT(data!A8,1)="'"),MID(data!A8,2,LEN(data!A8)-2),data!A8))</f>
        <v>LCOE_solar_cost</v>
      </c>
      <c r="B8" s="17">
        <f>IF(OR(data!B8="",data!B8="[]",data!B8=0),"-",IF(AND(LEFT(data!B8,1)="'",RIGHT(data!B8,1)="'"),MID(data!B8,2,LEN(data!B8)-2),data!B8))</f>
        <v>10.292706327613899</v>
      </c>
      <c r="C8" s="17">
        <f>IF(OR(data!C8="",data!C8="[]",data!C8=0),"-",IF(AND(LEFT(data!C8,1)="'",RIGHT(data!C8,1)="'"),MID(data!C8,2,LEN(data!C8)-2),data!C8))</f>
        <v>10.292617932265101</v>
      </c>
      <c r="D8" s="17">
        <f>IF(OR(data!D8="",data!D8="[]",data!D8=0),"-",IF(AND(LEFT(data!D8,1)="'",RIGHT(data!D8,1)="'"),MID(data!D8,2,LEN(data!D8)-2),data!D8))</f>
        <v>14.2642456970328</v>
      </c>
      <c r="E8" s="17">
        <f>IF(OR(data!E8="",data!E8="[]",data!E8=0),"-",IF(AND(LEFT(data!E8,1)="'",RIGHT(data!E8,1)="'"),MID(data!E8,2,LEN(data!E8)-2),data!E8))</f>
        <v>14.3322175993721</v>
      </c>
      <c r="F8" s="17" t="str">
        <f>IF(OR(data!F8="",data!F8="[]",data!F8=0),"-",IF(AND(LEFT(data!F8,1)="'",RIGHT(data!F8,1)="'"),MID(data!F8,2,LEN(data!F8)-2),data!F8))</f>
        <v>-</v>
      </c>
      <c r="G8" s="17" t="str">
        <f>IF(OR(data!G8="",data!G8="[]",data!G8=0),"-",IF(AND(LEFT(data!G8,1)="'",RIGHT(data!G8,1)="'"),MID(data!G8,2,LEN(data!G8)-2),data!G8))</f>
        <v>-</v>
      </c>
      <c r="H8" s="17" t="str">
        <f>IF(OR(data!H8="",data!H8="[]",data!H8=0),"-",IF(AND(LEFT(data!H8,1)="'",RIGHT(data!H8,1)="'"),MID(data!H8,2,LEN(data!H8)-2),data!H8))</f>
        <v>-</v>
      </c>
      <c r="I8" s="17" t="str">
        <f>IF(OR(data!I8="",data!I8="[]",data!I8=0),"-",IF(AND(LEFT(data!I8,1)="'",RIGHT(data!I8,1)="'"),MID(data!I8,2,LEN(data!I8)-2),data!I8))</f>
        <v>-</v>
      </c>
      <c r="J8" s="17" t="str">
        <f>IF(OR(data!J8="",data!J8="[]",data!J8=0),"-",IF(AND(LEFT(data!J8,1)="'",RIGHT(data!J8,1)="'"),MID(data!J8,2,LEN(data!J8)-2),data!J8))</f>
        <v>-</v>
      </c>
      <c r="K8" s="17" t="str">
        <f>IF(OR(data!K8="",data!K8="[]",data!K8=0),"-",IF(AND(LEFT(data!K8,1)="'",RIGHT(data!K8,1)="'"),MID(data!K8,2,LEN(data!K8)-2),data!K8))</f>
        <v>-</v>
      </c>
    </row>
    <row r="9" spans="1:11" x14ac:dyDescent="0.3">
      <c r="A9" s="17" t="str">
        <f>IF(OR(data!A9="",data!A9="[]",data!A9=0),"-",IF(AND(LEFT(data!A9,1)="'",RIGHT(data!A9,1)="'"),MID(data!A9,2,LEN(data!A9)-2),data!A9))</f>
        <v>LCOE_solar_pct</v>
      </c>
      <c r="B9" s="17">
        <f>IF(OR(data!B9="",data!B9="[]",data!B9=0),"-",IF(AND(LEFT(data!B9,1)="'",RIGHT(data!B9,1)="'"),MID(data!B9,2,LEN(data!B9)-2),data!B9))</f>
        <v>5.4912761776082801</v>
      </c>
      <c r="C9" s="17">
        <f>IF(OR(data!C9="",data!C9="[]",data!C9=0),"-",IF(AND(LEFT(data!C9,1)="'",RIGHT(data!C9,1)="'"),MID(data!C9,2,LEN(data!C9)-2),data!C9))</f>
        <v>0.51225901931760098</v>
      </c>
      <c r="D9" s="17">
        <f>IF(OR(data!D9="",data!D9="[]",data!D9=0),"-",IF(AND(LEFT(data!D9,1)="'",RIGHT(data!D9,1)="'"),MID(data!D9,2,LEN(data!D9)-2),data!D9))</f>
        <v>0.60017024876429304</v>
      </c>
      <c r="E9" s="17">
        <f>IF(OR(data!E9="",data!E9="[]",data!E9=0),"-",IF(AND(LEFT(data!E9,1)="'",RIGHT(data!E9,1)="'"),MID(data!E9,2,LEN(data!E9)-2),data!E9))</f>
        <v>0.77541930646448698</v>
      </c>
      <c r="F9" s="17" t="str">
        <f>IF(OR(data!F9="",data!F9="[]",data!F9=0),"-",IF(AND(LEFT(data!F9,1)="'",RIGHT(data!F9,1)="'"),MID(data!F9,2,LEN(data!F9)-2),data!F9))</f>
        <v>-</v>
      </c>
      <c r="G9" s="17" t="str">
        <f>IF(OR(data!G9="",data!G9="[]",data!G9=0),"-",IF(AND(LEFT(data!G9,1)="'",RIGHT(data!G9,1)="'"),MID(data!G9,2,LEN(data!G9)-2),data!G9))</f>
        <v>-</v>
      </c>
      <c r="H9" s="17" t="str">
        <f>IF(OR(data!H9="",data!H9="[]",data!H9=0),"-",IF(AND(LEFT(data!H9,1)="'",RIGHT(data!H9,1)="'"),MID(data!H9,2,LEN(data!H9)-2),data!H9))</f>
        <v>-</v>
      </c>
      <c r="I9" s="17" t="str">
        <f>IF(OR(data!I9="",data!I9="[]",data!I9=0),"-",IF(AND(LEFT(data!I9,1)="'",RIGHT(data!I9,1)="'"),MID(data!I9,2,LEN(data!I9)-2),data!I9))</f>
        <v>-</v>
      </c>
      <c r="J9" s="17" t="str">
        <f>IF(OR(data!J9="",data!J9="[]",data!J9=0),"-",IF(AND(LEFT(data!J9,1)="'",RIGHT(data!J9,1)="'"),MID(data!J9,2,LEN(data!J9)-2),data!J9))</f>
        <v>-</v>
      </c>
      <c r="K9" s="17" t="str">
        <f>IF(OR(data!K9="",data!K9="[]",data!K9=0),"-",IF(AND(LEFT(data!K9,1)="'",RIGHT(data!K9,1)="'"),MID(data!K9,2,LEN(data!K9)-2),data!K9))</f>
        <v>-</v>
      </c>
    </row>
    <row r="10" spans="1:11" x14ac:dyDescent="0.3">
      <c r="A10" s="17" t="str">
        <f>IF(OR(data!A10="",data!A10="[]",data!A10=0),"-",IF(AND(LEFT(data!A10,1)="'",RIGHT(data!A10,1)="'"),MID(data!A10,2,LEN(data!A10)-2),data!A10))</f>
        <v>LCOE_grid_cost</v>
      </c>
      <c r="B10" s="17">
        <f>IF(OR(data!B10="",data!B10="[]",data!B10=0),"-",IF(AND(LEFT(data!B10,1)="'",RIGHT(data!B10,1)="'"),MID(data!B10,2,LEN(data!B10)-2),data!B10))</f>
        <v>4.0985230964297598E-7</v>
      </c>
      <c r="C10" s="17">
        <f>IF(OR(data!C10="",data!C10="[]",data!C10=0),"-",IF(AND(LEFT(data!C10,1)="'",RIGHT(data!C10,1)="'"),MID(data!C10,2,LEN(data!C10)-2),data!C10))</f>
        <v>4.0876860826073798E-7</v>
      </c>
      <c r="D10" s="17">
        <f>IF(OR(data!D10="",data!D10="[]",data!D10=0),"-",IF(AND(LEFT(data!D10,1)="'",RIGHT(data!D10,1)="'"),MID(data!D10,2,LEN(data!D10)-2),data!D10))</f>
        <v>4.5912186029259601E-7</v>
      </c>
      <c r="E10" s="17">
        <f>IF(OR(data!E10="",data!E10="[]",data!E10=0),"-",IF(AND(LEFT(data!E10,1)="'",RIGHT(data!E10,1)="'"),MID(data!E10,2,LEN(data!E10)-2),data!E10))</f>
        <v>4.4285967746037101E-7</v>
      </c>
      <c r="F10" s="17" t="str">
        <f>IF(OR(data!F10="",data!F10="[]",data!F10=0),"-",IF(AND(LEFT(data!F10,1)="'",RIGHT(data!F10,1)="'"),MID(data!F10,2,LEN(data!F10)-2),data!F10))</f>
        <v>-</v>
      </c>
      <c r="G10" s="17" t="str">
        <f>IF(OR(data!G10="",data!G10="[]",data!G10=0),"-",IF(AND(LEFT(data!G10,1)="'",RIGHT(data!G10,1)="'"),MID(data!G10,2,LEN(data!G10)-2),data!G10))</f>
        <v>-</v>
      </c>
      <c r="H10" s="17" t="str">
        <f>IF(OR(data!H10="",data!H10="[]",data!H10=0),"-",IF(AND(LEFT(data!H10,1)="'",RIGHT(data!H10,1)="'"),MID(data!H10,2,LEN(data!H10)-2),data!H10))</f>
        <v>-</v>
      </c>
      <c r="I10" s="17" t="str">
        <f>IF(OR(data!I10="",data!I10="[]",data!I10=0),"-",IF(AND(LEFT(data!I10,1)="'",RIGHT(data!I10,1)="'"),MID(data!I10,2,LEN(data!I10)-2),data!I10))</f>
        <v>-</v>
      </c>
      <c r="J10" s="17" t="str">
        <f>IF(OR(data!J10="",data!J10="[]",data!J10=0),"-",IF(AND(LEFT(data!J10,1)="'",RIGHT(data!J10,1)="'"),MID(data!J10,2,LEN(data!J10)-2),data!J10))</f>
        <v>-</v>
      </c>
      <c r="K10" s="17" t="str">
        <f>IF(OR(data!K10="",data!K10="[]",data!K10=0),"-",IF(AND(LEFT(data!K10,1)="'",RIGHT(data!K10,1)="'"),MID(data!K10,2,LEN(data!K10)-2),data!K10))</f>
        <v>-</v>
      </c>
    </row>
    <row r="11" spans="1:11" x14ac:dyDescent="0.3">
      <c r="A11" s="17" t="str">
        <f>IF(OR(data!A11="",data!A11="[]",data!A11=0),"-",IF(AND(LEFT(data!A11,1)="'",RIGHT(data!A11,1)="'"),MID(data!A11,2,LEN(data!A11)-2),data!A11))</f>
        <v>LCOE_grid_pct</v>
      </c>
      <c r="B11" s="17">
        <f>IF(OR(data!B11="",data!B11="[]",data!B11=0),"-",IF(AND(LEFT(data!B11,1)="'",RIGHT(data!B11,1)="'"),MID(data!B11,2,LEN(data!B11)-2),data!B11))</f>
        <v>2.1866088010712401E-7</v>
      </c>
      <c r="C11" s="17">
        <f>IF(OR(data!C11="",data!C11="[]",data!C11=0),"-",IF(AND(LEFT(data!C11,1)="'",RIGHT(data!C11,1)="'"),MID(data!C11,2,LEN(data!C11)-2),data!C11))</f>
        <v>2.0344231931417401E-8</v>
      </c>
      <c r="D11" s="17">
        <f>IF(OR(data!D11="",data!D11="[]",data!D11=0),"-",IF(AND(LEFT(data!D11,1)="'",RIGHT(data!D11,1)="'"),MID(data!D11,2,LEN(data!D11)-2),data!D11))</f>
        <v>1.9317620220342399E-8</v>
      </c>
      <c r="E11" s="17">
        <f>IF(OR(data!E11="",data!E11="[]",data!E11=0),"-",IF(AND(LEFT(data!E11,1)="'",RIGHT(data!E11,1)="'"),MID(data!E11,2,LEN(data!E11)-2),data!E11))</f>
        <v>2.3960140262763801E-8</v>
      </c>
      <c r="F11" s="17" t="str">
        <f>IF(OR(data!F11="",data!F11="[]",data!F11=0),"-",IF(AND(LEFT(data!F11,1)="'",RIGHT(data!F11,1)="'"),MID(data!F11,2,LEN(data!F11)-2),data!F11))</f>
        <v>-</v>
      </c>
      <c r="G11" s="17" t="str">
        <f>IF(OR(data!G11="",data!G11="[]",data!G11=0),"-",IF(AND(LEFT(data!G11,1)="'",RIGHT(data!G11,1)="'"),MID(data!G11,2,LEN(data!G11)-2),data!G11))</f>
        <v>-</v>
      </c>
      <c r="H11" s="17" t="str">
        <f>IF(OR(data!H11="",data!H11="[]",data!H11=0),"-",IF(AND(LEFT(data!H11,1)="'",RIGHT(data!H11,1)="'"),MID(data!H11,2,LEN(data!H11)-2),data!H11))</f>
        <v>-</v>
      </c>
      <c r="I11" s="17" t="str">
        <f>IF(OR(data!I11="",data!I11="[]",data!I11=0),"-",IF(AND(LEFT(data!I11,1)="'",RIGHT(data!I11,1)="'"),MID(data!I11,2,LEN(data!I11)-2),data!I11))</f>
        <v>-</v>
      </c>
      <c r="J11" s="17" t="str">
        <f>IF(OR(data!J11="",data!J11="[]",data!J11=0),"-",IF(AND(LEFT(data!J11,1)="'",RIGHT(data!J11,1)="'"),MID(data!J11,2,LEN(data!J11)-2),data!J11))</f>
        <v>-</v>
      </c>
      <c r="K11" s="17" t="str">
        <f>IF(OR(data!K11="",data!K11="[]",data!K11=0),"-",IF(AND(LEFT(data!K11,1)="'",RIGHT(data!K11,1)="'"),MID(data!K11,2,LEN(data!K11)-2),data!K11))</f>
        <v>-</v>
      </c>
    </row>
    <row r="12" spans="1:11" x14ac:dyDescent="0.3">
      <c r="A12" s="17" t="str">
        <f>IF(OR(data!A12="",data!A12="[]",data!A12=0),"-",IF(AND(LEFT(data!A12,1)="'",RIGHT(data!A12,1)="'"),MID(data!A12,2,LEN(data!A12)-2),data!A12))</f>
        <v>LCOE_LIB_cost</v>
      </c>
      <c r="B12" s="17">
        <f>IF(OR(data!B12="",data!B12="[]",data!B12=0),"-",IF(AND(LEFT(data!B12,1)="'",RIGHT(data!B12,1)="'"),MID(data!B12,2,LEN(data!B12)-2),data!B12))</f>
        <v>11.389612128326799</v>
      </c>
      <c r="C12" s="17">
        <f>IF(OR(data!C12="",data!C12="[]",data!C12=0),"-",IF(AND(LEFT(data!C12,1)="'",RIGHT(data!C12,1)="'"),MID(data!C12,2,LEN(data!C12)-2),data!C12))</f>
        <v>28.738264901636501</v>
      </c>
      <c r="D12" s="17">
        <f>IF(OR(data!D12="",data!D12="[]",data!D12=0),"-",IF(AND(LEFT(data!D12,1)="'",RIGHT(data!D12,1)="'"),MID(data!D12,2,LEN(data!D12)-2),data!D12))</f>
        <v>1783.8225882571601</v>
      </c>
      <c r="E12" s="17">
        <f>IF(OR(data!E12="",data!E12="[]",data!E12=0),"-",IF(AND(LEFT(data!E12,1)="'",RIGHT(data!E12,1)="'"),MID(data!E12,2,LEN(data!E12)-2),data!E12))</f>
        <v>1367.8887763044199</v>
      </c>
      <c r="F12" s="17" t="str">
        <f>IF(OR(data!F12="",data!F12="[]",data!F12=0),"-",IF(AND(LEFT(data!F12,1)="'",RIGHT(data!F12,1)="'"),MID(data!F12,2,LEN(data!F12)-2),data!F12))</f>
        <v>-</v>
      </c>
      <c r="G12" s="17" t="str">
        <f>IF(OR(data!G12="",data!G12="[]",data!G12=0),"-",IF(AND(LEFT(data!G12,1)="'",RIGHT(data!G12,1)="'"),MID(data!G12,2,LEN(data!G12)-2),data!G12))</f>
        <v>-</v>
      </c>
      <c r="H12" s="17" t="str">
        <f>IF(OR(data!H12="",data!H12="[]",data!H12=0),"-",IF(AND(LEFT(data!H12,1)="'",RIGHT(data!H12,1)="'"),MID(data!H12,2,LEN(data!H12)-2),data!H12))</f>
        <v>-</v>
      </c>
      <c r="I12" s="17" t="str">
        <f>IF(OR(data!I12="",data!I12="[]",data!I12=0),"-",IF(AND(LEFT(data!I12,1)="'",RIGHT(data!I12,1)="'"),MID(data!I12,2,LEN(data!I12)-2),data!I12))</f>
        <v>-</v>
      </c>
      <c r="J12" s="17" t="str">
        <f>IF(OR(data!J12="",data!J12="[]",data!J12=0),"-",IF(AND(LEFT(data!J12,1)="'",RIGHT(data!J12,1)="'"),MID(data!J12,2,LEN(data!J12)-2),data!J12))</f>
        <v>-</v>
      </c>
      <c r="K12" s="17" t="str">
        <f>IF(OR(data!K12="",data!K12="[]",data!K12=0),"-",IF(AND(LEFT(data!K12,1)="'",RIGHT(data!K12,1)="'"),MID(data!K12,2,LEN(data!K12)-2),data!K12))</f>
        <v>-</v>
      </c>
    </row>
    <row r="13" spans="1:11" x14ac:dyDescent="0.3">
      <c r="A13" s="17" t="str">
        <f>IF(OR(data!A13="",data!A13="[]",data!A13=0),"-",IF(AND(LEFT(data!A13,1)="'",RIGHT(data!A13,1)="'"),MID(data!A13,2,LEN(data!A13)-2),data!A13))</f>
        <v>LCOE_LIB_pct</v>
      </c>
      <c r="B13" s="17">
        <f>IF(OR(data!B13="",data!B13="[]",data!B13=0),"-",IF(AND(LEFT(data!B13,1)="'",RIGHT(data!B13,1)="'"),MID(data!B13,2,LEN(data!B13)-2),data!B13))</f>
        <v>6.0764879286105797</v>
      </c>
      <c r="C13" s="17">
        <f>IF(OR(data!C13="",data!C13="[]",data!C13=0),"-",IF(AND(LEFT(data!C13,1)="'",RIGHT(data!C13,1)="'"),MID(data!C13,2,LEN(data!C13)-2),data!C13))</f>
        <v>1.4302906697093301</v>
      </c>
      <c r="D13" s="17">
        <f>IF(OR(data!D13="",data!D13="[]",data!D13=0),"-",IF(AND(LEFT(data!D13,1)="'",RIGHT(data!D13,1)="'"),MID(data!D13,2,LEN(data!D13)-2),data!D13))</f>
        <v>75.054599400819797</v>
      </c>
      <c r="E13" s="17">
        <f>IF(OR(data!E13="",data!E13="[]",data!E13=0),"-",IF(AND(LEFT(data!E13,1)="'",RIGHT(data!E13,1)="'"),MID(data!E13,2,LEN(data!E13)-2),data!E13))</f>
        <v>74.0072050182238</v>
      </c>
      <c r="F13" s="17" t="str">
        <f>IF(OR(data!F13="",data!F13="[]",data!F13=0),"-",IF(AND(LEFT(data!F13,1)="'",RIGHT(data!F13,1)="'"),MID(data!F13,2,LEN(data!F13)-2),data!F13))</f>
        <v>-</v>
      </c>
      <c r="G13" s="17" t="str">
        <f>IF(OR(data!G13="",data!G13="[]",data!G13=0),"-",IF(AND(LEFT(data!G13,1)="'",RIGHT(data!G13,1)="'"),MID(data!G13,2,LEN(data!G13)-2),data!G13))</f>
        <v>-</v>
      </c>
      <c r="H13" s="17" t="str">
        <f>IF(OR(data!H13="",data!H13="[]",data!H13=0),"-",IF(AND(LEFT(data!H13,1)="'",RIGHT(data!H13,1)="'"),MID(data!H13,2,LEN(data!H13)-2),data!H13))</f>
        <v>-</v>
      </c>
      <c r="I13" s="17" t="str">
        <f>IF(OR(data!I13="",data!I13="[]",data!I13=0),"-",IF(AND(LEFT(data!I13,1)="'",RIGHT(data!I13,1)="'"),MID(data!I13,2,LEN(data!I13)-2),data!I13))</f>
        <v>-</v>
      </c>
      <c r="J13" s="17" t="str">
        <f>IF(OR(data!J13="",data!J13="[]",data!J13=0),"-",IF(AND(LEFT(data!J13,1)="'",RIGHT(data!J13,1)="'"),MID(data!J13,2,LEN(data!J13)-2),data!J13))</f>
        <v>-</v>
      </c>
      <c r="K13" s="17" t="str">
        <f>IF(OR(data!K13="",data!K13="[]",data!K13=0),"-",IF(AND(LEFT(data!K13,1)="'",RIGHT(data!K13,1)="'"),MID(data!K13,2,LEN(data!K13)-2),data!K13))</f>
        <v>-</v>
      </c>
    </row>
    <row r="14" spans="1:11" x14ac:dyDescent="0.3">
      <c r="A14" s="17" t="str">
        <f>IF(OR(data!A14="",data!A14="[]",data!A14=0),"-",IF(AND(LEFT(data!A14,1)="'",RIGHT(data!A14,1)="'"),MID(data!A14,2,LEN(data!A14)-2),data!A14))</f>
        <v>LCOE_flow_cost</v>
      </c>
      <c r="B14" s="17">
        <f>IF(OR(data!B14="",data!B14="[]",data!B14=0),"-",IF(AND(LEFT(data!B14,1)="'",RIGHT(data!B14,1)="'"),MID(data!B14,2,LEN(data!B14)-2),data!B14))</f>
        <v>84.159483651626303</v>
      </c>
      <c r="C14" s="17">
        <f>IF(OR(data!C14="",data!C14="[]",data!C14=0),"-",IF(AND(LEFT(data!C14,1)="'",RIGHT(data!C14,1)="'"),MID(data!C14,2,LEN(data!C14)-2),data!C14))</f>
        <v>1888.63379487253</v>
      </c>
      <c r="D14" s="17">
        <f>IF(OR(data!D14="",data!D14="[]",data!D14=0),"-",IF(AND(LEFT(data!D14,1)="'",RIGHT(data!D14,1)="'"),MID(data!D14,2,LEN(data!D14)-2),data!D14))</f>
        <v>502.63212236054397</v>
      </c>
      <c r="E14" s="17">
        <f>IF(OR(data!E14="",data!E14="[]",data!E14=0),"-",IF(AND(LEFT(data!E14,1)="'",RIGHT(data!E14,1)="'"),MID(data!E14,2,LEN(data!E14)-2),data!E14))</f>
        <v>390.22854091045201</v>
      </c>
      <c r="F14" s="17" t="str">
        <f>IF(OR(data!F14="",data!F14="[]",data!F14=0),"-",IF(AND(LEFT(data!F14,1)="'",RIGHT(data!F14,1)="'"),MID(data!F14,2,LEN(data!F14)-2),data!F14))</f>
        <v>-</v>
      </c>
      <c r="G14" s="17" t="str">
        <f>IF(OR(data!G14="",data!G14="[]",data!G14=0),"-",IF(AND(LEFT(data!G14,1)="'",RIGHT(data!G14,1)="'"),MID(data!G14,2,LEN(data!G14)-2),data!G14))</f>
        <v>-</v>
      </c>
      <c r="H14" s="17" t="str">
        <f>IF(OR(data!H14="",data!H14="[]",data!H14=0),"-",IF(AND(LEFT(data!H14,1)="'",RIGHT(data!H14,1)="'"),MID(data!H14,2,LEN(data!H14)-2),data!H14))</f>
        <v>-</v>
      </c>
      <c r="I14" s="17" t="str">
        <f>IF(OR(data!I14="",data!I14="[]",data!I14=0),"-",IF(AND(LEFT(data!I14,1)="'",RIGHT(data!I14,1)="'"),MID(data!I14,2,LEN(data!I14)-2),data!I14))</f>
        <v>-</v>
      </c>
      <c r="J14" s="17" t="str">
        <f>IF(OR(data!J14="",data!J14="[]",data!J14=0),"-",IF(AND(LEFT(data!J14,1)="'",RIGHT(data!J14,1)="'"),MID(data!J14,2,LEN(data!J14)-2),data!J14))</f>
        <v>-</v>
      </c>
      <c r="K14" s="17" t="str">
        <f>IF(OR(data!K14="",data!K14="[]",data!K14=0),"-",IF(AND(LEFT(data!K14,1)="'",RIGHT(data!K14,1)="'"),MID(data!K14,2,LEN(data!K14)-2),data!K14))</f>
        <v>-</v>
      </c>
    </row>
    <row r="15" spans="1:11" x14ac:dyDescent="0.3">
      <c r="A15" s="17" t="str">
        <f>IF(OR(data!A15="",data!A15="[]",data!A15=0),"-",IF(AND(LEFT(data!A15,1)="'",RIGHT(data!A15,1)="'"),MID(data!A15,2,LEN(data!A15)-2),data!A15))</f>
        <v>LCOE_flow_pct</v>
      </c>
      <c r="B15" s="17">
        <f>IF(OR(data!B15="",data!B15="[]",data!B15=0),"-",IF(AND(LEFT(data!B15,1)="'",RIGHT(data!B15,1)="'"),MID(data!B15,2,LEN(data!B15)-2),data!B15))</f>
        <v>44.9000440686941</v>
      </c>
      <c r="C15" s="17">
        <f>IF(OR(data!C15="",data!C15="[]",data!C15=0),"-",IF(AND(LEFT(data!C15,1)="'",RIGHT(data!C15,1)="'"),MID(data!C15,2,LEN(data!C15)-2),data!C15))</f>
        <v>93.996464454264597</v>
      </c>
      <c r="D15" s="17">
        <f>IF(OR(data!D15="",data!D15="[]",data!D15=0),"-",IF(AND(LEFT(data!D15,1)="'",RIGHT(data!D15,1)="'"),MID(data!D15,2,LEN(data!D15)-2),data!D15))</f>
        <v>21.148320936227599</v>
      </c>
      <c r="E15" s="17">
        <f>IF(OR(data!E15="",data!E15="[]",data!E15=0),"-",IF(AND(LEFT(data!E15,1)="'",RIGHT(data!E15,1)="'"),MID(data!E15,2,LEN(data!E15)-2),data!E15))</f>
        <v>21.112625625268802</v>
      </c>
      <c r="F15" s="17" t="str">
        <f>IF(OR(data!F15="",data!F15="[]",data!F15=0),"-",IF(AND(LEFT(data!F15,1)="'",RIGHT(data!F15,1)="'"),MID(data!F15,2,LEN(data!F15)-2),data!F15))</f>
        <v>-</v>
      </c>
      <c r="G15" s="17" t="str">
        <f>IF(OR(data!G15="",data!G15="[]",data!G15=0),"-",IF(AND(LEFT(data!G15,1)="'",RIGHT(data!G15,1)="'"),MID(data!G15,2,LEN(data!G15)-2),data!G15))</f>
        <v>-</v>
      </c>
      <c r="H15" s="17" t="str">
        <f>IF(OR(data!H15="",data!H15="[]",data!H15=0),"-",IF(AND(LEFT(data!H15,1)="'",RIGHT(data!H15,1)="'"),MID(data!H15,2,LEN(data!H15)-2),data!H15))</f>
        <v>-</v>
      </c>
      <c r="I15" s="17" t="str">
        <f>IF(OR(data!I15="",data!I15="[]",data!I15=0),"-",IF(AND(LEFT(data!I15,1)="'",RIGHT(data!I15,1)="'"),MID(data!I15,2,LEN(data!I15)-2),data!I15))</f>
        <v>-</v>
      </c>
      <c r="J15" s="17" t="str">
        <f>IF(OR(data!J15="",data!J15="[]",data!J15=0),"-",IF(AND(LEFT(data!J15,1)="'",RIGHT(data!J15,1)="'"),MID(data!J15,2,LEN(data!J15)-2),data!J15))</f>
        <v>-</v>
      </c>
      <c r="K15" s="17" t="str">
        <f>IF(OR(data!K15="",data!K15="[]",data!K15=0),"-",IF(AND(LEFT(data!K15,1)="'",RIGHT(data!K15,1)="'"),MID(data!K15,2,LEN(data!K15)-2),data!K15))</f>
        <v>-</v>
      </c>
    </row>
    <row r="16" spans="1:11" x14ac:dyDescent="0.3">
      <c r="A16" s="17" t="str">
        <f>IF(OR(data!A16="",data!A16="[]",data!A16=0),"-",IF(AND(LEFT(data!A16,1)="'",RIGHT(data!A16,1)="'"),MID(data!A16,2,LEN(data!A16)-2),data!A16))</f>
        <v>controller</v>
      </c>
      <c r="B16" s="17">
        <f>IF(OR(data!B16="",data!B16="[]",data!B16=0),"-",IF(AND(LEFT(data!B16,1)="'",RIGHT(data!B16,1)="'"),MID(data!B16,2,LEN(data!B16)-2),data!B16))</f>
        <v>6.3194720797929103</v>
      </c>
      <c r="C16" s="17">
        <f>IF(OR(data!C16="",data!C16="[]",data!C16=0),"-",IF(AND(LEFT(data!C16,1)="'",RIGHT(data!C16,1)="'"),MID(data!C16,2,LEN(data!C16)-2),data!C16))</f>
        <v>5.1075983396269704</v>
      </c>
      <c r="D16" s="17">
        <f>IF(OR(data!D16="",data!D16="[]",data!D16=0),"-",IF(AND(LEFT(data!D16,1)="'",RIGHT(data!D16,1)="'"),MID(data!D16,2,LEN(data!D16)-2),data!D16))</f>
        <v>8504.43106623944</v>
      </c>
      <c r="E16" s="17">
        <f>IF(OR(data!E16="",data!E16="[]",data!E16=0),"-",IF(AND(LEFT(data!E16,1)="'",RIGHT(data!E16,1)="'"),MID(data!E16,2,LEN(data!E16)-2),data!E16))</f>
        <v>34286.259512804099</v>
      </c>
      <c r="F16" s="17" t="str">
        <f>IF(OR(data!F16="",data!F16="[]",data!F16=0),"-",IF(AND(LEFT(data!F16,1)="'",RIGHT(data!F16,1)="'"),MID(data!F16,2,LEN(data!F16)-2),data!F16))</f>
        <v>-</v>
      </c>
      <c r="G16" s="17" t="str">
        <f>IF(OR(data!G16="",data!G16="[]",data!G16=0),"-",IF(AND(LEFT(data!G16,1)="'",RIGHT(data!G16,1)="'"),MID(data!G16,2,LEN(data!G16)-2),data!G16))</f>
        <v>-</v>
      </c>
      <c r="H16" s="17" t="str">
        <f>IF(OR(data!H16="",data!H16="[]",data!H16=0),"-",IF(AND(LEFT(data!H16,1)="'",RIGHT(data!H16,1)="'"),MID(data!H16,2,LEN(data!H16)-2),data!H16))</f>
        <v>-</v>
      </c>
      <c r="I16" s="17" t="str">
        <f>IF(OR(data!I16="",data!I16="[]",data!I16=0),"-",IF(AND(LEFT(data!I16,1)="'",RIGHT(data!I16,1)="'"),MID(data!I16,2,LEN(data!I16)-2),data!I16))</f>
        <v>-</v>
      </c>
      <c r="J16" s="17" t="str">
        <f>IF(OR(data!J16="",data!J16="[]",data!J16=0),"-",IF(AND(LEFT(data!J16,1)="'",RIGHT(data!J16,1)="'"),MID(data!J16,2,LEN(data!J16)-2),data!J16))</f>
        <v>-</v>
      </c>
      <c r="K16" s="17" t="str">
        <f>IF(OR(data!K16="",data!K16="[]",data!K16=0),"-",IF(AND(LEFT(data!K16,1)="'",RIGHT(data!K16,1)="'"),MID(data!K16,2,LEN(data!K16)-2),data!K16))</f>
        <v>-</v>
      </c>
    </row>
    <row r="17" spans="1:11" x14ac:dyDescent="0.3">
      <c r="A17" s="17" t="str">
        <f>IF(OR(data!A17="",data!A17="[]",data!A17=0),"-",IF(AND(LEFT(data!A17,1)="'",RIGHT(data!A17,1)="'"),MID(data!A17,2,LEN(data!A17)-2),data!A17))</f>
        <v>bat_cost_total_LIB</v>
      </c>
      <c r="B17" s="17">
        <f>IF(OR(data!B17="",data!B17="[]",data!B17=0),"-",IF(AND(LEFT(data!B17,1)="'",RIGHT(data!B17,1)="'"),MID(data!B17,2,LEN(data!B17)-2),data!B17))</f>
        <v>0.34794294533155501</v>
      </c>
      <c r="C17" s="17">
        <f>IF(OR(data!C17="",data!C17="[]",data!C17=0),"-",IF(AND(LEFT(data!C17,1)="'",RIGHT(data!C17,1)="'"),MID(data!C17,2,LEN(data!C17)-2),data!C17))</f>
        <v>1.9695522279322</v>
      </c>
      <c r="D17" s="17">
        <f>IF(OR(data!D17="",data!D17="[]",data!D17=0),"-",IF(AND(LEFT(data!D17,1)="'",RIGHT(data!D17,1)="'"),MID(data!D17,2,LEN(data!D17)-2),data!D17))</f>
        <v>81.501829586508407</v>
      </c>
      <c r="E17" s="17">
        <f>IF(OR(data!E17="",data!E17="[]",data!E17=0),"-",IF(AND(LEFT(data!E17,1)="'",RIGHT(data!E17,1)="'"),MID(data!E17,2,LEN(data!E17)-2),data!E17))</f>
        <v>62.498052594223701</v>
      </c>
      <c r="F17" s="17" t="str">
        <f>IF(OR(data!F17="",data!F17="[]",data!F17=0),"-",IF(AND(LEFT(data!F17,1)="'",RIGHT(data!F17,1)="'"),MID(data!F17,2,LEN(data!F17)-2),data!F17))</f>
        <v>-</v>
      </c>
      <c r="G17" s="17" t="str">
        <f>IF(OR(data!G17="",data!G17="[]",data!G17=0),"-",IF(AND(LEFT(data!G17,1)="'",RIGHT(data!G17,1)="'"),MID(data!G17,2,LEN(data!G17)-2),data!G17))</f>
        <v>-</v>
      </c>
      <c r="H17" s="17" t="str">
        <f>IF(OR(data!H17="",data!H17="[]",data!H17=0),"-",IF(AND(LEFT(data!H17,1)="'",RIGHT(data!H17,1)="'"),MID(data!H17,2,LEN(data!H17)-2),data!H17))</f>
        <v>-</v>
      </c>
      <c r="I17" s="17" t="str">
        <f>IF(OR(data!I17="",data!I17="[]",data!I17=0),"-",IF(AND(LEFT(data!I17,1)="'",RIGHT(data!I17,1)="'"),MID(data!I17,2,LEN(data!I17)-2),data!I17))</f>
        <v>-</v>
      </c>
      <c r="J17" s="17" t="str">
        <f>IF(OR(data!J17="",data!J17="[]",data!J17=0),"-",IF(AND(LEFT(data!J17,1)="'",RIGHT(data!J17,1)="'"),MID(data!J17,2,LEN(data!J17)-2),data!J17))</f>
        <v>-</v>
      </c>
      <c r="K17" s="17" t="str">
        <f>IF(OR(data!K17="",data!K17="[]",data!K17=0),"-",IF(AND(LEFT(data!K17,1)="'",RIGHT(data!K17,1)="'"),MID(data!K17,2,LEN(data!K17)-2),data!K17))</f>
        <v>-</v>
      </c>
    </row>
    <row r="18" spans="1:11" x14ac:dyDescent="0.3">
      <c r="A18" s="17" t="str">
        <f>IF(OR(data!A18="",data!A18="[]",data!A18=0),"-",IF(AND(LEFT(data!A18,1)="'",RIGHT(data!A18,1)="'"),MID(data!A18,2,LEN(data!A18)-2),data!A18))</f>
        <v>bat_cost_total_flow</v>
      </c>
      <c r="B18" s="17">
        <f>IF(OR(data!B18="",data!B18="[]",data!B18=0),"-",IF(AND(LEFT(data!B18,1)="'",RIGHT(data!B18,1)="'"),MID(data!B18,2,LEN(data!B18)-2),data!B18))</f>
        <v>7.6903969484599504</v>
      </c>
      <c r="C18" s="17">
        <f>IF(OR(data!C18="",data!C18="[]",data!C18=0),"-",IF(AND(LEFT(data!C18,1)="'",RIGHT(data!C18,1)="'"),MID(data!C18,2,LEN(data!C18)-2),data!C18))</f>
        <v>129.43589013362501</v>
      </c>
      <c r="D18" s="17">
        <f>IF(OR(data!D18="",data!D18="[]",data!D18=0),"-",IF(AND(LEFT(data!D18,1)="'",RIGHT(data!D18,1)="'"),MID(data!D18,2,LEN(data!D18)-2),data!D18))</f>
        <v>34.4474595043881</v>
      </c>
      <c r="E18" s="17">
        <f>IF(OR(data!E18="",data!E18="[]",data!E18=0),"-",IF(AND(LEFT(data!E18,1)="'",RIGHT(data!E18,1)="'"),MID(data!E18,2,LEN(data!E18)-2),data!E18))</f>
        <v>26.743976881817499</v>
      </c>
      <c r="F18" s="17" t="str">
        <f>IF(OR(data!F18="",data!F18="[]",data!F18=0),"-",IF(AND(LEFT(data!F18,1)="'",RIGHT(data!F18,1)="'"),MID(data!F18,2,LEN(data!F18)-2),data!F18))</f>
        <v>-</v>
      </c>
      <c r="G18" s="17" t="str">
        <f>IF(OR(data!G18="",data!G18="[]",data!G18=0),"-",IF(AND(LEFT(data!G18,1)="'",RIGHT(data!G18,1)="'"),MID(data!G18,2,LEN(data!G18)-2),data!G18))</f>
        <v>-</v>
      </c>
      <c r="H18" s="17" t="str">
        <f>IF(OR(data!H18="",data!H18="[]",data!H18=0),"-",IF(AND(LEFT(data!H18,1)="'",RIGHT(data!H18,1)="'"),MID(data!H18,2,LEN(data!H18)-2),data!H18))</f>
        <v>-</v>
      </c>
      <c r="I18" s="17" t="str">
        <f>IF(OR(data!I18="",data!I18="[]",data!I18=0),"-",IF(AND(LEFT(data!I18,1)="'",RIGHT(data!I18,1)="'"),MID(data!I18,2,LEN(data!I18)-2),data!I18))</f>
        <v>-</v>
      </c>
      <c r="J18" s="17" t="str">
        <f>IF(OR(data!J18="",data!J18="[]",data!J18=0),"-",IF(AND(LEFT(data!J18,1)="'",RIGHT(data!J18,1)="'"),MID(data!J18,2,LEN(data!J18)-2),data!J18))</f>
        <v>-</v>
      </c>
      <c r="K18" s="17" t="str">
        <f>IF(OR(data!K18="",data!K18="[]",data!K18=0),"-",IF(AND(LEFT(data!K18,1)="'",RIGHT(data!K18,1)="'"),MID(data!K18,2,LEN(data!K18)-2),data!K18))</f>
        <v>-</v>
      </c>
    </row>
    <row r="19" spans="1:11" x14ac:dyDescent="0.3">
      <c r="A19" s="17" t="str">
        <f>IF(OR(data!A19="",data!A19="[]",data!A19=0),"-",IF(AND(LEFT(data!A19,1)="'",RIGHT(data!A19,1)="'"),MID(data!A19,2,LEN(data!A19)-2),data!A19))</f>
        <v>bat_cost_E_LIB</v>
      </c>
      <c r="B19" s="17">
        <f>IF(OR(data!B19="",data!B19="[]",data!B19=0),"-",IF(AND(LEFT(data!B19,1)="'",RIGHT(data!B19,1)="'"),MID(data!B19,2,LEN(data!B19)-2),data!B19))</f>
        <v>0.34794294533155501</v>
      </c>
      <c r="C19" s="17">
        <f>IF(OR(data!C19="",data!C19="[]",data!C19=0),"-",IF(AND(LEFT(data!C19,1)="'",RIGHT(data!C19,1)="'"),MID(data!C19,2,LEN(data!C19)-2),data!C19))</f>
        <v>1.5338597835328101</v>
      </c>
      <c r="D19" s="17">
        <f>IF(OR(data!D19="",data!D19="[]",data!D19=0),"-",IF(AND(LEFT(data!D19,1)="'",RIGHT(data!D19,1)="'"),MID(data!D19,2,LEN(data!D19)-2),data!D19))</f>
        <v>80.869496119855199</v>
      </c>
      <c r="E19" s="17">
        <f>IF(OR(data!E19="",data!E19="[]",data!E19=0),"-",IF(AND(LEFT(data!E19,1)="'",RIGHT(data!E19,1)="'"),MID(data!E19,2,LEN(data!E19)-2),data!E19))</f>
        <v>61.999204515806298</v>
      </c>
      <c r="F19" s="17" t="str">
        <f>IF(OR(data!F19="",data!F19="[]",data!F19=0),"-",IF(AND(LEFT(data!F19,1)="'",RIGHT(data!F19,1)="'"),MID(data!F19,2,LEN(data!F19)-2),data!F19))</f>
        <v>-</v>
      </c>
      <c r="G19" s="17" t="str">
        <f>IF(OR(data!G19="",data!G19="[]",data!G19=0),"-",IF(AND(LEFT(data!G19,1)="'",RIGHT(data!G19,1)="'"),MID(data!G19,2,LEN(data!G19)-2),data!G19))</f>
        <v>-</v>
      </c>
      <c r="H19" s="17" t="str">
        <f>IF(OR(data!H19="",data!H19="[]",data!H19=0),"-",IF(AND(LEFT(data!H19,1)="'",RIGHT(data!H19,1)="'"),MID(data!H19,2,LEN(data!H19)-2),data!H19))</f>
        <v>-</v>
      </c>
      <c r="I19" s="17" t="str">
        <f>IF(OR(data!I19="",data!I19="[]",data!I19=0),"-",IF(AND(LEFT(data!I19,1)="'",RIGHT(data!I19,1)="'"),MID(data!I19,2,LEN(data!I19)-2),data!I19))</f>
        <v>-</v>
      </c>
      <c r="J19" s="17" t="str">
        <f>IF(OR(data!J19="",data!J19="[]",data!J19=0),"-",IF(AND(LEFT(data!J19,1)="'",RIGHT(data!J19,1)="'"),MID(data!J19,2,LEN(data!J19)-2),data!J19))</f>
        <v>-</v>
      </c>
      <c r="K19" s="17" t="str">
        <f>IF(OR(data!K19="",data!K19="[]",data!K19=0),"-",IF(AND(LEFT(data!K19,1)="'",RIGHT(data!K19,1)="'"),MID(data!K19,2,LEN(data!K19)-2),data!K19))</f>
        <v>-</v>
      </c>
    </row>
    <row r="20" spans="1:11" x14ac:dyDescent="0.3">
      <c r="A20" s="17" t="str">
        <f>IF(OR(data!A20="",data!A20="[]",data!A20=0),"-",IF(AND(LEFT(data!A20,1)="'",RIGHT(data!A20,1)="'"),MID(data!A20,2,LEN(data!A20)-2),data!A20))</f>
        <v>bat_cost_E_flow</v>
      </c>
      <c r="B20" s="17">
        <f>IF(OR(data!B20="",data!B20="[]",data!B20=0),"-",IF(AND(LEFT(data!B20,1)="'",RIGHT(data!B20,1)="'"),MID(data!B20,2,LEN(data!B20)-2),data!B20))</f>
        <v>6.7618692668265199</v>
      </c>
      <c r="C20" s="17">
        <f>IF(OR(data!C20="",data!C20="[]",data!C20=0),"-",IF(AND(LEFT(data!C20,1)="'",RIGHT(data!C20,1)="'"),MID(data!C20,2,LEN(data!C20)-2),data!C20))</f>
        <v>129.151761012154</v>
      </c>
      <c r="D20" s="17">
        <f>IF(OR(data!D20="",data!D20="[]",data!D20=0),"-",IF(AND(LEFT(data!D20,1)="'",RIGHT(data!D20,1)="'"),MID(data!D20,2,LEN(data!D20)-2),data!D20))</f>
        <v>34.213647236280401</v>
      </c>
      <c r="E20" s="17">
        <f>IF(OR(data!E20="",data!E20="[]",data!E20=0),"-",IF(AND(LEFT(data!E20,1)="'",RIGHT(data!E20,1)="'"),MID(data!E20,2,LEN(data!E20)-2),data!E20))</f>
        <v>26.585444599348499</v>
      </c>
      <c r="F20" s="17" t="str">
        <f>IF(OR(data!F20="",data!F20="[]",data!F20=0),"-",IF(AND(LEFT(data!F20,1)="'",RIGHT(data!F20,1)="'"),MID(data!F20,2,LEN(data!F20)-2),data!F20))</f>
        <v>-</v>
      </c>
      <c r="G20" s="17" t="str">
        <f>IF(OR(data!G20="",data!G20="[]",data!G20=0),"-",IF(AND(LEFT(data!G20,1)="'",RIGHT(data!G20,1)="'"),MID(data!G20,2,LEN(data!G20)-2),data!G20))</f>
        <v>-</v>
      </c>
      <c r="H20" s="17" t="str">
        <f>IF(OR(data!H20="",data!H20="[]",data!H20=0),"-",IF(AND(LEFT(data!H20,1)="'",RIGHT(data!H20,1)="'"),MID(data!H20,2,LEN(data!H20)-2),data!H20))</f>
        <v>-</v>
      </c>
      <c r="I20" s="17" t="str">
        <f>IF(OR(data!I20="",data!I20="[]",data!I20=0),"-",IF(AND(LEFT(data!I20,1)="'",RIGHT(data!I20,1)="'"),MID(data!I20,2,LEN(data!I20)-2),data!I20))</f>
        <v>-</v>
      </c>
      <c r="J20" s="17" t="str">
        <f>IF(OR(data!J20="",data!J20="[]",data!J20=0),"-",IF(AND(LEFT(data!J20,1)="'",RIGHT(data!J20,1)="'"),MID(data!J20,2,LEN(data!J20)-2),data!J20))</f>
        <v>-</v>
      </c>
      <c r="K20" s="17" t="str">
        <f>IF(OR(data!K20="",data!K20="[]",data!K20=0),"-",IF(AND(LEFT(data!K20,1)="'",RIGHT(data!K20,1)="'"),MID(data!K20,2,LEN(data!K20)-2),data!K20))</f>
        <v>-</v>
      </c>
    </row>
    <row r="21" spans="1:11" x14ac:dyDescent="0.3">
      <c r="A21" s="17" t="str">
        <f>IF(OR(data!A21="",data!A21="[]",data!A21=0),"-",IF(AND(LEFT(data!A21,1)="'",RIGHT(data!A21,1)="'"),MID(data!A21,2,LEN(data!A21)-2),data!A21))</f>
        <v>bat_cost_P_LIB</v>
      </c>
      <c r="B21" s="17" t="str">
        <f>IF(OR(data!B21="",data!B21="[]",data!B21=0),"-",IF(AND(LEFT(data!B21,1)="'",RIGHT(data!B21,1)="'"),MID(data!B21,2,LEN(data!B21)-2),data!B21))</f>
        <v>-</v>
      </c>
      <c r="C21" s="17">
        <f>IF(OR(data!C21="",data!C21="[]",data!C21=0),"-",IF(AND(LEFT(data!C21,1)="'",RIGHT(data!C21,1)="'"),MID(data!C21,2,LEN(data!C21)-2),data!C21))</f>
        <v>0.43569244439939497</v>
      </c>
      <c r="D21" s="17">
        <f>IF(OR(data!D21="",data!D21="[]",data!D21=0),"-",IF(AND(LEFT(data!D21,1)="'",RIGHT(data!D21,1)="'"),MID(data!D21,2,LEN(data!D21)-2),data!D21))</f>
        <v>0.63233346665322199</v>
      </c>
      <c r="E21" s="17">
        <f>IF(OR(data!E21="",data!E21="[]",data!E21=0),"-",IF(AND(LEFT(data!E21,1)="'",RIGHT(data!E21,1)="'"),MID(data!E21,2,LEN(data!E21)-2),data!E21))</f>
        <v>0.49884807841735701</v>
      </c>
      <c r="F21" s="17" t="str">
        <f>IF(OR(data!F21="",data!F21="[]",data!F21=0),"-",IF(AND(LEFT(data!F21,1)="'",RIGHT(data!F21,1)="'"),MID(data!F21,2,LEN(data!F21)-2),data!F21))</f>
        <v>-</v>
      </c>
      <c r="G21" s="17" t="str">
        <f>IF(OR(data!G21="",data!G21="[]",data!G21=0),"-",IF(AND(LEFT(data!G21,1)="'",RIGHT(data!G21,1)="'"),MID(data!G21,2,LEN(data!G21)-2),data!G21))</f>
        <v>-</v>
      </c>
      <c r="H21" s="17" t="str">
        <f>IF(OR(data!H21="",data!H21="[]",data!H21=0),"-",IF(AND(LEFT(data!H21,1)="'",RIGHT(data!H21,1)="'"),MID(data!H21,2,LEN(data!H21)-2),data!H21))</f>
        <v>-</v>
      </c>
      <c r="I21" s="17" t="str">
        <f>IF(OR(data!I21="",data!I21="[]",data!I21=0),"-",IF(AND(LEFT(data!I21,1)="'",RIGHT(data!I21,1)="'"),MID(data!I21,2,LEN(data!I21)-2),data!I21))</f>
        <v>-</v>
      </c>
      <c r="J21" s="17" t="str">
        <f>IF(OR(data!J21="",data!J21="[]",data!J21=0),"-",IF(AND(LEFT(data!J21,1)="'",RIGHT(data!J21,1)="'"),MID(data!J21,2,LEN(data!J21)-2),data!J21))</f>
        <v>-</v>
      </c>
      <c r="K21" s="17" t="str">
        <f>IF(OR(data!K21="",data!K21="[]",data!K21=0),"-",IF(AND(LEFT(data!K21,1)="'",RIGHT(data!K21,1)="'"),MID(data!K21,2,LEN(data!K21)-2),data!K21))</f>
        <v>-</v>
      </c>
    </row>
    <row r="22" spans="1:11" x14ac:dyDescent="0.3">
      <c r="A22" s="17" t="str">
        <f>IF(OR(data!A22="",data!A22="[]",data!A22=0),"-",IF(AND(LEFT(data!A22,1)="'",RIGHT(data!A22,1)="'"),MID(data!A22,2,LEN(data!A22)-2),data!A22))</f>
        <v>bat_cost_P_flow</v>
      </c>
      <c r="B22" s="17">
        <f>IF(OR(data!B22="",data!B22="[]",data!B22=0),"-",IF(AND(LEFT(data!B22,1)="'",RIGHT(data!B22,1)="'"),MID(data!B22,2,LEN(data!B22)-2),data!B22))</f>
        <v>0.92852768163343602</v>
      </c>
      <c r="C22" s="17">
        <f>IF(OR(data!C22="",data!C22="[]",data!C22=0),"-",IF(AND(LEFT(data!C22,1)="'",RIGHT(data!C22,1)="'"),MID(data!C22,2,LEN(data!C22)-2),data!C22))</f>
        <v>0.28412912147151598</v>
      </c>
      <c r="D22" s="17">
        <f>IF(OR(data!D22="",data!D22="[]",data!D22=0),"-",IF(AND(LEFT(data!D22,1)="'",RIGHT(data!D22,1)="'"),MID(data!D22,2,LEN(data!D22)-2),data!D22))</f>
        <v>0.23381226810775399</v>
      </c>
      <c r="E22" s="17">
        <f>IF(OR(data!E22="",data!E22="[]",data!E22=0),"-",IF(AND(LEFT(data!E22,1)="'",RIGHT(data!E22,1)="'"),MID(data!E22,2,LEN(data!E22)-2),data!E22))</f>
        <v>0.158532282469</v>
      </c>
      <c r="F22" s="17" t="str">
        <f>IF(OR(data!F22="",data!F22="[]",data!F22=0),"-",IF(AND(LEFT(data!F22,1)="'",RIGHT(data!F22,1)="'"),MID(data!F22,2,LEN(data!F22)-2),data!F22))</f>
        <v>-</v>
      </c>
      <c r="G22" s="17" t="str">
        <f>IF(OR(data!G22="",data!G22="[]",data!G22=0),"-",IF(AND(LEFT(data!G22,1)="'",RIGHT(data!G22,1)="'"),MID(data!G22,2,LEN(data!G22)-2),data!G22))</f>
        <v>-</v>
      </c>
      <c r="H22" s="17" t="str">
        <f>IF(OR(data!H22="",data!H22="[]",data!H22=0),"-",IF(AND(LEFT(data!H22,1)="'",RIGHT(data!H22,1)="'"),MID(data!H22,2,LEN(data!H22)-2),data!H22))</f>
        <v>-</v>
      </c>
      <c r="I22" s="17" t="str">
        <f>IF(OR(data!I22="",data!I22="[]",data!I22=0),"-",IF(AND(LEFT(data!I22,1)="'",RIGHT(data!I22,1)="'"),MID(data!I22,2,LEN(data!I22)-2),data!I22))</f>
        <v>-</v>
      </c>
      <c r="J22" s="17" t="str">
        <f>IF(OR(data!J22="",data!J22="[]",data!J22=0),"-",IF(AND(LEFT(data!J22,1)="'",RIGHT(data!J22,1)="'"),MID(data!J22,2,LEN(data!J22)-2),data!J22))</f>
        <v>-</v>
      </c>
      <c r="K22" s="17" t="str">
        <f>IF(OR(data!K22="",data!K22="[]",data!K22=0),"-",IF(AND(LEFT(data!K22,1)="'",RIGHT(data!K22,1)="'"),MID(data!K22,2,LEN(data!K22)-2),data!K22))</f>
        <v>-</v>
      </c>
    </row>
    <row r="23" spans="1:11" x14ac:dyDescent="0.3">
      <c r="A23" s="17" t="str">
        <f>IF(OR(data!A23="",data!A23="[]",data!A23=0),"-",IF(AND(LEFT(data!A23,1)="'",RIGHT(data!A23,1)="'"),MID(data!A23,2,LEN(data!A23)-2),data!A23))</f>
        <v>bat_cap_E_LIB</v>
      </c>
      <c r="B23" s="17">
        <f>IF(OR(data!B23="",data!B23="[]",data!B23=0),"-",IF(AND(LEFT(data!B23,1)="'",RIGHT(data!B23,1)="'"),MID(data!B23,2,LEN(data!B23)-2),data!B23))</f>
        <v>1.58155884241616</v>
      </c>
      <c r="C23" s="17">
        <f>IF(OR(data!C23="",data!C23="[]",data!C23=0),"-",IF(AND(LEFT(data!C23,1)="'",RIGHT(data!C23,1)="'"),MID(data!C23,2,LEN(data!C23)-2),data!C23))</f>
        <v>1.581559621724</v>
      </c>
      <c r="D23" s="17">
        <f>IF(OR(data!D23="",data!D23="[]",data!D23=0),"-",IF(AND(LEFT(data!D23,1)="'",RIGHT(data!D23,1)="'"),MID(data!D23,2,LEN(data!D23)-2),data!D23))</f>
        <v>217.39111860176101</v>
      </c>
      <c r="E23" s="17">
        <f>IF(OR(data!E23="",data!E23="[]",data!E23=0),"-",IF(AND(LEFT(data!E23,1)="'",RIGHT(data!E23,1)="'"),MID(data!E23,2,LEN(data!E23)-2),data!E23))</f>
        <v>217.541068476513</v>
      </c>
      <c r="F23" s="17" t="str">
        <f>IF(OR(data!F23="",data!F23="[]",data!F23=0),"-",IF(AND(LEFT(data!F23,1)="'",RIGHT(data!F23,1)="'"),MID(data!F23,2,LEN(data!F23)-2),data!F23))</f>
        <v>-</v>
      </c>
      <c r="G23" s="17" t="str">
        <f>IF(OR(data!G23="",data!G23="[]",data!G23=0),"-",IF(AND(LEFT(data!G23,1)="'",RIGHT(data!G23,1)="'"),MID(data!G23,2,LEN(data!G23)-2),data!G23))</f>
        <v>-</v>
      </c>
      <c r="H23" s="17" t="str">
        <f>IF(OR(data!H23="",data!H23="[]",data!H23=0),"-",IF(AND(LEFT(data!H23,1)="'",RIGHT(data!H23,1)="'"),MID(data!H23,2,LEN(data!H23)-2),data!H23))</f>
        <v>-</v>
      </c>
      <c r="I23" s="17" t="str">
        <f>IF(OR(data!I23="",data!I23="[]",data!I23=0),"-",IF(AND(LEFT(data!I23,1)="'",RIGHT(data!I23,1)="'"),MID(data!I23,2,LEN(data!I23)-2),data!I23))</f>
        <v>-</v>
      </c>
      <c r="J23" s="17" t="str">
        <f>IF(OR(data!J23="",data!J23="[]",data!J23=0),"-",IF(AND(LEFT(data!J23,1)="'",RIGHT(data!J23,1)="'"),MID(data!J23,2,LEN(data!J23)-2),data!J23))</f>
        <v>-</v>
      </c>
      <c r="K23" s="17" t="str">
        <f>IF(OR(data!K23="",data!K23="[]",data!K23=0),"-",IF(AND(LEFT(data!K23,1)="'",RIGHT(data!K23,1)="'"),MID(data!K23,2,LEN(data!K23)-2),data!K23))</f>
        <v>-</v>
      </c>
    </row>
    <row r="24" spans="1:11" x14ac:dyDescent="0.3">
      <c r="A24" s="17" t="str">
        <f>IF(OR(data!A24="",data!A24="[]",data!A24=0),"-",IF(AND(LEFT(data!A24,1)="'",RIGHT(data!A24,1)="'"),MID(data!A24,2,LEN(data!A24)-2),data!A24))</f>
        <v>bat_cap_E_flow</v>
      </c>
      <c r="B24" s="17">
        <f>IF(OR(data!B24="",data!B24="[]",data!B24=0),"-",IF(AND(LEFT(data!B24,1)="'",RIGHT(data!B24,1)="'"),MID(data!B24,2,LEN(data!B24)-2),data!B24))</f>
        <v>225.39564222755101</v>
      </c>
      <c r="C24" s="17">
        <f>IF(OR(data!C24="",data!C24="[]",data!C24=0),"-",IF(AND(LEFT(data!C24,1)="'",RIGHT(data!C24,1)="'"),MID(data!C24,2,LEN(data!C24)-2),data!C24))</f>
        <v>225.39574347670799</v>
      </c>
      <c r="D24" s="17">
        <f>IF(OR(data!D24="",data!D24="[]",data!D24=0),"-",IF(AND(LEFT(data!D24,1)="'",RIGHT(data!D24,1)="'"),MID(data!D24,2,LEN(data!D24)-2),data!D24))</f>
        <v>45.924358706416598</v>
      </c>
      <c r="E24" s="17">
        <f>IF(OR(data!E24="",data!E24="[]",data!E24=0),"-",IF(AND(LEFT(data!E24,1)="'",RIGHT(data!E24,1)="'"),MID(data!E24,2,LEN(data!E24)-2),data!E24))</f>
        <v>46.396936473557602</v>
      </c>
      <c r="F24" s="17" t="str">
        <f>IF(OR(data!F24="",data!F24="[]",data!F24=0),"-",IF(AND(LEFT(data!F24,1)="'",RIGHT(data!F24,1)="'"),MID(data!F24,2,LEN(data!F24)-2),data!F24))</f>
        <v>-</v>
      </c>
      <c r="G24" s="17" t="str">
        <f>IF(OR(data!G24="",data!G24="[]",data!G24=0),"-",IF(AND(LEFT(data!G24,1)="'",RIGHT(data!G24,1)="'"),MID(data!G24,2,LEN(data!G24)-2),data!G24))</f>
        <v>-</v>
      </c>
      <c r="H24" s="17" t="str">
        <f>IF(OR(data!H24="",data!H24="[]",data!H24=0),"-",IF(AND(LEFT(data!H24,1)="'",RIGHT(data!H24,1)="'"),MID(data!H24,2,LEN(data!H24)-2),data!H24))</f>
        <v>-</v>
      </c>
      <c r="I24" s="17" t="str">
        <f>IF(OR(data!I24="",data!I24="[]",data!I24=0),"-",IF(AND(LEFT(data!I24,1)="'",RIGHT(data!I24,1)="'"),MID(data!I24,2,LEN(data!I24)-2),data!I24))</f>
        <v>-</v>
      </c>
      <c r="J24" s="17" t="str">
        <f>IF(OR(data!J24="",data!J24="[]",data!J24=0),"-",IF(AND(LEFT(data!J24,1)="'",RIGHT(data!J24,1)="'"),MID(data!J24,2,LEN(data!J24)-2),data!J24))</f>
        <v>-</v>
      </c>
      <c r="K24" s="17" t="str">
        <f>IF(OR(data!K24="",data!K24="[]",data!K24=0),"-",IF(AND(LEFT(data!K24,1)="'",RIGHT(data!K24,1)="'"),MID(data!K24,2,LEN(data!K24)-2),data!K24))</f>
        <v>-</v>
      </c>
    </row>
    <row r="25" spans="1:11" x14ac:dyDescent="0.3">
      <c r="A25" s="17" t="str">
        <f>IF(OR(data!A25="",data!A25="[]",data!A25=0),"-",IF(AND(LEFT(data!A25,1)="'",RIGHT(data!A25,1)="'"),MID(data!A25,2,LEN(data!A25)-2),data!A25))</f>
        <v>bat_rated_P_LIB</v>
      </c>
      <c r="B25" s="17">
        <f>IF(OR(data!B25="",data!B25="[]",data!B25=0),"-",IF(AND(LEFT(data!B25,1)="'",RIGHT(data!B25,1)="'"),MID(data!B25,2,LEN(data!B25)-2),data!B25))</f>
        <v>0.77138253010670099</v>
      </c>
      <c r="C25" s="17">
        <f>IF(OR(data!C25="",data!C25="[]",data!C25=0),"-",IF(AND(LEFT(data!C25,1)="'",RIGHT(data!C25,1)="'"),MID(data!C25,2,LEN(data!C25)-2),data!C25))</f>
        <v>0.77138282001238501</v>
      </c>
      <c r="D25" s="17">
        <f>IF(OR(data!D25="",data!D25="[]",data!D25=0),"-",IF(AND(LEFT(data!D25,1)="'",RIGHT(data!D25,1)="'"),MID(data!D25,2,LEN(data!D25)-2),data!D25))</f>
        <v>1.6297254295186101</v>
      </c>
      <c r="E25" s="17">
        <f>IF(OR(data!E25="",data!E25="[]",data!E25=0),"-",IF(AND(LEFT(data!E25,1)="'",RIGHT(data!E25,1)="'"),MID(data!E25,2,LEN(data!E25)-2),data!E25))</f>
        <v>1.6302224784881001</v>
      </c>
      <c r="F25" s="17" t="str">
        <f>IF(OR(data!F25="",data!F25="[]",data!F25=0),"-",IF(AND(LEFT(data!F25,1)="'",RIGHT(data!F25,1)="'"),MID(data!F25,2,LEN(data!F25)-2),data!F25))</f>
        <v>-</v>
      </c>
      <c r="G25" s="17" t="str">
        <f>IF(OR(data!G25="",data!G25="[]",data!G25=0),"-",IF(AND(LEFT(data!G25,1)="'",RIGHT(data!G25,1)="'"),MID(data!G25,2,LEN(data!G25)-2),data!G25))</f>
        <v>-</v>
      </c>
      <c r="H25" s="17" t="str">
        <f>IF(OR(data!H25="",data!H25="[]",data!H25=0),"-",IF(AND(LEFT(data!H25,1)="'",RIGHT(data!H25,1)="'"),MID(data!H25,2,LEN(data!H25)-2),data!H25))</f>
        <v>-</v>
      </c>
      <c r="I25" s="17" t="str">
        <f>IF(OR(data!I25="",data!I25="[]",data!I25=0),"-",IF(AND(LEFT(data!I25,1)="'",RIGHT(data!I25,1)="'"),MID(data!I25,2,LEN(data!I25)-2),data!I25))</f>
        <v>-</v>
      </c>
      <c r="J25" s="17" t="str">
        <f>IF(OR(data!J25="",data!J25="[]",data!J25=0),"-",IF(AND(LEFT(data!J25,1)="'",RIGHT(data!J25,1)="'"),MID(data!J25,2,LEN(data!J25)-2),data!J25))</f>
        <v>-</v>
      </c>
      <c r="K25" s="17" t="str">
        <f>IF(OR(data!K25="",data!K25="[]",data!K25=0),"-",IF(AND(LEFT(data!K25,1)="'",RIGHT(data!K25,1)="'"),MID(data!K25,2,LEN(data!K25)-2),data!K25))</f>
        <v>-</v>
      </c>
    </row>
    <row r="26" spans="1:11" x14ac:dyDescent="0.3">
      <c r="A26" s="17" t="str">
        <f>IF(OR(data!A26="",data!A26="[]",data!A26=0),"-",IF(AND(LEFT(data!A26,1)="'",RIGHT(data!A26,1)="'"),MID(data!A26,2,LEN(data!A26)-2),data!A26))</f>
        <v>bat_rated_P_flow</v>
      </c>
      <c r="B26" s="17">
        <f>IF(OR(data!B26="",data!B26="[]",data!B26=0),"-",IF(AND(LEFT(data!B26,1)="'",RIGHT(data!B26,1)="'"),MID(data!B26,2,LEN(data!B26)-2),data!B26))</f>
        <v>0.92852768163343602</v>
      </c>
      <c r="C26" s="17">
        <f>IF(OR(data!C26="",data!C26="[]",data!C26=0),"-",IF(AND(LEFT(data!C26,1)="'",RIGHT(data!C26,1)="'"),MID(data!C26,2,LEN(data!C26)-2),data!C26))</f>
        <v>0.92852654075658902</v>
      </c>
      <c r="D26" s="17">
        <f>IF(OR(data!D26="",data!D26="[]",data!D26=0),"-",IF(AND(LEFT(data!D26,1)="'",RIGHT(data!D26,1)="'"),MID(data!D26,2,LEN(data!D26)-2),data!D26))</f>
        <v>0.51958281801723105</v>
      </c>
      <c r="E26" s="17">
        <f>IF(OR(data!E26="",data!E26="[]",data!E26=0),"-",IF(AND(LEFT(data!E26,1)="'",RIGHT(data!E26,1)="'"),MID(data!E26,2,LEN(data!E26)-2),data!E26))</f>
        <v>0.518079354473858</v>
      </c>
      <c r="F26" s="17" t="str">
        <f>IF(OR(data!F26="",data!F26="[]",data!F26=0),"-",IF(AND(LEFT(data!F26,1)="'",RIGHT(data!F26,1)="'"),MID(data!F26,2,LEN(data!F26)-2),data!F26))</f>
        <v>-</v>
      </c>
      <c r="G26" s="17" t="str">
        <f>IF(OR(data!G26="",data!G26="[]",data!G26=0),"-",IF(AND(LEFT(data!G26,1)="'",RIGHT(data!G26,1)="'"),MID(data!G26,2,LEN(data!G26)-2),data!G26))</f>
        <v>-</v>
      </c>
      <c r="H26" s="17" t="str">
        <f>IF(OR(data!H26="",data!H26="[]",data!H26=0),"-",IF(AND(LEFT(data!H26,1)="'",RIGHT(data!H26,1)="'"),MID(data!H26,2,LEN(data!H26)-2),data!H26))</f>
        <v>-</v>
      </c>
      <c r="I26" s="17" t="str">
        <f>IF(OR(data!I26="",data!I26="[]",data!I26=0),"-",IF(AND(LEFT(data!I26,1)="'",RIGHT(data!I26,1)="'"),MID(data!I26,2,LEN(data!I26)-2),data!I26))</f>
        <v>-</v>
      </c>
      <c r="J26" s="17" t="str">
        <f>IF(OR(data!J26="",data!J26="[]",data!J26=0),"-",IF(AND(LEFT(data!J26,1)="'",RIGHT(data!J26,1)="'"),MID(data!J26,2,LEN(data!J26)-2),data!J26))</f>
        <v>-</v>
      </c>
      <c r="K26" s="17" t="str">
        <f>IF(OR(data!K26="",data!K26="[]",data!K26=0),"-",IF(AND(LEFT(data!K26,1)="'",RIGHT(data!K26,1)="'"),MID(data!K26,2,LEN(data!K26)-2),data!K26))</f>
        <v>-</v>
      </c>
    </row>
    <row r="27" spans="1:11" x14ac:dyDescent="0.3">
      <c r="A27" s="17" t="str">
        <f>IF(OR(data!A27="",data!A27="[]",data!A27=0),"-",IF(AND(LEFT(data!A27,1)="'",RIGHT(data!A27,1)="'"),MID(data!A27,2,LEN(data!A27)-2),data!A27))</f>
        <v>bat_cost_cap_LIB</v>
      </c>
      <c r="B27" s="17">
        <f>IF(OR(data!B27="",data!B27="[]",data!B27=0),"-",IF(AND(LEFT(data!B27,1)="'",RIGHT(data!B27,1)="'"),MID(data!B27,2,LEN(data!B27)-2),data!B27))</f>
        <v>220</v>
      </c>
      <c r="C27" s="17">
        <f>IF(OR(data!C27="",data!C27="[]",data!C27=0),"-",IF(AND(LEFT(data!C27,1)="'",RIGHT(data!C27,1)="'"),MID(data!C27,2,LEN(data!C27)-2),data!C27))</f>
        <v>969.84</v>
      </c>
      <c r="D27" s="17">
        <f>IF(OR(data!D27="",data!D27="[]",data!D27=0),"-",IF(AND(LEFT(data!D27,1)="'",RIGHT(data!D27,1)="'"),MID(data!D27,2,LEN(data!D27)-2),data!D27))</f>
        <v>372</v>
      </c>
      <c r="E27" s="17">
        <f>IF(OR(data!E27="",data!E27="[]",data!E27=0),"-",IF(AND(LEFT(data!E27,1)="'",RIGHT(data!E27,1)="'"),MID(data!E27,2,LEN(data!E27)-2),data!E27))</f>
        <v>285</v>
      </c>
      <c r="F27" s="17" t="str">
        <f>IF(OR(data!F27="",data!F27="[]",data!F27=0),"-",IF(AND(LEFT(data!F27,1)="'",RIGHT(data!F27,1)="'"),MID(data!F27,2,LEN(data!F27)-2),data!F27))</f>
        <v>-</v>
      </c>
      <c r="G27" s="17" t="str">
        <f>IF(OR(data!G27="",data!G27="[]",data!G27=0),"-",IF(AND(LEFT(data!G27,1)="'",RIGHT(data!G27,1)="'"),MID(data!G27,2,LEN(data!G27)-2),data!G27))</f>
        <v>-</v>
      </c>
      <c r="H27" s="17" t="str">
        <f>IF(OR(data!H27="",data!H27="[]",data!H27=0),"-",IF(AND(LEFT(data!H27,1)="'",RIGHT(data!H27,1)="'"),MID(data!H27,2,LEN(data!H27)-2),data!H27))</f>
        <v>-</v>
      </c>
      <c r="I27" s="17" t="str">
        <f>IF(OR(data!I27="",data!I27="[]",data!I27=0),"-",IF(AND(LEFT(data!I27,1)="'",RIGHT(data!I27,1)="'"),MID(data!I27,2,LEN(data!I27)-2),data!I27))</f>
        <v>-</v>
      </c>
      <c r="J27" s="17" t="str">
        <f>IF(OR(data!J27="",data!J27="[]",data!J27=0),"-",IF(AND(LEFT(data!J27,1)="'",RIGHT(data!J27,1)="'"),MID(data!J27,2,LEN(data!J27)-2),data!J27))</f>
        <v>-</v>
      </c>
      <c r="K27" s="17" t="str">
        <f>IF(OR(data!K27="",data!K27="[]",data!K27=0),"-",IF(AND(LEFT(data!K27,1)="'",RIGHT(data!K27,1)="'"),MID(data!K27,2,LEN(data!K27)-2),data!K27))</f>
        <v>-</v>
      </c>
    </row>
    <row r="28" spans="1:11" x14ac:dyDescent="0.3">
      <c r="A28" s="17" t="str">
        <f>IF(OR(data!A28="",data!A28="[]",data!A28=0),"-",IF(AND(LEFT(data!A28,1)="'",RIGHT(data!A28,1)="'"),MID(data!A28,2,LEN(data!A28)-2),data!A28))</f>
        <v>bat_cost_cap_flow</v>
      </c>
      <c r="B28" s="17">
        <f>IF(OR(data!B28="",data!B28="[]",data!B28=0),"-",IF(AND(LEFT(data!B28,1)="'",RIGHT(data!B28,1)="'"),MID(data!B28,2,LEN(data!B28)-2),data!B28))</f>
        <v>30</v>
      </c>
      <c r="C28" s="17">
        <f>IF(OR(data!C28="",data!C28="[]",data!C28=0),"-",IF(AND(LEFT(data!C28,1)="'",RIGHT(data!C28,1)="'"),MID(data!C28,2,LEN(data!C28)-2),data!C28))</f>
        <v>573</v>
      </c>
      <c r="D28" s="17">
        <f>IF(OR(data!D28="",data!D28="[]",data!D28=0),"-",IF(AND(LEFT(data!D28,1)="'",RIGHT(data!D28,1)="'"),MID(data!D28,2,LEN(data!D28)-2),data!D28))</f>
        <v>745</v>
      </c>
      <c r="E28" s="17">
        <f>IF(OR(data!E28="",data!E28="[]",data!E28=0),"-",IF(AND(LEFT(data!E28,1)="'",RIGHT(data!E28,1)="'"),MID(data!E28,2,LEN(data!E28)-2),data!E28))</f>
        <v>573</v>
      </c>
      <c r="F28" s="17" t="str">
        <f>IF(OR(data!F28="",data!F28="[]",data!F28=0),"-",IF(AND(LEFT(data!F28,1)="'",RIGHT(data!F28,1)="'"),MID(data!F28,2,LEN(data!F28)-2),data!F28))</f>
        <v>-</v>
      </c>
      <c r="G28" s="17" t="str">
        <f>IF(OR(data!G28="",data!G28="[]",data!G28=0),"-",IF(AND(LEFT(data!G28,1)="'",RIGHT(data!G28,1)="'"),MID(data!G28,2,LEN(data!G28)-2),data!G28))</f>
        <v>-</v>
      </c>
      <c r="H28" s="17" t="str">
        <f>IF(OR(data!H28="",data!H28="[]",data!H28=0),"-",IF(AND(LEFT(data!H28,1)="'",RIGHT(data!H28,1)="'"),MID(data!H28,2,LEN(data!H28)-2),data!H28))</f>
        <v>-</v>
      </c>
      <c r="I28" s="17" t="str">
        <f>IF(OR(data!I28="",data!I28="[]",data!I28=0),"-",IF(AND(LEFT(data!I28,1)="'",RIGHT(data!I28,1)="'"),MID(data!I28,2,LEN(data!I28)-2),data!I28))</f>
        <v>-</v>
      </c>
      <c r="J28" s="17" t="str">
        <f>IF(OR(data!J28="",data!J28="[]",data!J28=0),"-",IF(AND(LEFT(data!J28,1)="'",RIGHT(data!J28,1)="'"),MID(data!J28,2,LEN(data!J28)-2),data!J28))</f>
        <v>-</v>
      </c>
      <c r="K28" s="17" t="str">
        <f>IF(OR(data!K28="",data!K28="[]",data!K28=0),"-",IF(AND(LEFT(data!K28,1)="'",RIGHT(data!K28,1)="'"),MID(data!K28,2,LEN(data!K28)-2),data!K28))</f>
        <v>-</v>
      </c>
    </row>
    <row r="29" spans="1:11" x14ac:dyDescent="0.3">
      <c r="A29" s="17" t="str">
        <f>IF(OR(data!A29="",data!A29="[]",data!A29=0),"-",IF(AND(LEFT(data!A29,1)="'",RIGHT(data!A29,1)="'"),MID(data!A29,2,LEN(data!A29)-2),data!A29))</f>
        <v>bat_cost_rated_LIB</v>
      </c>
      <c r="B29" s="17" t="str">
        <f>IF(OR(data!B29="",data!B29="[]",data!B29=0),"-",IF(AND(LEFT(data!B29,1)="'",RIGHT(data!B29,1)="'"),MID(data!B29,2,LEN(data!B29)-2),data!B29))</f>
        <v>-</v>
      </c>
      <c r="C29" s="17">
        <f>IF(OR(data!C29="",data!C29="[]",data!C29=0),"-",IF(AND(LEFT(data!C29,1)="'",RIGHT(data!C29,1)="'"),MID(data!C29,2,LEN(data!C29)-2),data!C29))</f>
        <v>564.82000000000005</v>
      </c>
      <c r="D29" s="17">
        <f>IF(OR(data!D29="",data!D29="[]",data!D29=0),"-",IF(AND(LEFT(data!D29,1)="'",RIGHT(data!D29,1)="'"),MID(data!D29,2,LEN(data!D29)-2),data!D29))</f>
        <v>388</v>
      </c>
      <c r="E29" s="17">
        <f>IF(OR(data!E29="",data!E29="[]",data!E29=0),"-",IF(AND(LEFT(data!E29,1)="'",RIGHT(data!E29,1)="'"),MID(data!E29,2,LEN(data!E29)-2),data!E29))</f>
        <v>306</v>
      </c>
      <c r="F29" s="17" t="str">
        <f>IF(OR(data!F29="",data!F29="[]",data!F29=0),"-",IF(AND(LEFT(data!F29,1)="'",RIGHT(data!F29,1)="'"),MID(data!F29,2,LEN(data!F29)-2),data!F29))</f>
        <v>-</v>
      </c>
      <c r="G29" s="17" t="str">
        <f>IF(OR(data!G29="",data!G29="[]",data!G29=0),"-",IF(AND(LEFT(data!G29,1)="'",RIGHT(data!G29,1)="'"),MID(data!G29,2,LEN(data!G29)-2),data!G29))</f>
        <v>-</v>
      </c>
      <c r="H29" s="17" t="str">
        <f>IF(OR(data!H29="",data!H29="[]",data!H29=0),"-",IF(AND(LEFT(data!H29,1)="'",RIGHT(data!H29,1)="'"),MID(data!H29,2,LEN(data!H29)-2),data!H29))</f>
        <v>-</v>
      </c>
      <c r="I29" s="17" t="str">
        <f>IF(OR(data!I29="",data!I29="[]",data!I29=0),"-",IF(AND(LEFT(data!I29,1)="'",RIGHT(data!I29,1)="'"),MID(data!I29,2,LEN(data!I29)-2),data!I29))</f>
        <v>-</v>
      </c>
      <c r="J29" s="17" t="str">
        <f>IF(OR(data!J29="",data!J29="[]",data!J29=0),"-",IF(AND(LEFT(data!J29,1)="'",RIGHT(data!J29,1)="'"),MID(data!J29,2,LEN(data!J29)-2),data!J29))</f>
        <v>-</v>
      </c>
      <c r="K29" s="17" t="str">
        <f>IF(OR(data!K29="",data!K29="[]",data!K29=0),"-",IF(AND(LEFT(data!K29,1)="'",RIGHT(data!K29,1)="'"),MID(data!K29,2,LEN(data!K29)-2),data!K29))</f>
        <v>-</v>
      </c>
    </row>
    <row r="30" spans="1:11" x14ac:dyDescent="0.3">
      <c r="A30" s="17" t="str">
        <f>IF(OR(data!A30="",data!A30="[]",data!A30=0),"-",IF(AND(LEFT(data!A30,1)="'",RIGHT(data!A30,1)="'"),MID(data!A30,2,LEN(data!A30)-2),data!A30))</f>
        <v>bat_cost_rated_flow</v>
      </c>
      <c r="B30" s="17">
        <f>IF(OR(data!B30="",data!B30="[]",data!B30=0),"-",IF(AND(LEFT(data!B30,1)="'",RIGHT(data!B30,1)="'"),MID(data!B30,2,LEN(data!B30)-2),data!B30))</f>
        <v>1000</v>
      </c>
      <c r="C30" s="17">
        <f>IF(OR(data!C30="",data!C30="[]",data!C30=0),"-",IF(AND(LEFT(data!C30,1)="'",RIGHT(data!C30,1)="'"),MID(data!C30,2,LEN(data!C30)-2),data!C30))</f>
        <v>306</v>
      </c>
      <c r="D30" s="17">
        <f>IF(OR(data!D30="",data!D30="[]",data!D30=0),"-",IF(AND(LEFT(data!D30,1)="'",RIGHT(data!D30,1)="'"),MID(data!D30,2,LEN(data!D30)-2),data!D30))</f>
        <v>450</v>
      </c>
      <c r="E30" s="17">
        <f>IF(OR(data!E30="",data!E30="[]",data!E30=0),"-",IF(AND(LEFT(data!E30,1)="'",RIGHT(data!E30,1)="'"),MID(data!E30,2,LEN(data!E30)-2),data!E30))</f>
        <v>306</v>
      </c>
      <c r="F30" s="17" t="str">
        <f>IF(OR(data!F30="",data!F30="[]",data!F30=0),"-",IF(AND(LEFT(data!F30,1)="'",RIGHT(data!F30,1)="'"),MID(data!F30,2,LEN(data!F30)-2),data!F30))</f>
        <v>-</v>
      </c>
      <c r="G30" s="17" t="str">
        <f>IF(OR(data!G30="",data!G30="[]",data!G30=0),"-",IF(AND(LEFT(data!G30,1)="'",RIGHT(data!G30,1)="'"),MID(data!G30,2,LEN(data!G30)-2),data!G30))</f>
        <v>-</v>
      </c>
      <c r="H30" s="17" t="str">
        <f>IF(OR(data!H30="",data!H30="[]",data!H30=0),"-",IF(AND(LEFT(data!H30,1)="'",RIGHT(data!H30,1)="'"),MID(data!H30,2,LEN(data!H30)-2),data!H30))</f>
        <v>-</v>
      </c>
      <c r="I30" s="17" t="str">
        <f>IF(OR(data!I30="",data!I30="[]",data!I30=0),"-",IF(AND(LEFT(data!I30,1)="'",RIGHT(data!I30,1)="'"),MID(data!I30,2,LEN(data!I30)-2),data!I30))</f>
        <v>-</v>
      </c>
      <c r="J30" s="17" t="str">
        <f>IF(OR(data!J30="",data!J30="[]",data!J30=0),"-",IF(AND(LEFT(data!J30,1)="'",RIGHT(data!J30,1)="'"),MID(data!J30,2,LEN(data!J30)-2),data!J30))</f>
        <v>-</v>
      </c>
      <c r="K30" s="17" t="str">
        <f>IF(OR(data!K30="",data!K30="[]",data!K30=0),"-",IF(AND(LEFT(data!K30,1)="'",RIGHT(data!K30,1)="'"),MID(data!K30,2,LEN(data!K30)-2),data!K30))</f>
        <v>-</v>
      </c>
    </row>
    <row r="31" spans="1:11" x14ac:dyDescent="0.3">
      <c r="A31" s="17" t="str">
        <f>IF(OR(data!A31="",data!A31="[]",data!A31=0),"-",IF(AND(LEFT(data!A31,1)="'",RIGHT(data!A31,1)="'"),MID(data!A31,2,LEN(data!A31)-2),data!A31))</f>
        <v>bat_max_cycles_LIB</v>
      </c>
      <c r="B31" s="17" t="str">
        <f>IF(OR(data!B31="",data!B31="[]",data!B31=0),"-",IF(AND(LEFT(data!B31,1)="'",RIGHT(data!B31,1)="'"),MID(data!B31,2,LEN(data!B31)-2),data!B31))</f>
        <v>-</v>
      </c>
      <c r="C31" s="17" t="str">
        <f>IF(OR(data!C31="",data!C31="[]",data!C31=0),"-",IF(AND(LEFT(data!C31,1)="'",RIGHT(data!C31,1)="'"),MID(data!C31,2,LEN(data!C31)-2),data!C31))</f>
        <v>-</v>
      </c>
      <c r="D31" s="17" t="str">
        <f>IF(OR(data!D31="",data!D31="[]",data!D31=0),"-",IF(AND(LEFT(data!D31,1)="'",RIGHT(data!D31,1)="'"),MID(data!D31,2,LEN(data!D31)-2),data!D31))</f>
        <v>-</v>
      </c>
      <c r="E31" s="17">
        <f>IF(OR(data!E31="",data!E31="[]",data!E31=0),"-",IF(AND(LEFT(data!E31,1)="'",RIGHT(data!E31,1)="'"),MID(data!E31,2,LEN(data!E31)-2),data!E31))</f>
        <v>3500</v>
      </c>
      <c r="F31" s="17" t="str">
        <f>IF(OR(data!F31="",data!F31="[]",data!F31=0),"-",IF(AND(LEFT(data!F31,1)="'",RIGHT(data!F31,1)="'"),MID(data!F31,2,LEN(data!F31)-2),data!F31))</f>
        <v>-</v>
      </c>
      <c r="G31" s="17" t="str">
        <f>IF(OR(data!G31="",data!G31="[]",data!G31=0),"-",IF(AND(LEFT(data!G31,1)="'",RIGHT(data!G31,1)="'"),MID(data!G31,2,LEN(data!G31)-2),data!G31))</f>
        <v>-</v>
      </c>
      <c r="H31" s="17" t="str">
        <f>IF(OR(data!H31="",data!H31="[]",data!H31=0),"-",IF(AND(LEFT(data!H31,1)="'",RIGHT(data!H31,1)="'"),MID(data!H31,2,LEN(data!H31)-2),data!H31))</f>
        <v>-</v>
      </c>
      <c r="I31" s="17" t="str">
        <f>IF(OR(data!I31="",data!I31="[]",data!I31=0),"-",IF(AND(LEFT(data!I31,1)="'",RIGHT(data!I31,1)="'"),MID(data!I31,2,LEN(data!I31)-2),data!I31))</f>
        <v>-</v>
      </c>
      <c r="J31" s="17" t="str">
        <f>IF(OR(data!J31="",data!J31="[]",data!J31=0),"-",IF(AND(LEFT(data!J31,1)="'",RIGHT(data!J31,1)="'"),MID(data!J31,2,LEN(data!J31)-2),data!J31))</f>
        <v>-</v>
      </c>
      <c r="K31" s="17" t="str">
        <f>IF(OR(data!K31="",data!K31="[]",data!K31=0),"-",IF(AND(LEFT(data!K31,1)="'",RIGHT(data!K31,1)="'"),MID(data!K31,2,LEN(data!K31)-2),data!K31))</f>
        <v>-</v>
      </c>
    </row>
    <row r="32" spans="1:11" x14ac:dyDescent="0.3">
      <c r="A32" s="17" t="str">
        <f>IF(OR(data!A32="",data!A32="[]",data!A32=0),"-",IF(AND(LEFT(data!A32,1)="'",RIGHT(data!A32,1)="'"),MID(data!A32,2,LEN(data!A32)-2),data!A32))</f>
        <v>bat_max_cycles_flow</v>
      </c>
      <c r="B32" s="17" t="str">
        <f>IF(OR(data!B32="",data!B32="[]",data!B32=0),"-",IF(AND(LEFT(data!B32,1)="'",RIGHT(data!B32,1)="'"),MID(data!B32,2,LEN(data!B32)-2),data!B32))</f>
        <v>-</v>
      </c>
      <c r="C32" s="17" t="str">
        <f>IF(OR(data!C32="",data!C32="[]",data!C32=0),"-",IF(AND(LEFT(data!C32,1)="'",RIGHT(data!C32,1)="'"),MID(data!C32,2,LEN(data!C32)-2),data!C32))</f>
        <v>-</v>
      </c>
      <c r="D32" s="17" t="str">
        <f>IF(OR(data!D32="",data!D32="[]",data!D32=0),"-",IF(AND(LEFT(data!D32,1)="'",RIGHT(data!D32,1)="'"),MID(data!D32,2,LEN(data!D32)-2),data!D32))</f>
        <v>-</v>
      </c>
      <c r="E32" s="17">
        <f>IF(OR(data!E32="",data!E32="[]",data!E32=0),"-",IF(AND(LEFT(data!E32,1)="'",RIGHT(data!E32,1)="'"),MID(data!E32,2,LEN(data!E32)-2),data!E32))</f>
        <v>10000</v>
      </c>
      <c r="F32" s="17" t="str">
        <f>IF(OR(data!F32="",data!F32="[]",data!F32=0),"-",IF(AND(LEFT(data!F32,1)="'",RIGHT(data!F32,1)="'"),MID(data!F32,2,LEN(data!F32)-2),data!F32))</f>
        <v>-</v>
      </c>
      <c r="G32" s="17" t="str">
        <f>IF(OR(data!G32="",data!G32="[]",data!G32=0),"-",IF(AND(LEFT(data!G32,1)="'",RIGHT(data!G32,1)="'"),MID(data!G32,2,LEN(data!G32)-2),data!G32))</f>
        <v>-</v>
      </c>
      <c r="H32" s="17" t="str">
        <f>IF(OR(data!H32="",data!H32="[]",data!H32=0),"-",IF(AND(LEFT(data!H32,1)="'",RIGHT(data!H32,1)="'"),MID(data!H32,2,LEN(data!H32)-2),data!H32))</f>
        <v>-</v>
      </c>
      <c r="I32" s="17" t="str">
        <f>IF(OR(data!I32="",data!I32="[]",data!I32=0),"-",IF(AND(LEFT(data!I32,1)="'",RIGHT(data!I32,1)="'"),MID(data!I32,2,LEN(data!I32)-2),data!I32))</f>
        <v>-</v>
      </c>
      <c r="J32" s="17" t="str">
        <f>IF(OR(data!J32="",data!J32="[]",data!J32=0),"-",IF(AND(LEFT(data!J32,1)="'",RIGHT(data!J32,1)="'"),MID(data!J32,2,LEN(data!J32)-2),data!J32))</f>
        <v>-</v>
      </c>
      <c r="K32" s="17" t="str">
        <f>IF(OR(data!K32="",data!K32="[]",data!K32=0),"-",IF(AND(LEFT(data!K32,1)="'",RIGHT(data!K32,1)="'"),MID(data!K32,2,LEN(data!K32)-2),data!K32))</f>
        <v>-</v>
      </c>
    </row>
    <row r="33" spans="1:11" x14ac:dyDescent="0.3">
      <c r="A33" s="17" t="str">
        <f>IF(OR(data!A33="",data!A33="[]",data!A33=0),"-",IF(AND(LEFT(data!A33,1)="'",RIGHT(data!A33,1)="'"),MID(data!A33,2,LEN(data!A33)-2),data!A33))</f>
        <v>bat_life_LIB</v>
      </c>
      <c r="B33" s="17">
        <f>IF(OR(data!B33="",data!B33="[]",data!B33=0),"-",IF(AND(LEFT(data!B33,1)="'",RIGHT(data!B33,1)="'"),MID(data!B33,2,LEN(data!B33)-2),data!B33))</f>
        <v>6.6862621780131599</v>
      </c>
      <c r="C33" s="17">
        <f>IF(OR(data!C33="",data!C33="[]",data!C33=0),"-",IF(AND(LEFT(data!C33,1)="'",RIGHT(data!C33,1)="'"),MID(data!C33,2,LEN(data!C33)-2),data!C33))</f>
        <v>15</v>
      </c>
      <c r="D33" s="17">
        <f>IF(OR(data!D33="",data!D33="[]",data!D33=0),"-",IF(AND(LEFT(data!D33,1)="'",RIGHT(data!D33,1)="'"),MID(data!D33,2,LEN(data!D33)-2),data!D33))</f>
        <v>10</v>
      </c>
      <c r="E33" s="17">
        <f>IF(OR(data!E33="",data!E33="[]",data!E33=0),"-",IF(AND(LEFT(data!E33,1)="'",RIGHT(data!E33,1)="'"),MID(data!E33,2,LEN(data!E33)-2),data!E33))</f>
        <v>10</v>
      </c>
      <c r="F33" s="17" t="str">
        <f>IF(OR(data!F33="",data!F33="[]",data!F33=0),"-",IF(AND(LEFT(data!F33,1)="'",RIGHT(data!F33,1)="'"),MID(data!F33,2,LEN(data!F33)-2),data!F33))</f>
        <v>-</v>
      </c>
      <c r="G33" s="17" t="str">
        <f>IF(OR(data!G33="",data!G33="[]",data!G33=0),"-",IF(AND(LEFT(data!G33,1)="'",RIGHT(data!G33,1)="'"),MID(data!G33,2,LEN(data!G33)-2),data!G33))</f>
        <v>-</v>
      </c>
      <c r="H33" s="17" t="str">
        <f>IF(OR(data!H33="",data!H33="[]",data!H33=0),"-",IF(AND(LEFT(data!H33,1)="'",RIGHT(data!H33,1)="'"),MID(data!H33,2,LEN(data!H33)-2),data!H33))</f>
        <v>-</v>
      </c>
      <c r="I33" s="17" t="str">
        <f>IF(OR(data!I33="",data!I33="[]",data!I33=0),"-",IF(AND(LEFT(data!I33,1)="'",RIGHT(data!I33,1)="'"),MID(data!I33,2,LEN(data!I33)-2),data!I33))</f>
        <v>-</v>
      </c>
      <c r="J33" s="17" t="str">
        <f>IF(OR(data!J33="",data!J33="[]",data!J33=0),"-",IF(AND(LEFT(data!J33,1)="'",RIGHT(data!J33,1)="'"),MID(data!J33,2,LEN(data!J33)-2),data!J33))</f>
        <v>-</v>
      </c>
      <c r="K33" s="17" t="str">
        <f>IF(OR(data!K33="",data!K33="[]",data!K33=0),"-",IF(AND(LEFT(data!K33,1)="'",RIGHT(data!K33,1)="'"),MID(data!K33,2,LEN(data!K33)-2),data!K33))</f>
        <v>-</v>
      </c>
    </row>
    <row r="34" spans="1:11" x14ac:dyDescent="0.3">
      <c r="A34" s="17" t="str">
        <f>IF(OR(data!A34="",data!A34="[]",data!A34=0),"-",IF(AND(LEFT(data!A34,1)="'",RIGHT(data!A34,1)="'"),MID(data!A34,2,LEN(data!A34)-2),data!A34))</f>
        <v>bat_life_flow</v>
      </c>
      <c r="B34" s="17">
        <f>IF(OR(data!B34="",data!B34="[]",data!B34=0),"-",IF(AND(LEFT(data!B34,1)="'",RIGHT(data!B34,1)="'"),MID(data!B34,2,LEN(data!B34)-2),data!B34))</f>
        <v>20</v>
      </c>
      <c r="C34" s="17">
        <f>IF(OR(data!C34="",data!C34="[]",data!C34=0),"-",IF(AND(LEFT(data!C34,1)="'",RIGHT(data!C34,1)="'"),MID(data!C34,2,LEN(data!C34)-2),data!C34))</f>
        <v>15</v>
      </c>
      <c r="D34" s="17">
        <f>IF(OR(data!D34="",data!D34="[]",data!D34=0),"-",IF(AND(LEFT(data!D34,1)="'",RIGHT(data!D34,1)="'"),MID(data!D34,2,LEN(data!D34)-2),data!D34))</f>
        <v>15</v>
      </c>
      <c r="E34" s="17">
        <f>IF(OR(data!E34="",data!E34="[]",data!E34=0),"-",IF(AND(LEFT(data!E34,1)="'",RIGHT(data!E34,1)="'"),MID(data!E34,2,LEN(data!E34)-2),data!E34))</f>
        <v>15</v>
      </c>
      <c r="F34" s="17" t="str">
        <f>IF(OR(data!F34="",data!F34="[]",data!F34=0),"-",IF(AND(LEFT(data!F34,1)="'",RIGHT(data!F34,1)="'"),MID(data!F34,2,LEN(data!F34)-2),data!F34))</f>
        <v>-</v>
      </c>
      <c r="G34" s="17" t="str">
        <f>IF(OR(data!G34="",data!G34="[]",data!G34=0),"-",IF(AND(LEFT(data!G34,1)="'",RIGHT(data!G34,1)="'"),MID(data!G34,2,LEN(data!G34)-2),data!G34))</f>
        <v>-</v>
      </c>
      <c r="H34" s="17" t="str">
        <f>IF(OR(data!H34="",data!H34="[]",data!H34=0),"-",IF(AND(LEFT(data!H34,1)="'",RIGHT(data!H34,1)="'"),MID(data!H34,2,LEN(data!H34)-2),data!H34))</f>
        <v>-</v>
      </c>
      <c r="I34" s="17" t="str">
        <f>IF(OR(data!I34="",data!I34="[]",data!I34=0),"-",IF(AND(LEFT(data!I34,1)="'",RIGHT(data!I34,1)="'"),MID(data!I34,2,LEN(data!I34)-2),data!I34))</f>
        <v>-</v>
      </c>
      <c r="J34" s="17" t="str">
        <f>IF(OR(data!J34="",data!J34="[]",data!J34=0),"-",IF(AND(LEFT(data!J34,1)="'",RIGHT(data!J34,1)="'"),MID(data!J34,2,LEN(data!J34)-2),data!J34))</f>
        <v>-</v>
      </c>
      <c r="K34" s="17" t="str">
        <f>IF(OR(data!K34="",data!K34="[]",data!K34=0),"-",IF(AND(LEFT(data!K34,1)="'",RIGHT(data!K34,1)="'"),MID(data!K34,2,LEN(data!K34)-2),data!K34))</f>
        <v>-</v>
      </c>
    </row>
    <row r="35" spans="1:11" x14ac:dyDescent="0.3">
      <c r="A35" s="17" t="str">
        <f>IF(OR(data!A35="",data!A35="[]",data!A35=0),"-",IF(AND(LEFT(data!A35,1)="'",RIGHT(data!A35,1)="'"),MID(data!A35,2,LEN(data!A35)-2),data!A35))</f>
        <v>bat_E_P_LIB</v>
      </c>
      <c r="B35" s="17">
        <f>IF(OR(data!B35="",data!B35="[]",data!B35=0),"-",IF(AND(LEFT(data!B35,1)="'",RIGHT(data!B35,1)="'"),MID(data!B35,2,LEN(data!B35)-2),data!B35))</f>
        <v>2.05029123773051</v>
      </c>
      <c r="C35" s="17">
        <f>IF(OR(data!C35="",data!C35="[]",data!C35=0),"-",IF(AND(LEFT(data!C35,1)="'",RIGHT(data!C35,1)="'"),MID(data!C35,2,LEN(data!C35)-2),data!C35))</f>
        <v>2.0502914774516401</v>
      </c>
      <c r="D35" s="17">
        <f>IF(OR(data!D35="",data!D35="[]",data!D35=0),"-",IF(AND(LEFT(data!D35,1)="'",RIGHT(data!D35,1)="'"),MID(data!D35,2,LEN(data!D35)-2),data!D35))</f>
        <v>133.39125392795401</v>
      </c>
      <c r="E35" s="17">
        <f>IF(OR(data!E35="",data!E35="[]",data!E35=0),"-",IF(AND(LEFT(data!E35,1)="'",RIGHT(data!E35,1)="'"),MID(data!E35,2,LEN(data!E35)-2),data!E35))</f>
        <v>133.44256464814899</v>
      </c>
      <c r="F35" s="17" t="str">
        <f>IF(OR(data!F35="",data!F35="[]",data!F35=0),"-",IF(AND(LEFT(data!F35,1)="'",RIGHT(data!F35,1)="'"),MID(data!F35,2,LEN(data!F35)-2),data!F35))</f>
        <v>-</v>
      </c>
      <c r="G35" s="17" t="str">
        <f>IF(OR(data!G35="",data!G35="[]",data!G35=0),"-",IF(AND(LEFT(data!G35,1)="'",RIGHT(data!G35,1)="'"),MID(data!G35,2,LEN(data!G35)-2),data!G35))</f>
        <v>-</v>
      </c>
      <c r="H35" s="17" t="str">
        <f>IF(OR(data!H35="",data!H35="[]",data!H35=0),"-",IF(AND(LEFT(data!H35,1)="'",RIGHT(data!H35,1)="'"),MID(data!H35,2,LEN(data!H35)-2),data!H35))</f>
        <v>-</v>
      </c>
      <c r="I35" s="17" t="str">
        <f>IF(OR(data!I35="",data!I35="[]",data!I35=0),"-",IF(AND(LEFT(data!I35,1)="'",RIGHT(data!I35,1)="'"),MID(data!I35,2,LEN(data!I35)-2),data!I35))</f>
        <v>-</v>
      </c>
      <c r="J35" s="17" t="str">
        <f>IF(OR(data!J35="",data!J35="[]",data!J35=0),"-",IF(AND(LEFT(data!J35,1)="'",RIGHT(data!J35,1)="'"),MID(data!J35,2,LEN(data!J35)-2),data!J35))</f>
        <v>-</v>
      </c>
      <c r="K35" s="17" t="str">
        <f>IF(OR(data!K35="",data!K35="[]",data!K35=0),"-",IF(AND(LEFT(data!K35,1)="'",RIGHT(data!K35,1)="'"),MID(data!K35,2,LEN(data!K35)-2),data!K35))</f>
        <v>-</v>
      </c>
    </row>
    <row r="36" spans="1:11" x14ac:dyDescent="0.3">
      <c r="A36" s="17" t="str">
        <f>IF(OR(data!A36="",data!A36="[]",data!A36=0),"-",IF(AND(LEFT(data!A36,1)="'",RIGHT(data!A36,1)="'"),MID(data!A36,2,LEN(data!A36)-2),data!A36))</f>
        <v>bat_E_P_flow</v>
      </c>
      <c r="B36" s="17">
        <f>IF(OR(data!B36="",data!B36="[]",data!B36=0),"-",IF(AND(LEFT(data!B36,1)="'",RIGHT(data!B36,1)="'"),MID(data!B36,2,LEN(data!B36)-2),data!B36))</f>
        <v>242.74520478597</v>
      </c>
      <c r="C36" s="17">
        <f>IF(OR(data!C36="",data!C36="[]",data!C36=0),"-",IF(AND(LEFT(data!C36,1)="'",RIGHT(data!C36,1)="'"),MID(data!C36,2,LEN(data!C36)-2),data!C36))</f>
        <v>242.745612088858</v>
      </c>
      <c r="D36" s="17">
        <f>IF(OR(data!D36="",data!D36="[]",data!D36=0),"-",IF(AND(LEFT(data!D36,1)="'",RIGHT(data!D36,1)="'"),MID(data!D36,2,LEN(data!D36)-2),data!D36))</f>
        <v>88.3869849308482</v>
      </c>
      <c r="E36" s="17">
        <f>IF(OR(data!E36="",data!E36="[]",data!E36=0),"-",IF(AND(LEFT(data!E36,1)="'",RIGHT(data!E36,1)="'"),MID(data!E36,2,LEN(data!E36)-2),data!E36))</f>
        <v>89.555656045542705</v>
      </c>
      <c r="F36" s="17" t="str">
        <f>IF(OR(data!F36="",data!F36="[]",data!F36=0),"-",IF(AND(LEFT(data!F36,1)="'",RIGHT(data!F36,1)="'"),MID(data!F36,2,LEN(data!F36)-2),data!F36))</f>
        <v>-</v>
      </c>
      <c r="G36" s="17" t="str">
        <f>IF(OR(data!G36="",data!G36="[]",data!G36=0),"-",IF(AND(LEFT(data!G36,1)="'",RIGHT(data!G36,1)="'"),MID(data!G36,2,LEN(data!G36)-2),data!G36))</f>
        <v>-</v>
      </c>
      <c r="H36" s="17" t="str">
        <f>IF(OR(data!H36="",data!H36="[]",data!H36=0),"-",IF(AND(LEFT(data!H36,1)="'",RIGHT(data!H36,1)="'"),MID(data!H36,2,LEN(data!H36)-2),data!H36))</f>
        <v>-</v>
      </c>
      <c r="I36" s="17" t="str">
        <f>IF(OR(data!I36="",data!I36="[]",data!I36=0),"-",IF(AND(LEFT(data!I36,1)="'",RIGHT(data!I36,1)="'"),MID(data!I36,2,LEN(data!I36)-2),data!I36))</f>
        <v>-</v>
      </c>
      <c r="J36" s="17" t="str">
        <f>IF(OR(data!J36="",data!J36="[]",data!J36=0),"-",IF(AND(LEFT(data!J36,1)="'",RIGHT(data!J36,1)="'"),MID(data!J36,2,LEN(data!J36)-2),data!J36))</f>
        <v>-</v>
      </c>
      <c r="K36" s="17" t="str">
        <f>IF(OR(data!K36="",data!K36="[]",data!K36=0),"-",IF(AND(LEFT(data!K36,1)="'",RIGHT(data!K36,1)="'"),MID(data!K36,2,LEN(data!K36)-2),data!K36))</f>
        <v>-</v>
      </c>
    </row>
    <row r="37" spans="1:11" x14ac:dyDescent="0.3">
      <c r="A37" s="17" t="str">
        <f>IF(OR(data!A37="",data!A37="[]",data!A37=0),"-",IF(AND(LEFT(data!A37,1)="'",RIGHT(data!A37,1)="'"),MID(data!A37,2,LEN(data!A37)-2),data!A37))</f>
        <v>gen_cost_total_solar</v>
      </c>
      <c r="B37" s="17">
        <f>IF(OR(data!B37="",data!B37="[]",data!B37=0),"-",IF(AND(LEFT(data!B37,1)="'",RIGHT(data!B37,1)="'"),MID(data!B37,2,LEN(data!B37)-2),data!B37))</f>
        <v>1.4109645916648701</v>
      </c>
      <c r="C37" s="17">
        <f>IF(OR(data!C37="",data!C37="[]",data!C37=0),"-",IF(AND(LEFT(data!C37,1)="'",RIGHT(data!C37,1)="'"),MID(data!C37,2,LEN(data!C37)-2),data!C37))</f>
        <v>1.4109524740834301</v>
      </c>
      <c r="D37" s="17">
        <f>IF(OR(data!D37="",data!D37="[]",data!D37=0),"-",IF(AND(LEFT(data!D37,1)="'",RIGHT(data!D37,1)="'"),MID(data!D37,2,LEN(data!D37)-2),data!D37))</f>
        <v>1.9553988003451701</v>
      </c>
      <c r="E37" s="17">
        <f>IF(OR(data!E37="",data!E37="[]",data!E37=0),"-",IF(AND(LEFT(data!E37,1)="'",RIGHT(data!E37,1)="'"),MID(data!E37,2,LEN(data!E37)-2),data!E37))</f>
        <v>1.96471665556966</v>
      </c>
      <c r="F37" s="17" t="str">
        <f>IF(OR(data!F37="",data!F37="[]",data!F37=0),"-",IF(AND(LEFT(data!F37,1)="'",RIGHT(data!F37,1)="'"),MID(data!F37,2,LEN(data!F37)-2),data!F37))</f>
        <v>-</v>
      </c>
      <c r="G37" s="17" t="str">
        <f>IF(OR(data!G37="",data!G37="[]",data!G37=0),"-",IF(AND(LEFT(data!G37,1)="'",RIGHT(data!G37,1)="'"),MID(data!G37,2,LEN(data!G37)-2),data!G37))</f>
        <v>-</v>
      </c>
      <c r="H37" s="17" t="str">
        <f>IF(OR(data!H37="",data!H37="[]",data!H37=0),"-",IF(AND(LEFT(data!H37,1)="'",RIGHT(data!H37,1)="'"),MID(data!H37,2,LEN(data!H37)-2),data!H37))</f>
        <v>-</v>
      </c>
      <c r="I37" s="17" t="str">
        <f>IF(OR(data!I37="",data!I37="[]",data!I37=0),"-",IF(AND(LEFT(data!I37,1)="'",RIGHT(data!I37,1)="'"),MID(data!I37,2,LEN(data!I37)-2),data!I37))</f>
        <v>-</v>
      </c>
      <c r="J37" s="17" t="str">
        <f>IF(OR(data!J37="",data!J37="[]",data!J37=0),"-",IF(AND(LEFT(data!J37,1)="'",RIGHT(data!J37,1)="'"),MID(data!J37,2,LEN(data!J37)-2),data!J37))</f>
        <v>-</v>
      </c>
      <c r="K37" s="17" t="str">
        <f>IF(OR(data!K37="",data!K37="[]",data!K37=0),"-",IF(AND(LEFT(data!K37,1)="'",RIGHT(data!K37,1)="'"),MID(data!K37,2,LEN(data!K37)-2),data!K37))</f>
        <v>-</v>
      </c>
    </row>
    <row r="38" spans="1:11" x14ac:dyDescent="0.3">
      <c r="A38" s="17" t="str">
        <f>IF(OR(data!A38="",data!A38="[]",data!A38=0),"-",IF(AND(LEFT(data!A38,1)="'",RIGHT(data!A38,1)="'"),MID(data!A38,2,LEN(data!A38)-2),data!A38))</f>
        <v>gen_cost_total_tidal</v>
      </c>
      <c r="B38" s="17">
        <f>IF(OR(data!B38="",data!B38="[]",data!B38=0),"-",IF(AND(LEFT(data!B38,1)="'",RIGHT(data!B38,1)="'"),MID(data!B38,2,LEN(data!B38)-2),data!B38))</f>
        <v>7.45696494677619</v>
      </c>
      <c r="C38" s="17">
        <f>IF(OR(data!C38="",data!C38="[]",data!C38=0),"-",IF(AND(LEFT(data!C38,1)="'",RIGHT(data!C38,1)="'"),MID(data!C38,2,LEN(data!C38)-2),data!C38))</f>
        <v>7.4569801564697</v>
      </c>
      <c r="D38" s="17">
        <f>IF(OR(data!D38="",data!D38="[]",data!D38=0),"-",IF(AND(LEFT(data!D38,1)="'",RIGHT(data!D38,1)="'"),MID(data!D38,2,LEN(data!D38)-2),data!D38))</f>
        <v>6.94384391585917</v>
      </c>
      <c r="E38" s="17">
        <f>IF(OR(data!E38="",data!E38="[]",data!E38=0),"-",IF(AND(LEFT(data!E38,1)="'",RIGHT(data!E38,1)="'"),MID(data!E38,2,LEN(data!E38)-2),data!E38))</f>
        <v>6.9335998179407401</v>
      </c>
      <c r="F38" s="17" t="str">
        <f>IF(OR(data!F38="",data!F38="[]",data!F38=0),"-",IF(AND(LEFT(data!F38,1)="'",RIGHT(data!F38,1)="'"),MID(data!F38,2,LEN(data!F38)-2),data!F38))</f>
        <v>-</v>
      </c>
      <c r="G38" s="17" t="str">
        <f>IF(OR(data!G38="",data!G38="[]",data!G38=0),"-",IF(AND(LEFT(data!G38,1)="'",RIGHT(data!G38,1)="'"),MID(data!G38,2,LEN(data!G38)-2),data!G38))</f>
        <v>-</v>
      </c>
      <c r="H38" s="17" t="str">
        <f>IF(OR(data!H38="",data!H38="[]",data!H38=0),"-",IF(AND(LEFT(data!H38,1)="'",RIGHT(data!H38,1)="'"),MID(data!H38,2,LEN(data!H38)-2),data!H38))</f>
        <v>-</v>
      </c>
      <c r="I38" s="17" t="str">
        <f>IF(OR(data!I38="",data!I38="[]",data!I38=0),"-",IF(AND(LEFT(data!I38,1)="'",RIGHT(data!I38,1)="'"),MID(data!I38,2,LEN(data!I38)-2),data!I38))</f>
        <v>-</v>
      </c>
      <c r="J38" s="17" t="str">
        <f>IF(OR(data!J38="",data!J38="[]",data!J38=0),"-",IF(AND(LEFT(data!J38,1)="'",RIGHT(data!J38,1)="'"),MID(data!J38,2,LEN(data!J38)-2),data!J38))</f>
        <v>-</v>
      </c>
      <c r="K38" s="17" t="str">
        <f>IF(OR(data!K38="",data!K38="[]",data!K38=0),"-",IF(AND(LEFT(data!K38,1)="'",RIGHT(data!K38,1)="'"),MID(data!K38,2,LEN(data!K38)-2),data!K38))</f>
        <v>-</v>
      </c>
    </row>
    <row r="39" spans="1:11" x14ac:dyDescent="0.3">
      <c r="A39" s="17" t="str">
        <f>IF(OR(data!A39="",data!A39="[]",data!A39=0),"-",IF(AND(LEFT(data!A39,1)="'",RIGHT(data!A39,1)="'"),MID(data!A39,2,LEN(data!A39)-2),data!A39))</f>
        <v>gen_rated_power_solar</v>
      </c>
      <c r="B39" s="17">
        <f>IF(OR(data!B39="",data!B39="[]",data!B39=0),"-",IF(AND(LEFT(data!B39,1)="'",RIGHT(data!B39,1)="'"),MID(data!B39,2,LEN(data!B39)-2),data!B39))</f>
        <v>0.50391592559459797</v>
      </c>
      <c r="C39" s="17">
        <f>IF(OR(data!C39="",data!C39="[]",data!C39=0),"-",IF(AND(LEFT(data!C39,1)="'",RIGHT(data!C39,1)="'"),MID(data!C39,2,LEN(data!C39)-2),data!C39))</f>
        <v>0.50391159788694095</v>
      </c>
      <c r="D39" s="17">
        <f>IF(OR(data!D39="",data!D39="[]",data!D39=0),"-",IF(AND(LEFT(data!D39,1)="'",RIGHT(data!D39,1)="'"),MID(data!D39,2,LEN(data!D39)-2),data!D39))</f>
        <v>0.69835671440899005</v>
      </c>
      <c r="E39" s="17">
        <f>IF(OR(data!E39="",data!E39="[]",data!E39=0),"-",IF(AND(LEFT(data!E39,1)="'",RIGHT(data!E39,1)="'"),MID(data!E39,2,LEN(data!E39)-2),data!E39))</f>
        <v>0.70168451984630598</v>
      </c>
      <c r="F39" s="17" t="str">
        <f>IF(OR(data!F39="",data!F39="[]",data!F39=0),"-",IF(AND(LEFT(data!F39,1)="'",RIGHT(data!F39,1)="'"),MID(data!F39,2,LEN(data!F39)-2),data!F39))</f>
        <v>-</v>
      </c>
      <c r="G39" s="17" t="str">
        <f>IF(OR(data!G39="",data!G39="[]",data!G39=0),"-",IF(AND(LEFT(data!G39,1)="'",RIGHT(data!G39,1)="'"),MID(data!G39,2,LEN(data!G39)-2),data!G39))</f>
        <v>-</v>
      </c>
      <c r="H39" s="17" t="str">
        <f>IF(OR(data!H39="",data!H39="[]",data!H39=0),"-",IF(AND(LEFT(data!H39,1)="'",RIGHT(data!H39,1)="'"),MID(data!H39,2,LEN(data!H39)-2),data!H39))</f>
        <v>-</v>
      </c>
      <c r="I39" s="17" t="str">
        <f>IF(OR(data!I39="",data!I39="[]",data!I39=0),"-",IF(AND(LEFT(data!I39,1)="'",RIGHT(data!I39,1)="'"),MID(data!I39,2,LEN(data!I39)-2),data!I39))</f>
        <v>-</v>
      </c>
      <c r="J39" s="17" t="str">
        <f>IF(OR(data!J39="",data!J39="[]",data!J39=0),"-",IF(AND(LEFT(data!J39,1)="'",RIGHT(data!J39,1)="'"),MID(data!J39,2,LEN(data!J39)-2),data!J39))</f>
        <v>-</v>
      </c>
      <c r="K39" s="17" t="str">
        <f>IF(OR(data!K39="",data!K39="[]",data!K39=0),"-",IF(AND(LEFT(data!K39,1)="'",RIGHT(data!K39,1)="'"),MID(data!K39,2,LEN(data!K39)-2),data!K39))</f>
        <v>-</v>
      </c>
    </row>
    <row r="40" spans="1:11" x14ac:dyDescent="0.3">
      <c r="A40" s="17" t="str">
        <f>IF(OR(data!A40="",data!A40="[]",data!A40=0),"-",IF(AND(LEFT(data!A40,1)="'",RIGHT(data!A40,1)="'"),MID(data!A40,2,LEN(data!A40)-2),data!A40))</f>
        <v>gen_rated_power_tidal</v>
      </c>
      <c r="B40" s="17">
        <f>IF(OR(data!B40="",data!B40="[]",data!B40=0),"-",IF(AND(LEFT(data!B40,1)="'",RIGHT(data!B40,1)="'"),MID(data!B40,2,LEN(data!B40)-2),data!B40))</f>
        <v>1.73417789459911</v>
      </c>
      <c r="C40" s="17">
        <f>IF(OR(data!C40="",data!C40="[]",data!C40=0),"-",IF(AND(LEFT(data!C40,1)="'",RIGHT(data!C40,1)="'"),MID(data!C40,2,LEN(data!C40)-2),data!C40))</f>
        <v>1.73418143173714</v>
      </c>
      <c r="D40" s="17">
        <f>IF(OR(data!D40="",data!D40="[]",data!D40=0),"-",IF(AND(LEFT(data!D40,1)="'",RIGHT(data!D40,1)="'"),MID(data!D40,2,LEN(data!D40)-2),data!D40))</f>
        <v>1.61484742229283</v>
      </c>
      <c r="E40" s="17">
        <f>IF(OR(data!E40="",data!E40="[]",data!E40=0),"-",IF(AND(LEFT(data!E40,1)="'",RIGHT(data!E40,1)="'"),MID(data!E40,2,LEN(data!E40)-2),data!E40))</f>
        <v>1.6124650739397099</v>
      </c>
      <c r="F40" s="17" t="str">
        <f>IF(OR(data!F40="",data!F40="[]",data!F40=0),"-",IF(AND(LEFT(data!F40,1)="'",RIGHT(data!F40,1)="'"),MID(data!F40,2,LEN(data!F40)-2),data!F40))</f>
        <v>-</v>
      </c>
      <c r="G40" s="17" t="str">
        <f>IF(OR(data!G40="",data!G40="[]",data!G40=0),"-",IF(AND(LEFT(data!G40,1)="'",RIGHT(data!G40,1)="'"),MID(data!G40,2,LEN(data!G40)-2),data!G40))</f>
        <v>-</v>
      </c>
      <c r="H40" s="17" t="str">
        <f>IF(OR(data!H40="",data!H40="[]",data!H40=0),"-",IF(AND(LEFT(data!H40,1)="'",RIGHT(data!H40,1)="'"),MID(data!H40,2,LEN(data!H40)-2),data!H40))</f>
        <v>-</v>
      </c>
      <c r="I40" s="17" t="str">
        <f>IF(OR(data!I40="",data!I40="[]",data!I40=0),"-",IF(AND(LEFT(data!I40,1)="'",RIGHT(data!I40,1)="'"),MID(data!I40,2,LEN(data!I40)-2),data!I40))</f>
        <v>-</v>
      </c>
      <c r="J40" s="17" t="str">
        <f>IF(OR(data!J40="",data!J40="[]",data!J40=0),"-",IF(AND(LEFT(data!J40,1)="'",RIGHT(data!J40,1)="'"),MID(data!J40,2,LEN(data!J40)-2),data!J40))</f>
        <v>-</v>
      </c>
      <c r="K40" s="17" t="str">
        <f>IF(OR(data!K40="",data!K40="[]",data!K40=0),"-",IF(AND(LEFT(data!K40,1)="'",RIGHT(data!K40,1)="'"),MID(data!K40,2,LEN(data!K40)-2),data!K40))</f>
        <v>-</v>
      </c>
    </row>
    <row r="41" spans="1:11" x14ac:dyDescent="0.3">
      <c r="A41" s="17" t="str">
        <f>IF(OR(data!A41="",data!A41="[]",data!A41=0),"-",IF(AND(LEFT(data!A41,1)="'",RIGHT(data!A41,1)="'"),MID(data!A41,2,LEN(data!A41)-2),data!A41))</f>
        <v>gen_power_cost_solar</v>
      </c>
      <c r="B41" s="17">
        <f>IF(OR(data!B41="",data!B41="[]",data!B41=0),"-",IF(AND(LEFT(data!B41,1)="'",RIGHT(data!B41,1)="'"),MID(data!B41,2,LEN(data!B41)-2),data!B41))</f>
        <v>2.8</v>
      </c>
      <c r="C41" s="17">
        <f>IF(OR(data!C41="",data!C41="[]",data!C41=0),"-",IF(AND(LEFT(data!C41,1)="'",RIGHT(data!C41,1)="'"),MID(data!C41,2,LEN(data!C41)-2),data!C41))</f>
        <v>2.8</v>
      </c>
      <c r="D41" s="17">
        <f>IF(OR(data!D41="",data!D41="[]",data!D41=0),"-",IF(AND(LEFT(data!D41,1)="'",RIGHT(data!D41,1)="'"),MID(data!D41,2,LEN(data!D41)-2),data!D41))</f>
        <v>2.8</v>
      </c>
      <c r="E41" s="17">
        <f>IF(OR(data!E41="",data!E41="[]",data!E41=0),"-",IF(AND(LEFT(data!E41,1)="'",RIGHT(data!E41,1)="'"),MID(data!E41,2,LEN(data!E41)-2),data!E41))</f>
        <v>2.8</v>
      </c>
      <c r="F41" s="17" t="str">
        <f>IF(OR(data!F41="",data!F41="[]",data!F41=0),"-",IF(AND(LEFT(data!F41,1)="'",RIGHT(data!F41,1)="'"),MID(data!F41,2,LEN(data!F41)-2),data!F41))</f>
        <v>-</v>
      </c>
      <c r="G41" s="17" t="str">
        <f>IF(OR(data!G41="",data!G41="[]",data!G41=0),"-",IF(AND(LEFT(data!G41,1)="'",RIGHT(data!G41,1)="'"),MID(data!G41,2,LEN(data!G41)-2),data!G41))</f>
        <v>-</v>
      </c>
      <c r="H41" s="17" t="str">
        <f>IF(OR(data!H41="",data!H41="[]",data!H41=0),"-",IF(AND(LEFT(data!H41,1)="'",RIGHT(data!H41,1)="'"),MID(data!H41,2,LEN(data!H41)-2),data!H41))</f>
        <v>-</v>
      </c>
      <c r="I41" s="17" t="str">
        <f>IF(OR(data!I41="",data!I41="[]",data!I41=0),"-",IF(AND(LEFT(data!I41,1)="'",RIGHT(data!I41,1)="'"),MID(data!I41,2,LEN(data!I41)-2),data!I41))</f>
        <v>-</v>
      </c>
      <c r="J41" s="17" t="str">
        <f>IF(OR(data!J41="",data!J41="[]",data!J41=0),"-",IF(AND(LEFT(data!J41,1)="'",RIGHT(data!J41,1)="'"),MID(data!J41,2,LEN(data!J41)-2),data!J41))</f>
        <v>-</v>
      </c>
      <c r="K41" s="17" t="str">
        <f>IF(OR(data!K41="",data!K41="[]",data!K41=0),"-",IF(AND(LEFT(data!K41,1)="'",RIGHT(data!K41,1)="'"),MID(data!K41,2,LEN(data!K41)-2),data!K41))</f>
        <v>-</v>
      </c>
    </row>
    <row r="42" spans="1:11" x14ac:dyDescent="0.3">
      <c r="A42" s="17" t="str">
        <f>IF(OR(data!A42="",data!A42="[]",data!A42=0),"-",IF(AND(LEFT(data!A42,1)="'",RIGHT(data!A42,1)="'"),MID(data!A42,2,LEN(data!A42)-2),data!A42))</f>
        <v>gen_power_cost_tidal</v>
      </c>
      <c r="B42" s="17">
        <f>IF(OR(data!B42="",data!B42="[]",data!B42=0),"-",IF(AND(LEFT(data!B42,1)="'",RIGHT(data!B42,1)="'"),MID(data!B42,2,LEN(data!B42)-2),data!B42))</f>
        <v>4.3</v>
      </c>
      <c r="C42" s="17">
        <f>IF(OR(data!C42="",data!C42="[]",data!C42=0),"-",IF(AND(LEFT(data!C42,1)="'",RIGHT(data!C42,1)="'"),MID(data!C42,2,LEN(data!C42)-2),data!C42))</f>
        <v>4.3</v>
      </c>
      <c r="D42" s="17">
        <f>IF(OR(data!D42="",data!D42="[]",data!D42=0),"-",IF(AND(LEFT(data!D42,1)="'",RIGHT(data!D42,1)="'"),MID(data!D42,2,LEN(data!D42)-2),data!D42))</f>
        <v>4.3</v>
      </c>
      <c r="E42" s="17">
        <f>IF(OR(data!E42="",data!E42="[]",data!E42=0),"-",IF(AND(LEFT(data!E42,1)="'",RIGHT(data!E42,1)="'"),MID(data!E42,2,LEN(data!E42)-2),data!E42))</f>
        <v>4.3</v>
      </c>
      <c r="F42" s="17" t="str">
        <f>IF(OR(data!F42="",data!F42="[]",data!F42=0),"-",IF(AND(LEFT(data!F42,1)="'",RIGHT(data!F42,1)="'"),MID(data!F42,2,LEN(data!F42)-2),data!F42))</f>
        <v>-</v>
      </c>
      <c r="G42" s="17" t="str">
        <f>IF(OR(data!G42="",data!G42="[]",data!G42=0),"-",IF(AND(LEFT(data!G42,1)="'",RIGHT(data!G42,1)="'"),MID(data!G42,2,LEN(data!G42)-2),data!G42))</f>
        <v>-</v>
      </c>
      <c r="H42" s="17" t="str">
        <f>IF(OR(data!H42="",data!H42="[]",data!H42=0),"-",IF(AND(LEFT(data!H42,1)="'",RIGHT(data!H42,1)="'"),MID(data!H42,2,LEN(data!H42)-2),data!H42))</f>
        <v>-</v>
      </c>
      <c r="I42" s="17" t="str">
        <f>IF(OR(data!I42="",data!I42="[]",data!I42=0),"-",IF(AND(LEFT(data!I42,1)="'",RIGHT(data!I42,1)="'"),MID(data!I42,2,LEN(data!I42)-2),data!I42))</f>
        <v>-</v>
      </c>
      <c r="J42" s="17" t="str">
        <f>IF(OR(data!J42="",data!J42="[]",data!J42=0),"-",IF(AND(LEFT(data!J42,1)="'",RIGHT(data!J42,1)="'"),MID(data!J42,2,LEN(data!J42)-2),data!J42))</f>
        <v>-</v>
      </c>
      <c r="K42" s="17" t="str">
        <f>IF(OR(data!K42="",data!K42="[]",data!K42=0),"-",IF(AND(LEFT(data!K42,1)="'",RIGHT(data!K42,1)="'"),MID(data!K42,2,LEN(data!K42)-2),data!K42))</f>
        <v>-</v>
      </c>
    </row>
    <row r="43" spans="1:11" x14ac:dyDescent="0.3">
      <c r="A43" s="17" t="str">
        <f>IF(OR(data!A43="",data!A43="[]",data!A43=0),"-",IF(AND(LEFT(data!A43,1)="'",RIGHT(data!A43,1)="'"),MID(data!A43,2,LEN(data!A43)-2),data!A43))</f>
        <v>gen_life_solar</v>
      </c>
      <c r="B43" s="17">
        <f>IF(OR(data!B43="",data!B43="[]",data!B43=0),"-",IF(AND(LEFT(data!B43,1)="'",RIGHT(data!B43,1)="'"),MID(data!B43,2,LEN(data!B43)-2),data!B43))</f>
        <v>30</v>
      </c>
      <c r="C43" s="17">
        <f>IF(OR(data!C43="",data!C43="[]",data!C43=0),"-",IF(AND(LEFT(data!C43,1)="'",RIGHT(data!C43,1)="'"),MID(data!C43,2,LEN(data!C43)-2),data!C43))</f>
        <v>30</v>
      </c>
      <c r="D43" s="17">
        <f>IF(OR(data!D43="",data!D43="[]",data!D43=0),"-",IF(AND(LEFT(data!D43,1)="'",RIGHT(data!D43,1)="'"),MID(data!D43,2,LEN(data!D43)-2),data!D43))</f>
        <v>30</v>
      </c>
      <c r="E43" s="17">
        <f>IF(OR(data!E43="",data!E43="[]",data!E43=0),"-",IF(AND(LEFT(data!E43,1)="'",RIGHT(data!E43,1)="'"),MID(data!E43,2,LEN(data!E43)-2),data!E43))</f>
        <v>30</v>
      </c>
      <c r="F43" s="17" t="str">
        <f>IF(OR(data!F43="",data!F43="[]",data!F43=0),"-",IF(AND(LEFT(data!F43,1)="'",RIGHT(data!F43,1)="'"),MID(data!F43,2,LEN(data!F43)-2),data!F43))</f>
        <v>-</v>
      </c>
      <c r="G43" s="17" t="str">
        <f>IF(OR(data!G43="",data!G43="[]",data!G43=0),"-",IF(AND(LEFT(data!G43,1)="'",RIGHT(data!G43,1)="'"),MID(data!G43,2,LEN(data!G43)-2),data!G43))</f>
        <v>-</v>
      </c>
      <c r="H43" s="17" t="str">
        <f>IF(OR(data!H43="",data!H43="[]",data!H43=0),"-",IF(AND(LEFT(data!H43,1)="'",RIGHT(data!H43,1)="'"),MID(data!H43,2,LEN(data!H43)-2),data!H43))</f>
        <v>-</v>
      </c>
      <c r="I43" s="17" t="str">
        <f>IF(OR(data!I43="",data!I43="[]",data!I43=0),"-",IF(AND(LEFT(data!I43,1)="'",RIGHT(data!I43,1)="'"),MID(data!I43,2,LEN(data!I43)-2),data!I43))</f>
        <v>-</v>
      </c>
      <c r="J43" s="17" t="str">
        <f>IF(OR(data!J43="",data!J43="[]",data!J43=0),"-",IF(AND(LEFT(data!J43,1)="'",RIGHT(data!J43,1)="'"),MID(data!J43,2,LEN(data!J43)-2),data!J43))</f>
        <v>-</v>
      </c>
      <c r="K43" s="17" t="str">
        <f>IF(OR(data!K43="",data!K43="[]",data!K43=0),"-",IF(AND(LEFT(data!K43,1)="'",RIGHT(data!K43,1)="'"),MID(data!K43,2,LEN(data!K43)-2),data!K43))</f>
        <v>-</v>
      </c>
    </row>
    <row r="44" spans="1:11" x14ac:dyDescent="0.3">
      <c r="A44" s="17" t="str">
        <f>IF(OR(data!A44="",data!A44="[]",data!A44=0),"-",IF(AND(LEFT(data!A44,1)="'",RIGHT(data!A44,1)="'"),MID(data!A44,2,LEN(data!A44)-2),data!A44))</f>
        <v>gen_life_tidal</v>
      </c>
      <c r="B44" s="17">
        <f>IF(OR(data!B44="",data!B44="[]",data!B44=0),"-",IF(AND(LEFT(data!B44,1)="'",RIGHT(data!B44,1)="'"),MID(data!B44,2,LEN(data!B44)-2),data!B44))</f>
        <v>20</v>
      </c>
      <c r="C44" s="17">
        <f>IF(OR(data!C44="",data!C44="[]",data!C44=0),"-",IF(AND(LEFT(data!C44,1)="'",RIGHT(data!C44,1)="'"),MID(data!C44,2,LEN(data!C44)-2),data!C44))</f>
        <v>20</v>
      </c>
      <c r="D44" s="17">
        <f>IF(OR(data!D44="",data!D44="[]",data!D44=0),"-",IF(AND(LEFT(data!D44,1)="'",RIGHT(data!D44,1)="'"),MID(data!D44,2,LEN(data!D44)-2),data!D44))</f>
        <v>20</v>
      </c>
      <c r="E44" s="17">
        <f>IF(OR(data!E44="",data!E44="[]",data!E44=0),"-",IF(AND(LEFT(data!E44,1)="'",RIGHT(data!E44,1)="'"),MID(data!E44,2,LEN(data!E44)-2),data!E44))</f>
        <v>20</v>
      </c>
      <c r="F44" s="17" t="str">
        <f>IF(OR(data!F44="",data!F44="[]",data!F44=0),"-",IF(AND(LEFT(data!F44,1)="'",RIGHT(data!F44,1)="'"),MID(data!F44,2,LEN(data!F44)-2),data!F44))</f>
        <v>-</v>
      </c>
      <c r="G44" s="17" t="str">
        <f>IF(OR(data!G44="",data!G44="[]",data!G44=0),"-",IF(AND(LEFT(data!G44,1)="'",RIGHT(data!G44,1)="'"),MID(data!G44,2,LEN(data!G44)-2),data!G44))</f>
        <v>-</v>
      </c>
      <c r="H44" s="17" t="str">
        <f>IF(OR(data!H44="",data!H44="[]",data!H44=0),"-",IF(AND(LEFT(data!H44,1)="'",RIGHT(data!H44,1)="'"),MID(data!H44,2,LEN(data!H44)-2),data!H44))</f>
        <v>-</v>
      </c>
      <c r="I44" s="17" t="str">
        <f>IF(OR(data!I44="",data!I44="[]",data!I44=0),"-",IF(AND(LEFT(data!I44,1)="'",RIGHT(data!I44,1)="'"),MID(data!I44,2,LEN(data!I44)-2),data!I44))</f>
        <v>-</v>
      </c>
      <c r="J44" s="17" t="str">
        <f>IF(OR(data!J44="",data!J44="[]",data!J44=0),"-",IF(AND(LEFT(data!J44,1)="'",RIGHT(data!J44,1)="'"),MID(data!J44,2,LEN(data!J44)-2),data!J44))</f>
        <v>-</v>
      </c>
      <c r="K44" s="17" t="str">
        <f>IF(OR(data!K44="",data!K44="[]",data!K44=0),"-",IF(AND(LEFT(data!K44,1)="'",RIGHT(data!K44,1)="'"),MID(data!K44,2,LEN(data!K44)-2),data!K44))</f>
        <v>-</v>
      </c>
    </row>
    <row r="45" spans="1:11" x14ac:dyDescent="0.3">
      <c r="A45" s="17" t="str">
        <f>IF(OR(data!A45="",data!A45="[]",data!A45=0),"-",IF(AND(LEFT(data!A45,1)="'",RIGHT(data!A45,1)="'"),MID(data!A45,2,LEN(data!A45)-2),data!A45))</f>
        <v>gen_CF_solar</v>
      </c>
      <c r="B45" s="17">
        <f>IF(OR(data!B45="",data!B45="[]",data!B45=0),"-",IF(AND(LEFT(data!B45,1)="'",RIGHT(data!B45,1)="'"),MID(data!B45,2,LEN(data!B45)-2),data!B45))</f>
        <v>16.619346324200901</v>
      </c>
      <c r="C45" s="17">
        <f>IF(OR(data!C45="",data!C45="[]",data!C45=0),"-",IF(AND(LEFT(data!C45,1)="'",RIGHT(data!C45,1)="'"),MID(data!C45,2,LEN(data!C45)-2),data!C45))</f>
        <v>16.619346324200901</v>
      </c>
      <c r="D45" s="17">
        <f>IF(OR(data!D45="",data!D45="[]",data!D45=0),"-",IF(AND(LEFT(data!D45,1)="'",RIGHT(data!D45,1)="'"),MID(data!D45,2,LEN(data!D45)-2),data!D45))</f>
        <v>16.619346324200901</v>
      </c>
      <c r="E45" s="17">
        <f>IF(OR(data!E45="",data!E45="[]",data!E45=0),"-",IF(AND(LEFT(data!E45,1)="'",RIGHT(data!E45,1)="'"),MID(data!E45,2,LEN(data!E45)-2),data!E45))</f>
        <v>16.619346324201</v>
      </c>
      <c r="F45" s="17" t="str">
        <f>IF(OR(data!F45="",data!F45="[]",data!F45=0),"-",IF(AND(LEFT(data!F45,1)="'",RIGHT(data!F45,1)="'"),MID(data!F45,2,LEN(data!F45)-2),data!F45))</f>
        <v>-</v>
      </c>
      <c r="G45" s="17" t="str">
        <f>IF(OR(data!G45="",data!G45="[]",data!G45=0),"-",IF(AND(LEFT(data!G45,1)="'",RIGHT(data!G45,1)="'"),MID(data!G45,2,LEN(data!G45)-2),data!G45))</f>
        <v>-</v>
      </c>
      <c r="H45" s="17" t="str">
        <f>IF(OR(data!H45="",data!H45="[]",data!H45=0),"-",IF(AND(LEFT(data!H45,1)="'",RIGHT(data!H45,1)="'"),MID(data!H45,2,LEN(data!H45)-2),data!H45))</f>
        <v>-</v>
      </c>
      <c r="I45" s="17" t="str">
        <f>IF(OR(data!I45="",data!I45="[]",data!I45=0),"-",IF(AND(LEFT(data!I45,1)="'",RIGHT(data!I45,1)="'"),MID(data!I45,2,LEN(data!I45)-2),data!I45))</f>
        <v>-</v>
      </c>
      <c r="J45" s="17" t="str">
        <f>IF(OR(data!J45="",data!J45="[]",data!J45=0),"-",IF(AND(LEFT(data!J45,1)="'",RIGHT(data!J45,1)="'"),MID(data!J45,2,LEN(data!J45)-2),data!J45))</f>
        <v>-</v>
      </c>
      <c r="K45" s="17" t="str">
        <f>IF(OR(data!K45="",data!K45="[]",data!K45=0),"-",IF(AND(LEFT(data!K45,1)="'",RIGHT(data!K45,1)="'"),MID(data!K45,2,LEN(data!K45)-2),data!K45))</f>
        <v>-</v>
      </c>
    </row>
    <row r="46" spans="1:11" x14ac:dyDescent="0.3">
      <c r="A46" s="17" t="str">
        <f>IF(OR(data!A46="",data!A46="[]",data!A46=0),"-",IF(AND(LEFT(data!A46,1)="'",RIGHT(data!A46,1)="'"),MID(data!A46,2,LEN(data!A46)-2),data!A46))</f>
        <v>gen_CF_tidal</v>
      </c>
      <c r="B46" s="17">
        <f>IF(OR(data!B46="",data!B46="[]",data!B46=0),"-",IF(AND(LEFT(data!B46,1)="'",RIGHT(data!B46,1)="'"),MID(data!B46,2,LEN(data!B46)-2),data!B46))</f>
        <v>25.244200093675701</v>
      </c>
      <c r="C46" s="17">
        <f>IF(OR(data!C46="",data!C46="[]",data!C46=0),"-",IF(AND(LEFT(data!C46,1)="'",RIGHT(data!C46,1)="'"),MID(data!C46,2,LEN(data!C46)-2),data!C46))</f>
        <v>25.244200093675701</v>
      </c>
      <c r="D46" s="17">
        <f>IF(OR(data!D46="",data!D46="[]",data!D46=0),"-",IF(AND(LEFT(data!D46,1)="'",RIGHT(data!D46,1)="'"),MID(data!D46,2,LEN(data!D46)-2),data!D46))</f>
        <v>25.244200093675801</v>
      </c>
      <c r="E46" s="17">
        <f>IF(OR(data!E46="",data!E46="[]",data!E46=0),"-",IF(AND(LEFT(data!E46,1)="'",RIGHT(data!E46,1)="'"),MID(data!E46,2,LEN(data!E46)-2),data!E46))</f>
        <v>25.244200093675801</v>
      </c>
      <c r="F46" s="17" t="str">
        <f>IF(OR(data!F46="",data!F46="[]",data!F46=0),"-",IF(AND(LEFT(data!F46,1)="'",RIGHT(data!F46,1)="'"),MID(data!F46,2,LEN(data!F46)-2),data!F46))</f>
        <v>-</v>
      </c>
      <c r="G46" s="17" t="str">
        <f>IF(OR(data!G46="",data!G46="[]",data!G46=0),"-",IF(AND(LEFT(data!G46,1)="'",RIGHT(data!G46,1)="'"),MID(data!G46,2,LEN(data!G46)-2),data!G46))</f>
        <v>-</v>
      </c>
      <c r="H46" s="17" t="str">
        <f>IF(OR(data!H46="",data!H46="[]",data!H46=0),"-",IF(AND(LEFT(data!H46,1)="'",RIGHT(data!H46,1)="'"),MID(data!H46,2,LEN(data!H46)-2),data!H46))</f>
        <v>-</v>
      </c>
      <c r="I46" s="17" t="str">
        <f>IF(OR(data!I46="",data!I46="[]",data!I46=0),"-",IF(AND(LEFT(data!I46,1)="'",RIGHT(data!I46,1)="'"),MID(data!I46,2,LEN(data!I46)-2),data!I46))</f>
        <v>-</v>
      </c>
      <c r="J46" s="17" t="str">
        <f>IF(OR(data!J46="",data!J46="[]",data!J46=0),"-",IF(AND(LEFT(data!J46,1)="'",RIGHT(data!J46,1)="'"),MID(data!J46,2,LEN(data!J46)-2),data!J46))</f>
        <v>-</v>
      </c>
      <c r="K46" s="17" t="str">
        <f>IF(OR(data!K46="",data!K46="[]",data!K46=0),"-",IF(AND(LEFT(data!K46,1)="'",RIGHT(data!K46,1)="'"),MID(data!K46,2,LEN(data!K46)-2),data!K46))</f>
        <v>-</v>
      </c>
    </row>
    <row r="47" spans="1:11" x14ac:dyDescent="0.3">
      <c r="A47" s="17" t="str">
        <f>IF(OR(data!A47="",data!A47="[]",data!A47=0),"-",IF(AND(LEFT(data!A47,1)="'",RIGHT(data!A47,1)="'"),MID(data!A47,2,LEN(data!A47)-2),data!A47))</f>
        <v>-</v>
      </c>
      <c r="B47" s="17" t="str">
        <f>IF(OR(data!B47="",data!B47="[]",data!B47=0),"-",IF(AND(LEFT(data!B47,1)="'",RIGHT(data!B47,1)="'"),MID(data!B47,2,LEN(data!B47)-2),data!B47))</f>
        <v>-</v>
      </c>
      <c r="C47" s="17" t="str">
        <f>IF(OR(data!C47="",data!C47="[]",data!C47=0),"-",IF(AND(LEFT(data!C47,1)="'",RIGHT(data!C47,1)="'"),MID(data!C47,2,LEN(data!C47)-2),data!C47))</f>
        <v>-</v>
      </c>
      <c r="D47" s="17" t="str">
        <f>IF(OR(data!D47="",data!D47="[]",data!D47=0),"-",IF(AND(LEFT(data!D47,1)="'",RIGHT(data!D47,1)="'"),MID(data!D47,2,LEN(data!D47)-2),data!D47))</f>
        <v>-</v>
      </c>
      <c r="E47" s="17" t="str">
        <f>IF(OR(data!E47="",data!E47="[]",data!E47=0),"-",IF(AND(LEFT(data!E47,1)="'",RIGHT(data!E47,1)="'"),MID(data!E47,2,LEN(data!E47)-2),data!E47))</f>
        <v>-</v>
      </c>
      <c r="F47" s="17" t="str">
        <f>IF(OR(data!F47="",data!F47="[]",data!F47=0),"-",IF(AND(LEFT(data!F47,1)="'",RIGHT(data!F47,1)="'"),MID(data!F47,2,LEN(data!F47)-2),data!F47))</f>
        <v>-</v>
      </c>
      <c r="G47" s="17" t="str">
        <f>IF(OR(data!G47="",data!G47="[]",data!G47=0),"-",IF(AND(LEFT(data!G47,1)="'",RIGHT(data!G47,1)="'"),MID(data!G47,2,LEN(data!G47)-2),data!G47))</f>
        <v>-</v>
      </c>
      <c r="H47" s="17" t="str">
        <f>IF(OR(data!H47="",data!H47="[]",data!H47=0),"-",IF(AND(LEFT(data!H47,1)="'",RIGHT(data!H47,1)="'"),MID(data!H47,2,LEN(data!H47)-2),data!H47))</f>
        <v>-</v>
      </c>
      <c r="I47" s="17" t="str">
        <f>IF(OR(data!I47="",data!I47="[]",data!I47=0),"-",IF(AND(LEFT(data!I47,1)="'",RIGHT(data!I47,1)="'"),MID(data!I47,2,LEN(data!I47)-2),data!I47))</f>
        <v>-</v>
      </c>
      <c r="J47" s="17" t="str">
        <f>IF(OR(data!J47="",data!J47="[]",data!J47=0),"-",IF(AND(LEFT(data!J47,1)="'",RIGHT(data!J47,1)="'"),MID(data!J47,2,LEN(data!J47)-2),data!J47))</f>
        <v>-</v>
      </c>
      <c r="K47" s="17" t="str">
        <f>IF(OR(data!K47="",data!K47="[]",data!K47=0),"-",IF(AND(LEFT(data!K47,1)="'",RIGHT(data!K47,1)="'"),MID(data!K47,2,LEN(data!K47)-2),data!K47))</f>
        <v>-</v>
      </c>
    </row>
    <row r="48" spans="1:11" x14ac:dyDescent="0.3">
      <c r="A48" s="17" t="str">
        <f>IF(OR(data!A48="",data!A48="[]",data!A48=0),"-",IF(AND(LEFT(data!A48,1)="'",RIGHT(data!A48,1)="'"),MID(data!A48,2,LEN(data!A48)-2),data!A48))</f>
        <v>-</v>
      </c>
      <c r="B48" s="17" t="str">
        <f>IF(OR(data!B48="",data!B48="[]",data!B48=0),"-",IF(AND(LEFT(data!B48,1)="'",RIGHT(data!B48,1)="'"),MID(data!B48,2,LEN(data!B48)-2),data!B48))</f>
        <v>-</v>
      </c>
      <c r="C48" s="17" t="str">
        <f>IF(OR(data!C48="",data!C48="[]",data!C48=0),"-",IF(AND(LEFT(data!C48,1)="'",RIGHT(data!C48,1)="'"),MID(data!C48,2,LEN(data!C48)-2),data!C48))</f>
        <v>-</v>
      </c>
      <c r="D48" s="17" t="str">
        <f>IF(OR(data!D48="",data!D48="[]",data!D48=0),"-",IF(AND(LEFT(data!D48,1)="'",RIGHT(data!D48,1)="'"),MID(data!D48,2,LEN(data!D48)-2),data!D48))</f>
        <v>-</v>
      </c>
      <c r="E48" s="17" t="str">
        <f>IF(OR(data!E48="",data!E48="[]",data!E48=0),"-",IF(AND(LEFT(data!E48,1)="'",RIGHT(data!E48,1)="'"),MID(data!E48,2,LEN(data!E48)-2),data!E48))</f>
        <v>-</v>
      </c>
      <c r="F48" s="17" t="str">
        <f>IF(OR(data!F48="",data!F48="[]",data!F48=0),"-",IF(AND(LEFT(data!F48,1)="'",RIGHT(data!F48,1)="'"),MID(data!F48,2,LEN(data!F48)-2),data!F48))</f>
        <v>-</v>
      </c>
      <c r="G48" s="17" t="str">
        <f>IF(OR(data!G48="",data!G48="[]",data!G48=0),"-",IF(AND(LEFT(data!G48,1)="'",RIGHT(data!G48,1)="'"),MID(data!G48,2,LEN(data!G48)-2),data!G48))</f>
        <v>-</v>
      </c>
      <c r="H48" s="17" t="str">
        <f>IF(OR(data!H48="",data!H48="[]",data!H48=0),"-",IF(AND(LEFT(data!H48,1)="'",RIGHT(data!H48,1)="'"),MID(data!H48,2,LEN(data!H48)-2),data!H48))</f>
        <v>-</v>
      </c>
      <c r="I48" s="17" t="str">
        <f>IF(OR(data!I48="",data!I48="[]",data!I48=0),"-",IF(AND(LEFT(data!I48,1)="'",RIGHT(data!I48,1)="'"),MID(data!I48,2,LEN(data!I48)-2),data!I48))</f>
        <v>-</v>
      </c>
      <c r="J48" s="17" t="str">
        <f>IF(OR(data!J48="",data!J48="[]",data!J48=0),"-",IF(AND(LEFT(data!J48,1)="'",RIGHT(data!J48,1)="'"),MID(data!J48,2,LEN(data!J48)-2),data!J48))</f>
        <v>-</v>
      </c>
      <c r="K48" s="17" t="str">
        <f>IF(OR(data!K48="",data!K48="[]",data!K48=0),"-",IF(AND(LEFT(data!K48,1)="'",RIGHT(data!K48,1)="'"),MID(data!K48,2,LEN(data!K48)-2),data!K48))</f>
        <v>-</v>
      </c>
    </row>
    <row r="49" spans="1:11" x14ac:dyDescent="0.3">
      <c r="A49" s="17" t="str">
        <f>IF(OR(data!A49="",data!A49="[]",data!A49=0),"-",IF(AND(LEFT(data!A49,1)="'",RIGHT(data!A49,1)="'"),MID(data!A49,2,LEN(data!A49)-2),data!A49))</f>
        <v>-</v>
      </c>
      <c r="B49" s="17" t="str">
        <f>IF(OR(data!B49="",data!B49="[]",data!B49=0),"-",IF(AND(LEFT(data!B49,1)="'",RIGHT(data!B49,1)="'"),MID(data!B49,2,LEN(data!B49)-2),data!B49))</f>
        <v>-</v>
      </c>
      <c r="C49" s="17" t="str">
        <f>IF(OR(data!C49="",data!C49="[]",data!C49=0),"-",IF(AND(LEFT(data!C49,1)="'",RIGHT(data!C49,1)="'"),MID(data!C49,2,LEN(data!C49)-2),data!C49))</f>
        <v>-</v>
      </c>
      <c r="D49" s="17" t="str">
        <f>IF(OR(data!D49="",data!D49="[]",data!D49=0),"-",IF(AND(LEFT(data!D49,1)="'",RIGHT(data!D49,1)="'"),MID(data!D49,2,LEN(data!D49)-2),data!D49))</f>
        <v>-</v>
      </c>
      <c r="E49" s="17" t="str">
        <f>IF(OR(data!E49="",data!E49="[]",data!E49=0),"-",IF(AND(LEFT(data!E49,1)="'",RIGHT(data!E49,1)="'"),MID(data!E49,2,LEN(data!E49)-2),data!E49))</f>
        <v>-</v>
      </c>
      <c r="F49" s="17" t="str">
        <f>IF(OR(data!F49="",data!F49="[]",data!F49=0),"-",IF(AND(LEFT(data!F49,1)="'",RIGHT(data!F49,1)="'"),MID(data!F49,2,LEN(data!F49)-2),data!F49))</f>
        <v>-</v>
      </c>
      <c r="G49" s="17" t="str">
        <f>IF(OR(data!G49="",data!G49="[]",data!G49=0),"-",IF(AND(LEFT(data!G49,1)="'",RIGHT(data!G49,1)="'"),MID(data!G49,2,LEN(data!G49)-2),data!G49))</f>
        <v>-</v>
      </c>
      <c r="H49" s="17" t="str">
        <f>IF(OR(data!H49="",data!H49="[]",data!H49=0),"-",IF(AND(LEFT(data!H49,1)="'",RIGHT(data!H49,1)="'"),MID(data!H49,2,LEN(data!H49)-2),data!H49))</f>
        <v>-</v>
      </c>
      <c r="I49" s="17" t="str">
        <f>IF(OR(data!I49="",data!I49="[]",data!I49=0),"-",IF(AND(LEFT(data!I49,1)="'",RIGHT(data!I49,1)="'"),MID(data!I49,2,LEN(data!I49)-2),data!I49))</f>
        <v>-</v>
      </c>
      <c r="J49" s="17" t="str">
        <f>IF(OR(data!J49="",data!J49="[]",data!J49=0),"-",IF(AND(LEFT(data!J49,1)="'",RIGHT(data!J49,1)="'"),MID(data!J49,2,LEN(data!J49)-2),data!J49))</f>
        <v>-</v>
      </c>
      <c r="K49" s="17" t="str">
        <f>IF(OR(data!K49="",data!K49="[]",data!K49=0),"-",IF(AND(LEFT(data!K49,1)="'",RIGHT(data!K49,1)="'"),MID(data!K49,2,LEN(data!K49)-2),data!K49))</f>
        <v>-</v>
      </c>
    </row>
    <row r="50" spans="1:11" x14ac:dyDescent="0.3">
      <c r="A50" s="17" t="str">
        <f>IF(OR(data!A50="",data!A50="[]",data!A50=0),"-",IF(AND(LEFT(data!A50,1)="'",RIGHT(data!A50,1)="'"),MID(data!A50,2,LEN(data!A50)-2),data!A50))</f>
        <v>-</v>
      </c>
      <c r="B50" s="17" t="str">
        <f>IF(OR(data!B50="",data!B50="[]",data!B50=0),"-",IF(AND(LEFT(data!B50,1)="'",RIGHT(data!B50,1)="'"),MID(data!B50,2,LEN(data!B50)-2),data!B50))</f>
        <v>-</v>
      </c>
      <c r="C50" s="17" t="str">
        <f>IF(OR(data!C50="",data!C50="[]",data!C50=0),"-",IF(AND(LEFT(data!C50,1)="'",RIGHT(data!C50,1)="'"),MID(data!C50,2,LEN(data!C50)-2),data!C50))</f>
        <v>-</v>
      </c>
      <c r="D50" s="17" t="str">
        <f>IF(OR(data!D50="",data!D50="[]",data!D50=0),"-",IF(AND(LEFT(data!D50,1)="'",RIGHT(data!D50,1)="'"),MID(data!D50,2,LEN(data!D50)-2),data!D50))</f>
        <v>-</v>
      </c>
      <c r="E50" s="17" t="str">
        <f>IF(OR(data!E50="",data!E50="[]",data!E50=0),"-",IF(AND(LEFT(data!E50,1)="'",RIGHT(data!E50,1)="'"),MID(data!E50,2,LEN(data!E50)-2),data!E50))</f>
        <v>-</v>
      </c>
      <c r="F50" s="17" t="str">
        <f>IF(OR(data!F50="",data!F50="[]",data!F50=0),"-",IF(AND(LEFT(data!F50,1)="'",RIGHT(data!F50,1)="'"),MID(data!F50,2,LEN(data!F50)-2),data!F50))</f>
        <v>-</v>
      </c>
      <c r="G50" s="17" t="str">
        <f>IF(OR(data!G50="",data!G50="[]",data!G50=0),"-",IF(AND(LEFT(data!G50,1)="'",RIGHT(data!G50,1)="'"),MID(data!G50,2,LEN(data!G50)-2),data!G50))</f>
        <v>-</v>
      </c>
      <c r="H50" s="17" t="str">
        <f>IF(OR(data!H50="",data!H50="[]",data!H50=0),"-",IF(AND(LEFT(data!H50,1)="'",RIGHT(data!H50,1)="'"),MID(data!H50,2,LEN(data!H50)-2),data!H50))</f>
        <v>-</v>
      </c>
      <c r="I50" s="17" t="str">
        <f>IF(OR(data!I50="",data!I50="[]",data!I50=0),"-",IF(AND(LEFT(data!I50,1)="'",RIGHT(data!I50,1)="'"),MID(data!I50,2,LEN(data!I50)-2),data!I50))</f>
        <v>-</v>
      </c>
      <c r="J50" s="17" t="str">
        <f>IF(OR(data!J50="",data!J50="[]",data!J50=0),"-",IF(AND(LEFT(data!J50,1)="'",RIGHT(data!J50,1)="'"),MID(data!J50,2,LEN(data!J50)-2),data!J50))</f>
        <v>-</v>
      </c>
      <c r="K50" s="17" t="str">
        <f>IF(OR(data!K50="",data!K50="[]",data!K50=0),"-",IF(AND(LEFT(data!K50,1)="'",RIGHT(data!K50,1)="'"),MID(data!K50,2,LEN(data!K50)-2),data!K50))</f>
        <v>-</v>
      </c>
    </row>
    <row r="51" spans="1:11" x14ac:dyDescent="0.3">
      <c r="A51" s="17" t="str">
        <f>IF(OR(data!A51="",data!A51="[]",data!A51=0),"-",IF(AND(LEFT(data!A51,1)="'",RIGHT(data!A51,1)="'"),MID(data!A51,2,LEN(data!A51)-2),data!A51))</f>
        <v>-</v>
      </c>
      <c r="B51" s="17" t="str">
        <f>IF(OR(data!B51="",data!B51="[]",data!B51=0),"-",IF(AND(LEFT(data!B51,1)="'",RIGHT(data!B51,1)="'"),MID(data!B51,2,LEN(data!B51)-2),data!B51))</f>
        <v>-</v>
      </c>
      <c r="C51" s="17" t="str">
        <f>IF(OR(data!C51="",data!C51="[]",data!C51=0),"-",IF(AND(LEFT(data!C51,1)="'",RIGHT(data!C51,1)="'"),MID(data!C51,2,LEN(data!C51)-2),data!C51))</f>
        <v>-</v>
      </c>
      <c r="D51" s="17" t="str">
        <f>IF(OR(data!D51="",data!D51="[]",data!D51=0),"-",IF(AND(LEFT(data!D51,1)="'",RIGHT(data!D51,1)="'"),MID(data!D51,2,LEN(data!D51)-2),data!D51))</f>
        <v>-</v>
      </c>
      <c r="E51" s="17" t="str">
        <f>IF(OR(data!E51="",data!E51="[]",data!E51=0),"-",IF(AND(LEFT(data!E51,1)="'",RIGHT(data!E51,1)="'"),MID(data!E51,2,LEN(data!E51)-2),data!E51))</f>
        <v>-</v>
      </c>
      <c r="F51" s="17" t="str">
        <f>IF(OR(data!F51="",data!F51="[]",data!F51=0),"-",IF(AND(LEFT(data!F51,1)="'",RIGHT(data!F51,1)="'"),MID(data!F51,2,LEN(data!F51)-2),data!F51))</f>
        <v>-</v>
      </c>
      <c r="G51" s="17" t="str">
        <f>IF(OR(data!G51="",data!G51="[]",data!G51=0),"-",IF(AND(LEFT(data!G51,1)="'",RIGHT(data!G51,1)="'"),MID(data!G51,2,LEN(data!G51)-2),data!G51))</f>
        <v>-</v>
      </c>
      <c r="H51" s="17" t="str">
        <f>IF(OR(data!H51="",data!H51="[]",data!H51=0),"-",IF(AND(LEFT(data!H51,1)="'",RIGHT(data!H51,1)="'"),MID(data!H51,2,LEN(data!H51)-2),data!H51))</f>
        <v>-</v>
      </c>
      <c r="I51" s="17" t="str">
        <f>IF(OR(data!I51="",data!I51="[]",data!I51=0),"-",IF(AND(LEFT(data!I51,1)="'",RIGHT(data!I51,1)="'"),MID(data!I51,2,LEN(data!I51)-2),data!I51))</f>
        <v>-</v>
      </c>
      <c r="J51" s="17" t="str">
        <f>IF(OR(data!J51="",data!J51="[]",data!J51=0),"-",IF(AND(LEFT(data!J51,1)="'",RIGHT(data!J51,1)="'"),MID(data!J51,2,LEN(data!J51)-2),data!J51))</f>
        <v>-</v>
      </c>
      <c r="K51" s="17" t="str">
        <f>IF(OR(data!K51="",data!K51="[]",data!K51=0),"-",IF(AND(LEFT(data!K51,1)="'",RIGHT(data!K51,1)="'"),MID(data!K51,2,LEN(data!K51)-2),data!K51))</f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Formatted</vt:lpstr>
      <vt:lpstr>data</vt:lpstr>
      <vt:lpstr>preprocessed</vt:lpstr>
      <vt:lpstr>preprocessed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Kane</dc:creator>
  <cp:lastModifiedBy>Michael Kane</cp:lastModifiedBy>
  <cp:lastPrinted>2020-12-19T03:54:51Z</cp:lastPrinted>
  <dcterms:created xsi:type="dcterms:W3CDTF">2020-12-18T16:28:14Z</dcterms:created>
  <dcterms:modified xsi:type="dcterms:W3CDTF">2020-12-19T22:39:35Z</dcterms:modified>
</cp:coreProperties>
</file>