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omments1.xml" ContentType="application/vnd.openxmlformats-officedocument.spreadsheetml.comments+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pivotTables/pivotTable1.xml" ContentType="application/vnd.openxmlformats-officedocument.spreadsheetml.pivotTable+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hidePivotFieldList="1"/>
  <mc:AlternateContent xmlns:mc="http://schemas.openxmlformats.org/markup-compatibility/2006">
    <mc:Choice Requires="x15">
      <x15ac:absPath xmlns:x15ac="http://schemas.microsoft.com/office/spreadsheetml/2010/11/ac" url="C:\Users\嘉陽田　忠興\Documents\dbSheetClient\902_902Win2016+SQL2017\DBSDEV\8_タスクタイプサンプル集（SQLServer版）\"/>
    </mc:Choice>
  </mc:AlternateContent>
  <xr:revisionPtr revIDLastSave="0" documentId="13_ncr:1_{EC57CF0C-DBCF-4BF9-A362-DFB232E42D5E}" xr6:coauthVersionLast="47" xr6:coauthVersionMax="47" xr10:uidLastSave="{00000000-0000-0000-0000-000000000000}"/>
  <bookViews>
    <workbookView xWindow="29775" yWindow="1230" windowWidth="23505" windowHeight="14175" tabRatio="826" firstSheet="55" activeTab="66" xr2:uid="{00000000-000D-0000-FFFF-FFFF00000000}"/>
  </bookViews>
  <sheets>
    <sheet name="メニュー" sheetId="1" r:id="rId1"/>
    <sheet name="CTL" sheetId="134" r:id="rId2"/>
    <sheet name="使い方" sheetId="47" r:id="rId3"/>
    <sheet name="照会" sheetId="2" r:id="rId4"/>
    <sheet name="SQL展開" sheetId="135" r:id="rId5"/>
    <sheet name="照会_更新" sheetId="125" r:id="rId6"/>
    <sheet name="更新リスト型_In" sheetId="39" r:id="rId7"/>
    <sheet name="更新リスト型" sheetId="38" r:id="rId8"/>
    <sheet name="更新リスト型_Out" sheetId="40" r:id="rId9"/>
    <sheet name="更新カード型" sheetId="41" r:id="rId10"/>
    <sheet name="削除" sheetId="36" r:id="rId11"/>
    <sheet name="SQL更新" sheetId="37" r:id="rId12"/>
    <sheet name="SQL一括照会" sheetId="117" r:id="rId13"/>
    <sheet name="トランザクション_In" sheetId="48" r:id="rId14"/>
    <sheet name="トランザクション" sheetId="50" r:id="rId15"/>
    <sheet name="トランザクション_Out" sheetId="49" r:id="rId16"/>
    <sheet name="トランザクション_キー変更" sheetId="51" r:id="rId17"/>
    <sheet name="読込済みクエリー解放" sheetId="138" r:id="rId18"/>
    <sheet name="データ照会" sheetId="6" r:id="rId19"/>
    <sheet name="検索付データ照会" sheetId="3" r:id="rId20"/>
    <sheet name="入力画面_文字" sheetId="97" r:id="rId21"/>
    <sheet name="入力画面_文字範囲" sheetId="98" r:id="rId22"/>
    <sheet name="入力画面_数値" sheetId="99" r:id="rId23"/>
    <sheet name="入力画面_数値範囲" sheetId="100" r:id="rId24"/>
    <sheet name="入力画面_日付" sheetId="101" r:id="rId25"/>
    <sheet name="入力画面_日付範囲" sheetId="102" r:id="rId26"/>
    <sheet name="入力画面_時刻" sheetId="103" r:id="rId27"/>
    <sheet name="入力画面_時刻範囲" sheetId="106" r:id="rId28"/>
    <sheet name="日付時刻入力画面" sheetId="105" r:id="rId29"/>
    <sheet name="サーバ接続設定" sheetId="96" r:id="rId30"/>
    <sheet name="プロジェクト実行画面設定" sheetId="130" r:id="rId31"/>
    <sheet name="プロジェクト実行動作設定" sheetId="131" r:id="rId32"/>
    <sheet name="Excel動作設定" sheetId="132" r:id="rId33"/>
    <sheet name="サブタスク実行" sheetId="10" r:id="rId34"/>
    <sheet name="条件判定分岐" sheetId="12" r:id="rId35"/>
    <sheet name="変数演算" sheetId="136" r:id="rId36"/>
    <sheet name="ループ処理" sheetId="129" r:id="rId37"/>
    <sheet name="ハイパータスク制御" sheetId="107" r:id="rId38"/>
    <sheet name="タイマー処理" sheetId="59" r:id="rId39"/>
    <sheet name="終了処理" sheetId="57" r:id="rId40"/>
    <sheet name="メニュー制御_起動" sheetId="8" r:id="rId41"/>
    <sheet name="ボタン制御" sheetId="60" r:id="rId42"/>
    <sheet name="メインボタン･メイン１" sheetId="62" r:id="rId43"/>
    <sheet name="メインボタン･メイン１－１" sheetId="63" r:id="rId44"/>
    <sheet name="メインボタン･メイン１－２" sheetId="64" r:id="rId45"/>
    <sheet name="メインボタン･サブ" sheetId="65" r:id="rId46"/>
    <sheet name="メッセージ表示" sheetId="11" r:id="rId47"/>
    <sheet name="直接展開" sheetId="31" r:id="rId48"/>
    <sheet name="コピー" sheetId="46" r:id="rId49"/>
    <sheet name="クリア" sheetId="17" r:id="rId50"/>
    <sheet name="セル保護" sheetId="16" r:id="rId51"/>
    <sheet name="シート保護" sheetId="15" r:id="rId52"/>
    <sheet name="シートコピー" sheetId="111" r:id="rId53"/>
    <sheet name="行列指定" sheetId="27" r:id="rId54"/>
    <sheet name="行列表示" sheetId="26" r:id="rId55"/>
    <sheet name="行列挿入_削除" sheetId="69" r:id="rId56"/>
    <sheet name="並べ替え" sheetId="32" r:id="rId57"/>
    <sheet name="オートフィルター" sheetId="137" r:id="rId58"/>
    <sheet name="シート切替" sheetId="30" r:id="rId59"/>
    <sheet name="シート切替子" sheetId="34" r:id="rId60"/>
    <sheet name="セルジャンプ" sheetId="127" r:id="rId61"/>
    <sheet name="セル位置取得" sheetId="29" r:id="rId62"/>
    <sheet name="セル情報取得" sheetId="139" r:id="rId63"/>
    <sheet name="範囲取得" sheetId="28" r:id="rId64"/>
    <sheet name="自動計算制御" sheetId="33" r:id="rId65"/>
    <sheet name="CSV入力" sheetId="89" r:id="rId66"/>
    <sheet name="CSV出力" sheetId="88" r:id="rId67"/>
    <sheet name="保存" sheetId="14" r:id="rId68"/>
    <sheet name="印刷" sheetId="90" r:id="rId69"/>
    <sheet name="プリンタ設定_一覧取得" sheetId="91" r:id="rId70"/>
    <sheet name="位置合わせ印刷" sheetId="133" r:id="rId71"/>
    <sheet name="マクロ起動" sheetId="75" r:id="rId72"/>
    <sheet name="スクリーン制御" sheetId="7" r:id="rId73"/>
    <sheet name="参照用ブックを開く_閉じる" sheetId="115" r:id="rId74"/>
    <sheet name="複数シート表示_閉じる" sheetId="113" r:id="rId75"/>
    <sheet name="サブシート1" sheetId="114" r:id="rId76"/>
    <sheet name="サブシート2" sheetId="118" r:id="rId77"/>
    <sheet name="サブシート3" sheetId="119" r:id="rId78"/>
    <sheet name="サブシート4" sheetId="120" r:id="rId79"/>
    <sheet name="サブシート5" sheetId="121" r:id="rId80"/>
    <sheet name="複数ウィンドウ表示_閉じる" sheetId="128" r:id="rId81"/>
    <sheet name="ピボットテーブル" sheetId="25" r:id="rId82"/>
    <sheet name="Excelコマンド" sheetId="24" r:id="rId83"/>
    <sheet name="図の挿入_クリア" sheetId="52" r:id="rId84"/>
    <sheet name="イメージ保存" sheetId="86" r:id="rId85"/>
    <sheet name="イメージクリア" sheetId="116" r:id="rId86"/>
    <sheet name="チェックボックス挿入_削除" sheetId="70" r:id="rId87"/>
    <sheet name="セルリンク挿入_削除" sheetId="109" r:id="rId88"/>
    <sheet name="実行ボタン挿入_削除" sheetId="110" r:id="rId89"/>
    <sheet name="ファイルアップロード" sheetId="79" r:id="rId90"/>
    <sheet name="ファイルダウンロード" sheetId="85" r:id="rId91"/>
    <sheet name="ファイル操作" sheetId="112" r:id="rId92"/>
    <sheet name="ファイル属性取得" sheetId="95" r:id="rId93"/>
    <sheet name="ファイル選択ダイアログ" sheetId="87" r:id="rId94"/>
    <sheet name="ログ情報書込" sheetId="22" r:id="rId95"/>
    <sheet name="ブラウザ表示" sheetId="21" r:id="rId96"/>
    <sheet name="外部アプリ起動" sheetId="72" r:id="rId97"/>
    <sheet name="外部DLL呼び出し" sheetId="73" r:id="rId98"/>
    <sheet name="クリップボード操作" sheetId="78" r:id="rId99"/>
    <sheet name="メール送信" sheetId="20" r:id="rId100"/>
  </sheets>
  <externalReferences>
    <externalReference r:id="rId101"/>
    <externalReference r:id="rId102"/>
    <externalReference r:id="rId103"/>
    <externalReference r:id="rId104"/>
    <externalReference r:id="rId105"/>
    <externalReference r:id="rId106"/>
    <externalReference r:id="rId107"/>
    <externalReference r:id="rId108"/>
    <externalReference r:id="rId109"/>
  </externalReferences>
  <definedNames>
    <definedName name="_２．CSV形式のデータが表示されます。">CSV入力!$C$11</definedName>
    <definedName name="_xlnm._FilterDatabase" localSheetId="57" hidden="1">オートフィルター!$D$18:$H$46</definedName>
    <definedName name="ATG_Q9551_I" localSheetId="75">#REF!</definedName>
    <definedName name="ATG_Q9551_I" localSheetId="76">#REF!</definedName>
    <definedName name="ATG_Q9551_I" localSheetId="77">#REF!</definedName>
    <definedName name="ATG_Q9551_I" localSheetId="78">#REF!</definedName>
    <definedName name="ATG_Q9551_I" localSheetId="79">#REF!</definedName>
    <definedName name="ATG_Q9551_I" localSheetId="52">#REF!</definedName>
    <definedName name="ATG_Q9551_I" localSheetId="87">#REF!</definedName>
    <definedName name="ATG_Q9551_I" localSheetId="91">#REF!</definedName>
    <definedName name="ATG_Q9551_I" localSheetId="73">#REF!</definedName>
    <definedName name="ATG_Q9551_I" localSheetId="88">#REF!</definedName>
    <definedName name="ATG_Q9551_I" localSheetId="80">#REF!</definedName>
    <definedName name="ATG_Q9551_I" localSheetId="74">#REF!</definedName>
    <definedName name="ATG_Q9551_I_2" localSheetId="75">#REF!</definedName>
    <definedName name="ATG_Q9551_I_2" localSheetId="76">#REF!</definedName>
    <definedName name="ATG_Q9551_I_2" localSheetId="77">#REF!</definedName>
    <definedName name="ATG_Q9551_I_2" localSheetId="78">#REF!</definedName>
    <definedName name="ATG_Q9551_I_2" localSheetId="79">#REF!</definedName>
    <definedName name="ATG_Q9551_I_2" localSheetId="52">#REF!</definedName>
    <definedName name="ATG_Q9551_I_2" localSheetId="87">#REF!</definedName>
    <definedName name="ATG_Q9551_I_2" localSheetId="91">#REF!</definedName>
    <definedName name="ATG_Q9551_I_2" localSheetId="73">#REF!</definedName>
    <definedName name="ATG_Q9551_I_2" localSheetId="88">#REF!</definedName>
    <definedName name="ATG_Q9551_I_2" localSheetId="80">#REF!</definedName>
    <definedName name="ATG_Q9551_I_2" localSheetId="74">#REF!</definedName>
    <definedName name="ATG_Q9552_E" localSheetId="75">#REF!</definedName>
    <definedName name="ATG_Q9552_E" localSheetId="76">#REF!</definedName>
    <definedName name="ATG_Q9552_E" localSheetId="77">#REF!</definedName>
    <definedName name="ATG_Q9552_E" localSheetId="78">#REF!</definedName>
    <definedName name="ATG_Q9552_E" localSheetId="79">#REF!</definedName>
    <definedName name="ATG_Q9552_E" localSheetId="52">#REF!</definedName>
    <definedName name="ATG_Q9552_E" localSheetId="87">#REF!</definedName>
    <definedName name="ATG_Q9552_E" localSheetId="91">#REF!</definedName>
    <definedName name="ATG_Q9552_E" localSheetId="73">#REF!</definedName>
    <definedName name="ATG_Q9552_E" localSheetId="88">#REF!</definedName>
    <definedName name="ATG_Q9552_E" localSheetId="80">#REF!</definedName>
    <definedName name="ATG_Q9552_E" localSheetId="74">#REF!</definedName>
    <definedName name="ATG_Q9552_E_2" localSheetId="75">#REF!</definedName>
    <definedName name="ATG_Q9552_E_2" localSheetId="76">#REF!</definedName>
    <definedName name="ATG_Q9552_E_2" localSheetId="77">#REF!</definedName>
    <definedName name="ATG_Q9552_E_2" localSheetId="78">#REF!</definedName>
    <definedName name="ATG_Q9552_E_2" localSheetId="79">#REF!</definedName>
    <definedName name="ATG_Q9552_E_2" localSheetId="52">#REF!</definedName>
    <definedName name="ATG_Q9552_E_2" localSheetId="87">#REF!</definedName>
    <definedName name="ATG_Q9552_E_2" localSheetId="91">#REF!</definedName>
    <definedName name="ATG_Q9552_E_2" localSheetId="73">#REF!</definedName>
    <definedName name="ATG_Q9552_E_2" localSheetId="88">#REF!</definedName>
    <definedName name="ATG_Q9552_E_2" localSheetId="80">#REF!</definedName>
    <definedName name="ATG_Q9552_E_2" localSheetId="74">#REF!</definedName>
    <definedName name="ATG_Q9553_O" localSheetId="75">#REF!</definedName>
    <definedName name="ATG_Q9553_O" localSheetId="76">#REF!</definedName>
    <definedName name="ATG_Q9553_O" localSheetId="77">#REF!</definedName>
    <definedName name="ATG_Q9553_O" localSheetId="78">#REF!</definedName>
    <definedName name="ATG_Q9553_O" localSheetId="79">#REF!</definedName>
    <definedName name="ATG_Q9553_O" localSheetId="52">#REF!</definedName>
    <definedName name="ATG_Q9553_O" localSheetId="87">#REF!</definedName>
    <definedName name="ATG_Q9553_O" localSheetId="91">#REF!</definedName>
    <definedName name="ATG_Q9553_O" localSheetId="73">#REF!</definedName>
    <definedName name="ATG_Q9553_O" localSheetId="88">#REF!</definedName>
    <definedName name="ATG_Q9553_O" localSheetId="80">#REF!</definedName>
    <definedName name="ATG_Q9553_O" localSheetId="74">#REF!</definedName>
    <definedName name="ATG_Q9553_O_2" localSheetId="75">#REF!</definedName>
    <definedName name="ATG_Q9553_O_2" localSheetId="76">#REF!</definedName>
    <definedName name="ATG_Q9553_O_2" localSheetId="77">#REF!</definedName>
    <definedName name="ATG_Q9553_O_2" localSheetId="78">#REF!</definedName>
    <definedName name="ATG_Q9553_O_2" localSheetId="79">#REF!</definedName>
    <definedName name="ATG_Q9553_O_2" localSheetId="52">#REF!</definedName>
    <definedName name="ATG_Q9553_O_2" localSheetId="87">#REF!</definedName>
    <definedName name="ATG_Q9553_O_2" localSheetId="91">#REF!</definedName>
    <definedName name="ATG_Q9553_O_2" localSheetId="73">#REF!</definedName>
    <definedName name="ATG_Q9553_O_2" localSheetId="88">#REF!</definedName>
    <definedName name="ATG_Q9553_O_2" localSheetId="80">#REF!</definedName>
    <definedName name="ATG_Q9553_O_2" localSheetId="74">#REF!</definedName>
    <definedName name="ATG_Q9553_UpCount" localSheetId="75">#REF!</definedName>
    <definedName name="ATG_Q9553_UpCount" localSheetId="76">#REF!</definedName>
    <definedName name="ATG_Q9553_UpCount" localSheetId="77">#REF!</definedName>
    <definedName name="ATG_Q9553_UpCount" localSheetId="78">#REF!</definedName>
    <definedName name="ATG_Q9553_UpCount" localSheetId="79">#REF!</definedName>
    <definedName name="ATG_Q9553_UpCount" localSheetId="52">#REF!</definedName>
    <definedName name="ATG_Q9553_UpCount" localSheetId="87">#REF!</definedName>
    <definedName name="ATG_Q9553_UpCount" localSheetId="91">#REF!</definedName>
    <definedName name="ATG_Q9553_UpCount" localSheetId="73">#REF!</definedName>
    <definedName name="ATG_Q9553_UpCount" localSheetId="88">#REF!</definedName>
    <definedName name="ATG_Q9553_UpCount" localSheetId="80">#REF!</definedName>
    <definedName name="ATG_Q9553_UpCount" localSheetId="74">#REF!</definedName>
    <definedName name="ATG_Q9553_UpCount_2" localSheetId="75">#REF!</definedName>
    <definedName name="ATG_Q9553_UpCount_2" localSheetId="76">#REF!</definedName>
    <definedName name="ATG_Q9553_UpCount_2" localSheetId="77">#REF!</definedName>
    <definedName name="ATG_Q9553_UpCount_2" localSheetId="78">#REF!</definedName>
    <definedName name="ATG_Q9553_UpCount_2" localSheetId="79">#REF!</definedName>
    <definedName name="ATG_Q9553_UpCount_2" localSheetId="52">#REF!</definedName>
    <definedName name="ATG_Q9553_UpCount_2" localSheetId="87">#REF!</definedName>
    <definedName name="ATG_Q9553_UpCount_2" localSheetId="91">#REF!</definedName>
    <definedName name="ATG_Q9553_UpCount_2" localSheetId="73">#REF!</definedName>
    <definedName name="ATG_Q9553_UpCount_2" localSheetId="88">#REF!</definedName>
    <definedName name="ATG_Q9553_UpCount_2" localSheetId="80">#REF!</definedName>
    <definedName name="ATG_Q9553_UpCount_2" localSheetId="74">#REF!</definedName>
    <definedName name="ATG_T30971_CopyArea_E" localSheetId="75">#REF!</definedName>
    <definedName name="ATG_T30971_CopyArea_E" localSheetId="76">#REF!</definedName>
    <definedName name="ATG_T30971_CopyArea_E" localSheetId="77">#REF!</definedName>
    <definedName name="ATG_T30971_CopyArea_E" localSheetId="78">#REF!</definedName>
    <definedName name="ATG_T30971_CopyArea_E" localSheetId="79">#REF!</definedName>
    <definedName name="ATG_T30971_CopyArea_E" localSheetId="52">#REF!</definedName>
    <definedName name="ATG_T30971_CopyArea_E" localSheetId="87">#REF!</definedName>
    <definedName name="ATG_T30971_CopyArea_E" localSheetId="91">#REF!</definedName>
    <definedName name="ATG_T30971_CopyArea_E" localSheetId="73">#REF!</definedName>
    <definedName name="ATG_T30971_CopyArea_E" localSheetId="88">#REF!</definedName>
    <definedName name="ATG_T30971_CopyArea_E" localSheetId="80">#REF!</definedName>
    <definedName name="ATG_T30971_CopyArea_E" localSheetId="74">#REF!</definedName>
    <definedName name="ATG_T30971_CopyArea_E_2" localSheetId="75">#REF!</definedName>
    <definedName name="ATG_T30971_CopyArea_E_2" localSheetId="76">#REF!</definedName>
    <definedName name="ATG_T30971_CopyArea_E_2" localSheetId="77">#REF!</definedName>
    <definedName name="ATG_T30971_CopyArea_E_2" localSheetId="78">#REF!</definedName>
    <definedName name="ATG_T30971_CopyArea_E_2" localSheetId="79">#REF!</definedName>
    <definedName name="ATG_T30971_CopyArea_E_2" localSheetId="52">#REF!</definedName>
    <definedName name="ATG_T30971_CopyArea_E_2" localSheetId="87">#REF!</definedName>
    <definedName name="ATG_T30971_CopyArea_E_2" localSheetId="91">#REF!</definedName>
    <definedName name="ATG_T30971_CopyArea_E_2" localSheetId="73">#REF!</definedName>
    <definedName name="ATG_T30971_CopyArea_E_2" localSheetId="88">#REF!</definedName>
    <definedName name="ATG_T30971_CopyArea_E_2" localSheetId="80">#REF!</definedName>
    <definedName name="ATG_T30971_CopyArea_E_2" localSheetId="74">#REF!</definedName>
    <definedName name="ATG_T30971_OrgLine_E" localSheetId="75">#REF!</definedName>
    <definedName name="ATG_T30971_OrgLine_E" localSheetId="76">#REF!</definedName>
    <definedName name="ATG_T30971_OrgLine_E" localSheetId="77">#REF!</definedName>
    <definedName name="ATG_T30971_OrgLine_E" localSheetId="78">#REF!</definedName>
    <definedName name="ATG_T30971_OrgLine_E" localSheetId="79">#REF!</definedName>
    <definedName name="ATG_T30971_OrgLine_E" localSheetId="52">#REF!</definedName>
    <definedName name="ATG_T30971_OrgLine_E" localSheetId="87">#REF!</definedName>
    <definedName name="ATG_T30971_OrgLine_E" localSheetId="91">#REF!</definedName>
    <definedName name="ATG_T30971_OrgLine_E" localSheetId="73">#REF!</definedName>
    <definedName name="ATG_T30971_OrgLine_E" localSheetId="88">#REF!</definedName>
    <definedName name="ATG_T30971_OrgLine_E" localSheetId="80">#REF!</definedName>
    <definedName name="ATG_T30971_OrgLine_E" localSheetId="74">#REF!</definedName>
    <definedName name="ATG_T30971_OrgLine_E_2" localSheetId="75">#REF!</definedName>
    <definedName name="ATG_T30971_OrgLine_E_2" localSheetId="76">#REF!</definedName>
    <definedName name="ATG_T30971_OrgLine_E_2" localSheetId="77">#REF!</definedName>
    <definedName name="ATG_T30971_OrgLine_E_2" localSheetId="78">#REF!</definedName>
    <definedName name="ATG_T30971_OrgLine_E_2" localSheetId="79">#REF!</definedName>
    <definedName name="ATG_T30971_OrgLine_E_2" localSheetId="52">#REF!</definedName>
    <definedName name="ATG_T30971_OrgLine_E_2" localSheetId="87">#REF!</definedName>
    <definedName name="ATG_T30971_OrgLine_E_2" localSheetId="91">#REF!</definedName>
    <definedName name="ATG_T30971_OrgLine_E_2" localSheetId="73">#REF!</definedName>
    <definedName name="ATG_T30971_OrgLine_E_2" localSheetId="88">#REF!</definedName>
    <definedName name="ATG_T30971_OrgLine_E_2" localSheetId="80">#REF!</definedName>
    <definedName name="ATG_T30971_OrgLine_E_2" localSheetId="74">#REF!</definedName>
    <definedName name="ATG_T30972_CopyArea_O" localSheetId="75">#REF!</definedName>
    <definedName name="ATG_T30972_CopyArea_O" localSheetId="76">#REF!</definedName>
    <definedName name="ATG_T30972_CopyArea_O" localSheetId="77">#REF!</definedName>
    <definedName name="ATG_T30972_CopyArea_O" localSheetId="78">#REF!</definedName>
    <definedName name="ATG_T30972_CopyArea_O" localSheetId="79">#REF!</definedName>
    <definedName name="ATG_T30972_CopyArea_O" localSheetId="52">#REF!</definedName>
    <definedName name="ATG_T30972_CopyArea_O" localSheetId="87">#REF!</definedName>
    <definedName name="ATG_T30972_CopyArea_O" localSheetId="91">#REF!</definedName>
    <definedName name="ATG_T30972_CopyArea_O" localSheetId="73">#REF!</definedName>
    <definedName name="ATG_T30972_CopyArea_O" localSheetId="88">#REF!</definedName>
    <definedName name="ATG_T30972_CopyArea_O" localSheetId="80">#REF!</definedName>
    <definedName name="ATG_T30972_CopyArea_O" localSheetId="74">#REF!</definedName>
    <definedName name="ATG_T30972_CopyArea_O_2" localSheetId="75">#REF!</definedName>
    <definedName name="ATG_T30972_CopyArea_O_2" localSheetId="76">#REF!</definedName>
    <definedName name="ATG_T30972_CopyArea_O_2" localSheetId="77">#REF!</definedName>
    <definedName name="ATG_T30972_CopyArea_O_2" localSheetId="78">#REF!</definedName>
    <definedName name="ATG_T30972_CopyArea_O_2" localSheetId="79">#REF!</definedName>
    <definedName name="ATG_T30972_CopyArea_O_2" localSheetId="52">#REF!</definedName>
    <definedName name="ATG_T30972_CopyArea_O_2" localSheetId="87">#REF!</definedName>
    <definedName name="ATG_T30972_CopyArea_O_2" localSheetId="91">#REF!</definedName>
    <definedName name="ATG_T30972_CopyArea_O_2" localSheetId="73">#REF!</definedName>
    <definedName name="ATG_T30972_CopyArea_O_2" localSheetId="88">#REF!</definedName>
    <definedName name="ATG_T30972_CopyArea_O_2" localSheetId="80">#REF!</definedName>
    <definedName name="ATG_T30972_CopyArea_O_2" localSheetId="74">#REF!</definedName>
    <definedName name="ATG_T30972_OrgLine_O" localSheetId="75">#REF!</definedName>
    <definedName name="ATG_T30972_OrgLine_O" localSheetId="76">#REF!</definedName>
    <definedName name="ATG_T30972_OrgLine_O" localSheetId="77">#REF!</definedName>
    <definedName name="ATG_T30972_OrgLine_O" localSheetId="78">#REF!</definedName>
    <definedName name="ATG_T30972_OrgLine_O" localSheetId="79">#REF!</definedName>
    <definedName name="ATG_T30972_OrgLine_O" localSheetId="52">#REF!</definedName>
    <definedName name="ATG_T30972_OrgLine_O" localSheetId="87">#REF!</definedName>
    <definedName name="ATG_T30972_OrgLine_O" localSheetId="91">#REF!</definedName>
    <definedName name="ATG_T30972_OrgLine_O" localSheetId="73">#REF!</definedName>
    <definedName name="ATG_T30972_OrgLine_O" localSheetId="88">#REF!</definedName>
    <definedName name="ATG_T30972_OrgLine_O" localSheetId="80">#REF!</definedName>
    <definedName name="ATG_T30972_OrgLine_O" localSheetId="74">#REF!</definedName>
    <definedName name="ATG_T30972_OrgLine_O_2" localSheetId="75">#REF!</definedName>
    <definedName name="ATG_T30972_OrgLine_O_2" localSheetId="76">#REF!</definedName>
    <definedName name="ATG_T30972_OrgLine_O_2" localSheetId="77">#REF!</definedName>
    <definedName name="ATG_T30972_OrgLine_O_2" localSheetId="78">#REF!</definedName>
    <definedName name="ATG_T30972_OrgLine_O_2" localSheetId="79">#REF!</definedName>
    <definedName name="ATG_T30972_OrgLine_O_2" localSheetId="52">#REF!</definedName>
    <definedName name="ATG_T30972_OrgLine_O_2" localSheetId="87">#REF!</definedName>
    <definedName name="ATG_T30972_OrgLine_O_2" localSheetId="91">#REF!</definedName>
    <definedName name="ATG_T30972_OrgLine_O_2" localSheetId="73">#REF!</definedName>
    <definedName name="ATG_T30972_OrgLine_O_2" localSheetId="88">#REF!</definedName>
    <definedName name="ATG_T30972_OrgLine_O_2" localSheetId="80">#REF!</definedName>
    <definedName name="ATG_T30972_OrgLine_O_2" localSheetId="74">#REF!</definedName>
    <definedName name="ATG_T30972_UpOK" localSheetId="75">#REF!</definedName>
    <definedName name="ATG_T30972_UpOK" localSheetId="76">#REF!</definedName>
    <definedName name="ATG_T30972_UpOK" localSheetId="77">#REF!</definedName>
    <definedName name="ATG_T30972_UpOK" localSheetId="78">#REF!</definedName>
    <definedName name="ATG_T30972_UpOK" localSheetId="79">#REF!</definedName>
    <definedName name="ATG_T30972_UpOK" localSheetId="52">#REF!</definedName>
    <definedName name="ATG_T30972_UpOK" localSheetId="87">#REF!</definedName>
    <definedName name="ATG_T30972_UpOK" localSheetId="91">#REF!</definedName>
    <definedName name="ATG_T30972_UpOK" localSheetId="73">#REF!</definedName>
    <definedName name="ATG_T30972_UpOK" localSheetId="88">#REF!</definedName>
    <definedName name="ATG_T30972_UpOK" localSheetId="80">#REF!</definedName>
    <definedName name="ATG_T30972_UpOK" localSheetId="74">#REF!</definedName>
    <definedName name="ATG_T30972_UpOK_2" localSheetId="75">#REF!</definedName>
    <definedName name="ATG_T30972_UpOK_2" localSheetId="76">#REF!</definedName>
    <definedName name="ATG_T30972_UpOK_2" localSheetId="77">#REF!</definedName>
    <definedName name="ATG_T30972_UpOK_2" localSheetId="78">#REF!</definedName>
    <definedName name="ATG_T30972_UpOK_2" localSheetId="79">#REF!</definedName>
    <definedName name="ATG_T30972_UpOK_2" localSheetId="52">#REF!</definedName>
    <definedName name="ATG_T30972_UpOK_2" localSheetId="87">#REF!</definedName>
    <definedName name="ATG_T30972_UpOK_2" localSheetId="91">#REF!</definedName>
    <definedName name="ATG_T30972_UpOK_2" localSheetId="73">#REF!</definedName>
    <definedName name="ATG_T30972_UpOK_2" localSheetId="88">#REF!</definedName>
    <definedName name="ATG_T30972_UpOK_2" localSheetId="80">#REF!</definedName>
    <definedName name="ATG_T30972_UpOK_2" localSheetId="74">#REF!</definedName>
    <definedName name="CSV出力_エンコード">CSV出力!$J$14</definedName>
    <definedName name="CSV出力_ダイアログ">CSV出力!$J$13</definedName>
    <definedName name="CSV出力_ダブルクオート">CSV出力!$J$22</definedName>
    <definedName name="CSV出力_フィルター">CSV出力!$J$19</definedName>
    <definedName name="CSV出力_フォルダー表示">CSV出力!$J$18</definedName>
    <definedName name="CSV出力_フォルダ指定">CSV出力!$J$11</definedName>
    <definedName name="CSV出力_囲み">CSV出力!$M$17</definedName>
    <definedName name="CSV出力_区切り文字">CSV出力!$J$15</definedName>
    <definedName name="CSV出力_指定フォルダ名">CSV出力!$J$21</definedName>
    <definedName name="CSV出力_出力モード">CSV出力!$J$17</definedName>
    <definedName name="CSV出力_出力開始行">CSV出力!$J$16</definedName>
    <definedName name="CSV出力_出力終了行">CSV出力!$R$16</definedName>
    <definedName name="CSV出力_出力範囲">CSV出力!$J$12</definedName>
    <definedName name="CSV出力_初期フォルダ">CSV出力!$J$20</definedName>
    <definedName name="CSV出力_上書確認">CSV出力!$J$23</definedName>
    <definedName name="CSV入力_ダイアログ">CSV入力!$I$9</definedName>
    <definedName name="CSV入力_データエリア">CSV入力!$C$17:$L$17</definedName>
    <definedName name="CSV入力_データ位置">CSV入力!$I$10</definedName>
    <definedName name="CSV入力_ファイルパス">CSV入力!$I$8</definedName>
    <definedName name="CSV入力_フィルター">CSV入力!$I$12</definedName>
    <definedName name="CSV入力_入力範囲">CSV入力!$I$11</definedName>
    <definedName name="CTL_ProjName">CTL!$C$11</definedName>
    <definedName name="CTL_ProjStartDateTime">CTL!$C$10</definedName>
    <definedName name="CTL_SYS_PcName">CTL!$C$9</definedName>
    <definedName name="CTL_SYS_UserID">CTL!$C$8</definedName>
    <definedName name="dbs_社員マスタ">[1]社員マスタ!$B$6:$L$6</definedName>
    <definedName name="dbs_商品マスタ" localSheetId="4">#REF!</definedName>
    <definedName name="dbs_商品マスタ" localSheetId="57">#REF!</definedName>
    <definedName name="dbs_商品マスタ" localSheetId="62">#REF!</definedName>
    <definedName name="dbs_商品マスタ" localSheetId="17">#REF!</definedName>
    <definedName name="dbs_商品マスタ" localSheetId="35">#REF!</definedName>
    <definedName name="dbs_商品マスタ">#REF!</definedName>
    <definedName name="dbs_得意先マスタ" localSheetId="4">#REF!</definedName>
    <definedName name="dbs_得意先マスタ" localSheetId="57">#REF!</definedName>
    <definedName name="dbs_得意先マスタ" localSheetId="62">#REF!</definedName>
    <definedName name="dbs_得意先マスタ" localSheetId="17">#REF!</definedName>
    <definedName name="dbs_得意先マスタ" localSheetId="35">#REF!</definedName>
    <definedName name="dbs_得意先マスタ">#REF!</definedName>
    <definedName name="Excelコマンド_シート区分">Excelコマンド!$H$18</definedName>
    <definedName name="Excelコマンド_シート元">Excelコマンド!$G$18</definedName>
    <definedName name="Excelコマンド_シート先">Excelコマンド!$F$18</definedName>
    <definedName name="Excelコマンド_メニュー区分">Excelコマンド!$H$17</definedName>
    <definedName name="Excelコマンド_メニュー元">Excelコマンド!$G$17</definedName>
    <definedName name="Excelコマンド_メニュー先">Excelコマンド!$F$17</definedName>
    <definedName name="Excelコマンド_行番号区分">Excelコマンド!$H$19</definedName>
    <definedName name="Excelコマンド_行番号元">Excelコマンド!$G$19</definedName>
    <definedName name="Excelコマンド_行番号先">Excelコマンド!$F$19</definedName>
    <definedName name="Excel動作設定_Excel操作">Excel動作設定!$F$13</definedName>
    <definedName name="Excel動作設定_PageUpPageDown">Excel動作設定!$F$15</definedName>
    <definedName name="Excel動作設定_ショートカット_コピー">Excel動作設定!$F$17</definedName>
    <definedName name="Excel動作設定_ショートカット_シートの挿入">Excel動作設定!$F$22</definedName>
    <definedName name="Excel動作設定_ショートカット_ジャンプ">Excel動作設定!$F$20</definedName>
    <definedName name="Excel動作設定_ショートカット_ハイパーリンク挿入">Excel動作設定!$F$21</definedName>
    <definedName name="Excel動作設定_ショートカット_行の再表示">Excel動作設定!$F$23</definedName>
    <definedName name="Excel動作設定_ショートカット_切り取り">Excel動作設定!$F$18</definedName>
    <definedName name="Excel動作設定_ショートカット_貼り付け">Excel動作設定!$F$19</definedName>
    <definedName name="Excel動作設定_ショートカット_列の再表示">Excel動作設定!$F$24</definedName>
    <definedName name="Excel動作設定_ドラッグドロップ">Excel動作設定!$F$16</definedName>
    <definedName name="Excel動作設定_マクロ起動">Excel動作設定!$F$12</definedName>
    <definedName name="Excel動作設定_右クリック時メニュー">Excel動作設定!$F$14</definedName>
    <definedName name="_xlnm.Print_Area" localSheetId="70">位置合わせ印刷!$A$15:$Y$34</definedName>
    <definedName name="_xlnm.Print_Area" localSheetId="68">印刷!$C$17:$H$45</definedName>
    <definedName name="Print一覧">[2]印刷!$J$36:INDEX([2]印刷!$J$1:$J$65536,COUNTA([2]印刷!$J$36:$J$100)+35)</definedName>
    <definedName name="SQL一括照会_件数">SQL一括照会!$I$20</definedName>
    <definedName name="SQL一括照会_件数_Area">SQL一括照会!$I$20:$J$20</definedName>
    <definedName name="SQL一括照会_商品CD">SQL一括照会!$C$20</definedName>
    <definedName name="SQL一括照会_商品CD_Area">SQL一括照会!$C$20:$G$20</definedName>
    <definedName name="SQL更新_データ数">SQL更新!$C$17</definedName>
    <definedName name="SQL展開_データ位置1" localSheetId="4">SQL展開!$C$18</definedName>
    <definedName name="SQL展開_データ位置2">SQL展開!$N$18</definedName>
    <definedName name="TG_Q3_UpCount">[1]TG_O_社員マスタ!$X$6</definedName>
    <definedName name="アップロード_アップロード先">ファイルアップロード!$E$24</definedName>
    <definedName name="アップロード_ダイアログ表示">ファイルアップロード!$E$17</definedName>
    <definedName name="アップロード_ダイアログ用フォルダ">ファイルアップロード!$E$20</definedName>
    <definedName name="アップロード_パス名">ファイルアップロード!$E$18</definedName>
    <definedName name="アップロード_ファイルサイズ">ファイルアップロード!$E$32</definedName>
    <definedName name="アップロード_ファイルのホスト">ファイルアップロード!$E$23</definedName>
    <definedName name="アップロード_ファイルの種類">ファイルアップロード!$E$21</definedName>
    <definedName name="アップロード_ファイル名">ファイルアップロード!$E$27</definedName>
    <definedName name="アップロード_フォルダ名">ファイルアップロード!$E$26</definedName>
    <definedName name="アップロード_上書き確認">ファイルアップロード!$E$25</definedName>
    <definedName name="アップロード_表示フォルダ">ファイルアップロード!$E$19</definedName>
    <definedName name="アップロードファイルのアクセス日時">ファイルアップロード!$E$33</definedName>
    <definedName name="イメージ保存_JPEG圧縮率">イメージ保存!$E$21</definedName>
    <definedName name="イメージ保存_セル範囲">イメージ保存!$E$22</definedName>
    <definedName name="イメージ保存_ダイアログ表示">イメージ保存!$E$16</definedName>
    <definedName name="イメージ保存_ダイアログ用フォルダ">イメージ保存!$E$18</definedName>
    <definedName name="イメージ保存_ファイルの種類">イメージ保存!$E$19</definedName>
    <definedName name="イメージ保存_フォルダ表示">イメージ保存!$E$26</definedName>
    <definedName name="イメージ保存_上書き確認">イメージ保存!$E$23</definedName>
    <definedName name="イメージ保存_表示フォルダ">イメージ保存!$E$17</definedName>
    <definedName name="イメージ保存_保存形式">イメージ保存!$E$20</definedName>
    <definedName name="イメージ保存_保存先">イメージ保存!$E$15</definedName>
    <definedName name="イメージ保存_保存先ファイル名">イメージ保存!$E$25</definedName>
    <definedName name="イメージ保存_保存先フォルダ名">イメージ保存!$E$24</definedName>
    <definedName name="クリア_コピー元" localSheetId="4">クリア!#REF!</definedName>
    <definedName name="クリア_コピー元" localSheetId="57">クリア!#REF!</definedName>
    <definedName name="クリア_コピー元" localSheetId="62">クリア!#REF!</definedName>
    <definedName name="クリア_コピー元" localSheetId="36">[3]クリア!#REF!</definedName>
    <definedName name="クリア_コピー元" localSheetId="17">クリア!#REF!</definedName>
    <definedName name="クリア_コピー元" localSheetId="35">クリア!#REF!</definedName>
    <definedName name="クリア_コピー元">クリア!#REF!</definedName>
    <definedName name="クリア_コピー元書式">クリア!$K$31</definedName>
    <definedName name="クリア_コピー元数式">クリア!$K$33</definedName>
    <definedName name="クリア_コピー元全部">クリア!$K$29</definedName>
    <definedName name="クリア_結果">クリア!$D$37:$I$41</definedName>
    <definedName name="クリア_結果_書式">クリア!$D$31</definedName>
    <definedName name="クリア_結果_数式">クリア!$D$33</definedName>
    <definedName name="クリア_結果_全部">クリア!$D$29</definedName>
    <definedName name="クリア_元">クリア!$D$29:$I$33</definedName>
    <definedName name="クリア_先書式">クリア!$L$31</definedName>
    <definedName name="クリア_先数式">クリア!$L$33</definedName>
    <definedName name="クリア_先全部">クリア!$L$29</definedName>
    <definedName name="クリア_先番号">クリア!$B$27</definedName>
    <definedName name="クリップボード・取込">クリップボード操作!$F$19</definedName>
    <definedName name="クリップボード・貼付け">クリップボード操作!$J$19</definedName>
    <definedName name="クリップボード・貼付け形式">クリップボード操作!$J$17</definedName>
    <definedName name="コピー_結果全部" localSheetId="32">[4]コピー!$D$27</definedName>
    <definedName name="コピー_結果全部" localSheetId="29">[4]コピー!$D$27</definedName>
    <definedName name="コピー_結果全部" localSheetId="75">[5]コピー!$D$27</definedName>
    <definedName name="コピー_結果全部" localSheetId="76">[5]コピー!$D$27</definedName>
    <definedName name="コピー_結果全部" localSheetId="77">[5]コピー!$D$27</definedName>
    <definedName name="コピー_結果全部" localSheetId="78">[5]コピー!$D$27</definedName>
    <definedName name="コピー_結果全部" localSheetId="79">[5]コピー!$D$27</definedName>
    <definedName name="コピー_結果全部" localSheetId="52">[5]コピー!$D$27</definedName>
    <definedName name="コピー_結果全部" localSheetId="87">[5]コピー!$D$27</definedName>
    <definedName name="コピー_結果全部" localSheetId="37">[4]コピー!$D$27</definedName>
    <definedName name="コピー_結果全部" localSheetId="91">[5]コピー!$D$27</definedName>
    <definedName name="コピー_結果全部" localSheetId="30">[4]コピー!$D$27</definedName>
    <definedName name="コピー_結果全部" localSheetId="31">[4]コピー!$D$27</definedName>
    <definedName name="コピー_結果全部" localSheetId="73">[5]コピー!$D$27</definedName>
    <definedName name="コピー_結果全部" localSheetId="88">[5]コピー!$D$27</definedName>
    <definedName name="コピー_結果全部" localSheetId="28">[4]コピー!$D$27</definedName>
    <definedName name="コピー_結果全部" localSheetId="26">[4]コピー!$D$27</definedName>
    <definedName name="コピー_結果全部" localSheetId="27">[4]コピー!$D$27</definedName>
    <definedName name="コピー_結果全部" localSheetId="22">[4]コピー!$D$27</definedName>
    <definedName name="コピー_結果全部" localSheetId="23">[4]コピー!$D$27</definedName>
    <definedName name="コピー_結果全部" localSheetId="24">[4]コピー!$D$27</definedName>
    <definedName name="コピー_結果全部" localSheetId="25">[4]コピー!$D$27</definedName>
    <definedName name="コピー_結果全部" localSheetId="20">[4]コピー!$D$27</definedName>
    <definedName name="コピー_結果全部" localSheetId="21">[4]コピー!$D$27</definedName>
    <definedName name="コピー_結果全部" localSheetId="80">[5]コピー!$D$27</definedName>
    <definedName name="コピー_結果全部" localSheetId="74">[5]コピー!$D$27</definedName>
    <definedName name="コピー_結果全部">[6]コピー!$D$27</definedName>
    <definedName name="コピー_列番号" localSheetId="32">[4]コピー!$B$25</definedName>
    <definedName name="コピー_列番号" localSheetId="29">[4]コピー!$B$25</definedName>
    <definedName name="コピー_列番号" localSheetId="75">[5]コピー!$B$25</definedName>
    <definedName name="コピー_列番号" localSheetId="76">[5]コピー!$B$25</definedName>
    <definedName name="コピー_列番号" localSheetId="77">[5]コピー!$B$25</definedName>
    <definedName name="コピー_列番号" localSheetId="78">[5]コピー!$B$25</definedName>
    <definedName name="コピー_列番号" localSheetId="79">[5]コピー!$B$25</definedName>
    <definedName name="コピー_列番号" localSheetId="52">[5]コピー!$B$25</definedName>
    <definedName name="コピー_列番号" localSheetId="87">[5]コピー!$B$25</definedName>
    <definedName name="コピー_列番号" localSheetId="37">[4]コピー!$B$25</definedName>
    <definedName name="コピー_列番号" localSheetId="91">[5]コピー!$B$25</definedName>
    <definedName name="コピー_列番号" localSheetId="30">[4]コピー!$B$25</definedName>
    <definedName name="コピー_列番号" localSheetId="31">[4]コピー!$B$25</definedName>
    <definedName name="コピー_列番号" localSheetId="73">[5]コピー!$B$25</definedName>
    <definedName name="コピー_列番号" localSheetId="88">[5]コピー!$B$25</definedName>
    <definedName name="コピー_列番号" localSheetId="28">[4]コピー!$B$25</definedName>
    <definedName name="コピー_列番号" localSheetId="26">[4]コピー!$B$25</definedName>
    <definedName name="コピー_列番号" localSheetId="27">[4]コピー!$B$25</definedName>
    <definedName name="コピー_列番号" localSheetId="22">[4]コピー!$B$25</definedName>
    <definedName name="コピー_列番号" localSheetId="23">[4]コピー!$B$25</definedName>
    <definedName name="コピー_列番号" localSheetId="24">[4]コピー!$B$25</definedName>
    <definedName name="コピー_列番号" localSheetId="25">[4]コピー!$B$25</definedName>
    <definedName name="コピー_列番号" localSheetId="20">[4]コピー!$B$25</definedName>
    <definedName name="コピー_列番号" localSheetId="21">[4]コピー!$B$25</definedName>
    <definedName name="コピー_列番号" localSheetId="80">[5]コピー!$B$25</definedName>
    <definedName name="コピー_列番号" localSheetId="74">[5]コピー!$B$25</definedName>
    <definedName name="コピー_列番号">[6]コピー!$B$25</definedName>
    <definedName name="コピー行タイプ_クリア">コピー!$H$34:$I$38</definedName>
    <definedName name="コピー行タイプ_元">コピー!$D$25:$E$29</definedName>
    <definedName name="コピー行タイプ_先">コピー!$H$25:$I$29</definedName>
    <definedName name="サーバ接続設定_キャッシュ利用">サーバ接続設定!$F$15</definedName>
    <definedName name="サーバ接続設定_タイムアウト時間">サーバ接続設定!$F$13</definedName>
    <definedName name="サーバ接続設定_データ圧縮">サーバ接続設定!$F$14</definedName>
    <definedName name="サーバ接続設定_メッセージ内容">サーバ接続設定!$F$16</definedName>
    <definedName name="サーバ接続設定_間隔時間">サーバ接続設定!$F$12</definedName>
    <definedName name="サーバ接続設定_再試行ボタン名称">サーバ接続設定!$F$18</definedName>
    <definedName name="サーバ接続設定_終了ボタン動作">サーバ接続設定!$F$20</definedName>
    <definedName name="サーバ接続設定_終了ボタン名称">サーバ接続設定!$F$19</definedName>
    <definedName name="サーバ接続設定_表示ボタン">サーバ接続設定!$F$17</definedName>
    <definedName name="シート保護_状態表示">シート保護!$D$22</definedName>
    <definedName name="スクリーン制御_チェックボックス1">スクリーン制御!$D$22</definedName>
    <definedName name="スクリーン制御_チェックボックス2">スクリーン制御!$G$22</definedName>
    <definedName name="スクリーン制御_チェックボックス3">スクリーン制御!$J$22</definedName>
    <definedName name="スクリーン制御_チェック値1">スクリーン制御!$E$22</definedName>
    <definedName name="スクリーン制御_チェック値2">スクリーン制御!$H$22</definedName>
    <definedName name="スクリーン制御_チェック値3">スクリーン制御!$K$22</definedName>
    <definedName name="セル位置取得_コピー先範囲" localSheetId="62">セル情報取得!#REF!</definedName>
    <definedName name="セル位置取得_コピー先範囲">セル位置取得!$C$19:$G$19</definedName>
    <definedName name="セル位置取得_シート名" localSheetId="62">セル情報取得!#REF!</definedName>
    <definedName name="セル位置取得_シート名">セル位置取得!$I$19</definedName>
    <definedName name="セル位置取得_元商品CD" localSheetId="62">セル情報取得!#REF!</definedName>
    <definedName name="セル位置取得_元商品CD">セル位置取得!$J$22</definedName>
    <definedName name="セル位置取得_元商品名" localSheetId="62">セル情報取得!#REF!</definedName>
    <definedName name="セル位置取得_元商品名">セル位置取得!$J$23</definedName>
    <definedName name="セル位置取得_元単位" localSheetId="62">セル情報取得!#REF!</definedName>
    <definedName name="セル位置取得_元単位">セル位置取得!$J$24</definedName>
    <definedName name="セル位置取得_元単価" localSheetId="62">セル情報取得!#REF!</definedName>
    <definedName name="セル位置取得_元単価">セル位置取得!$J$25</definedName>
    <definedName name="セル位置取得_元分類" localSheetId="62">セル情報取得!#REF!</definedName>
    <definedName name="セル位置取得_元分類">セル位置取得!$J$26</definedName>
    <definedName name="セル位置取得_行NO" localSheetId="32">[4]セル位置取得!$J$19</definedName>
    <definedName name="セル位置取得_行NO" localSheetId="12">[6]セル位置取得!$J$19</definedName>
    <definedName name="セル位置取得_行NO" localSheetId="29">[4]セル位置取得!$J$19</definedName>
    <definedName name="セル位置取得_行NO" localSheetId="75">[5]セル位置取得!$J$19</definedName>
    <definedName name="セル位置取得_行NO" localSheetId="76">[5]セル位置取得!$J$19</definedName>
    <definedName name="セル位置取得_行NO" localSheetId="77">[5]セル位置取得!$J$19</definedName>
    <definedName name="セル位置取得_行NO" localSheetId="78">[5]セル位置取得!$J$19</definedName>
    <definedName name="セル位置取得_行NO" localSheetId="79">[5]セル位置取得!$J$19</definedName>
    <definedName name="セル位置取得_行NO" localSheetId="52">[5]セル位置取得!$J$19</definedName>
    <definedName name="セル位置取得_行NO" localSheetId="87">[5]セル位置取得!$J$19</definedName>
    <definedName name="セル位置取得_行NO" localSheetId="62">セル情報取得!#REF!</definedName>
    <definedName name="セル位置取得_行NO" localSheetId="37">[4]セル位置取得!$J$19</definedName>
    <definedName name="セル位置取得_行NO" localSheetId="91">[5]セル位置取得!$J$19</definedName>
    <definedName name="セル位置取得_行NO" localSheetId="30">[4]セル位置取得!$J$19</definedName>
    <definedName name="セル位置取得_行NO" localSheetId="31">[4]セル位置取得!$J$19</definedName>
    <definedName name="セル位置取得_行NO" localSheetId="73">[5]セル位置取得!$J$19</definedName>
    <definedName name="セル位置取得_行NO" localSheetId="88">[5]セル位置取得!$J$19</definedName>
    <definedName name="セル位置取得_行NO" localSheetId="80">[5]セル位置取得!$J$19</definedName>
    <definedName name="セル位置取得_行NO" localSheetId="74">[5]セル位置取得!$J$19</definedName>
    <definedName name="セル位置取得_行NO">セル位置取得!$J$19</definedName>
    <definedName name="セル位置取得_取得域" localSheetId="62">セル情報取得!$C$15:$G$15</definedName>
    <definedName name="セル位置取得_取得域">セル位置取得!$C$22:$G$22</definedName>
    <definedName name="セル位置取得_商品" localSheetId="62">セル情報取得!$C$15</definedName>
    <definedName name="セル位置取得_商品">セル位置取得!$C$22</definedName>
    <definedName name="セル位置取得_先商品CD" localSheetId="62">セル情報取得!#REF!</definedName>
    <definedName name="セル位置取得_先商品CD">セル位置取得!$K$22</definedName>
    <definedName name="セル位置取得_先商品名" localSheetId="62">セル情報取得!#REF!</definedName>
    <definedName name="セル位置取得_先商品名">セル位置取得!$K$23</definedName>
    <definedName name="セル位置取得_先単位" localSheetId="62">セル情報取得!#REF!</definedName>
    <definedName name="セル位置取得_先単位">セル位置取得!$K$24</definedName>
    <definedName name="セル位置取得_先単価" localSheetId="62">セル情報取得!#REF!</definedName>
    <definedName name="セル位置取得_先単価">セル位置取得!$K$25</definedName>
    <definedName name="セル位置取得_先分類" localSheetId="62">セル情報取得!#REF!</definedName>
    <definedName name="セル位置取得_先分類">セル位置取得!$K$26</definedName>
    <definedName name="セル位置取得_列NO" localSheetId="62">セル情報取得!#REF!</definedName>
    <definedName name="セル位置取得_列NO">セル位置取得!$K$19</definedName>
    <definedName name="セル情報取得_シート名">セル情報取得!$J$19</definedName>
    <definedName name="セル情報取得_セルアドレス">セル情報取得!$J$18</definedName>
    <definedName name="セル情報取得_セル値">セル情報取得!$J$15</definedName>
    <definedName name="セル情報取得_フルアドレス">セル情報取得!$J$20</definedName>
    <definedName name="セル情報取得_行番号">セル情報取得!$J$16</definedName>
    <definedName name="セル情報取得_列番号">セル情報取得!$J$17</definedName>
    <definedName name="セル保護_実行セル１">セル保護!$C$19</definedName>
    <definedName name="セル保護_実行セル２">セル保護!$C$21</definedName>
    <definedName name="セル保護_状態表示">セル保護!$C$15</definedName>
    <definedName name="ダイアログ用ファイルのフィルタ">ファイルアップロード!$E$22</definedName>
    <definedName name="ダウンロード_ファイルのホスト">ファイルダウンロード!$E$19</definedName>
    <definedName name="ダウンロード_ファイルの種類">ファイルダウンロード!$E$23</definedName>
    <definedName name="ダウンロード_フォルダ表示">ファイルダウンロード!$E$31</definedName>
    <definedName name="ダウンロード_元・ダイアログ表示">ファイルダウンロード!$E$18</definedName>
    <definedName name="ダウンロード_元・ダイアログ用フォルダ">ファイルダウンロード!$E$22</definedName>
    <definedName name="ダウンロード_元・ファイル名">ファイルダウンロード!$E$20</definedName>
    <definedName name="ダウンロード_元・表示フォルダ">ファイルダウンロード!$E$21</definedName>
    <definedName name="ダウンロード_上書き確認">ファイルダウンロード!$E$30</definedName>
    <definedName name="ダウンロード_先・ダイアログ表示">ファイルダウンロード!$E$25</definedName>
    <definedName name="ダウンロード_先・ダイアログ用フォルダ">ファイルダウンロード!$E$29</definedName>
    <definedName name="ダウンロード_先・ファイル名">ファイルダウンロード!$E$27</definedName>
    <definedName name="ダウンロード_先・フォルダ名">ファイルダウンロード!$E$26</definedName>
    <definedName name="ダウンロード_先・表示フォルダ">ファイルダウンロード!$E$28</definedName>
    <definedName name="チェックボックス・オブジェクト名">チェックボックス挿入_削除!$M$28</definedName>
    <definedName name="チェックボックス・セル内位置">チェックボックス挿入_削除!$M$27</definedName>
    <definedName name="チェックボックス・ボックス数">チェックボックス挿入_削除!$M$24</definedName>
    <definedName name="チェックボックス・リンクセル">チェックボックス挿入_削除!$M$21</definedName>
    <definedName name="チェックボックス・横幅サイズ">チェックボックス挿入_削除!$M$22</definedName>
    <definedName name="チェックボックス・初期値">チェックボックス挿入_削除!$M$23</definedName>
    <definedName name="チェックボックス・挿入ステップ数">チェックボックス挿入_削除!$M$26</definedName>
    <definedName name="チェックボックス・挿入位置">チェックボックス挿入_削除!$M$19</definedName>
    <definedName name="チェックボックス・挿入方向">チェックボックス挿入_削除!$M$25</definedName>
    <definedName name="チェックボックス・表示文字列">チェックボックス挿入_削除!$M$20</definedName>
    <definedName name="データ照会画面_個別FAX">データ照会!$D$20</definedName>
    <definedName name="データ照会画面_個別TEL">データ照会!$D$19</definedName>
    <definedName name="データ照会画面_個別社員コード">データ照会!$D$10</definedName>
    <definedName name="データ照会画面_個別社員名">データ照会!$D$12</definedName>
    <definedName name="データ照会画面_個別社員名カナ">データ照会!$D$13</definedName>
    <definedName name="データ照会画面_個別住所１">データ照会!$D$17</definedName>
    <definedName name="データ照会画面_個別住所２">データ照会!$D$18</definedName>
    <definedName name="データ照会画面_個別性別">データ照会!$D$14</definedName>
    <definedName name="データ照会画面_個別生年月日">データ照会!$D$15</definedName>
    <definedName name="データ照会画面_個別郵便番号">データ照会!$D$16</definedName>
    <definedName name="データ照会画面_行範囲">データ照会!$D$25:$D$39</definedName>
    <definedName name="データ照会画面_行表示域">データ照会!$C$6:$L$6</definedName>
    <definedName name="データ照会画面_社員コード_行">データ照会!$C$6</definedName>
    <definedName name="データ照会画面_社員コード_列">データ照会!$D$25</definedName>
    <definedName name="データ照会画面_生年月日_行">[7]データ照会画面!$G$6</definedName>
    <definedName name="データ照会画面_列表示域">データ照会!$D$10:$D$39</definedName>
    <definedName name="トランザクション_In_データエリア">トランザクション_In!$B$8:$K$8</definedName>
    <definedName name="トランザクション_In_データ位置">トランザクション_In!$B$8</definedName>
    <definedName name="トランザクション_Out_データ位置">トランザクション_Out!$B$5</definedName>
    <definedName name="トランザクション_Out_データ数">トランザクション_Out!$F$3</definedName>
    <definedName name="トランザクション_エラーMSG">トランザクション!$P$15</definedName>
    <definedName name="トランザクション_キー変更_STATUS">トランザクション_キー変更!$G$8:$G$76</definedName>
    <definedName name="トランザクション_キー変更_コピー元式">トランザクション_キー変更!$A$8</definedName>
    <definedName name="トランザクション_キー変更_データエリア">トランザクション_キー変更!$B$8:$K$76</definedName>
    <definedName name="トランザクション_キー変更_データ位置">トランザクション_キー変更!$B$8</definedName>
    <definedName name="トランザクション_キー変更_データ数">トランザクション_キー変更!$G$6</definedName>
    <definedName name="トランザクション_データエリア">トランザクション!$C$18:$L$44</definedName>
    <definedName name="トランザクション_データ位置">トランザクション!$C$18</definedName>
    <definedName name="トランザクション_判定区分">トランザクション!$O$15</definedName>
    <definedName name="ハイパー実行制御_入力データ">ハイパータスク制御!$G$15</definedName>
    <definedName name="ハイパー実行制御設定">ハイパータスク制御!$F$12</definedName>
    <definedName name="ファイル選択ダイアログ_ファイルのフィルタ">ファイル選択ダイアログ!$E$22</definedName>
    <definedName name="ファイル選択ダイアログ_ファイルの種類">ファイル選択ダイアログ!$E$21</definedName>
    <definedName name="ファイル選択ダイアログ_ファイル名出力先">ファイル選択ダイアログ!$F$26</definedName>
    <definedName name="ファイル選択ダイアログ_フォルダ名出力先">ファイル選択ダイアログ!$E$26</definedName>
    <definedName name="ファイル選択ダイアログ_初期表示ファイル名">ファイル選択ダイアログ!$E$20</definedName>
    <definedName name="ファイル選択ダイアログ_初期表示フォルダ名">ファイル選択ダイアログ!$E$19</definedName>
    <definedName name="ファイル選択ダイアログ_複数選択指定">ファイル選択ダイアログ!$E$23</definedName>
    <definedName name="ファイル操作_ファイルコピー先">ファイル操作!$G$29</definedName>
    <definedName name="ファイル操作_ファイル移動先">ファイル操作!$G$32</definedName>
    <definedName name="ファイル操作_フォルダコピー先">ファイル操作!$G$23</definedName>
    <definedName name="ファイル操作_フォルダ移動先">ファイル操作!$G$26</definedName>
    <definedName name="ファイル属性取得_ファイルサイズ出力先">ファイル属性取得!$E$25</definedName>
    <definedName name="ファイル属性取得_ファイルのフィルタ">ファイル属性取得!$E$20</definedName>
    <definedName name="ファイル属性取得_ファイルの指定方法">ファイル属性取得!$E$14</definedName>
    <definedName name="ファイル属性取得_ファイルの種類">ファイル属性取得!$E$19</definedName>
    <definedName name="ファイル属性取得_ファイルパス名">ファイル属性取得!$E$16</definedName>
    <definedName name="ファイル属性取得_ファイル更新日時出力先">ファイル属性取得!$E$27</definedName>
    <definedName name="ファイル属性取得_ファイル作成日時出力先">ファイル属性取得!$E$26</definedName>
    <definedName name="ファイル属性取得_ファイル名出力先">ファイル属性取得!$E$24</definedName>
    <definedName name="ファイル属性取得_フォルダ名出力先">ファイル属性取得!$E$23</definedName>
    <definedName name="ファイル属性取得_ホスト指定">ファイル属性取得!$E$15</definedName>
    <definedName name="ファイル属性取得_最終アクセス日時出力先">ファイル属性取得!$E$28</definedName>
    <definedName name="ファイル属性取得_指定フォルダ">ファイル属性取得!$E$18</definedName>
    <definedName name="ファイル属性取得_初期表示フォルダ">ファイル属性取得!$E$17</definedName>
    <definedName name="ブック制御_開く" localSheetId="80">複数ウィンドウ表示_閉じる!#REF!</definedName>
    <definedName name="ブック制御_開く" localSheetId="74">複数シート表示_閉じる!#REF!</definedName>
    <definedName name="ブック制御_枚数" localSheetId="29">[4]ブック制御_複数シート表示!$F$15</definedName>
    <definedName name="ブック制御_枚数" localSheetId="87">[5]ブック制御!$F$15</definedName>
    <definedName name="ブック制御_枚数" localSheetId="37">[4]ブック制御_複数シート表示!$F$15</definedName>
    <definedName name="ブック制御_枚数" localSheetId="88">[5]ブック制御!$F$15</definedName>
    <definedName name="ブック制御_枚数" localSheetId="28">[4]ブック制御_複数シート表示!$F$15</definedName>
    <definedName name="ブック制御_枚数" localSheetId="26">[4]ブック制御_複数シート表示!$F$15</definedName>
    <definedName name="ブック制御_枚数" localSheetId="27">[4]ブック制御_複数シート表示!$F$15</definedName>
    <definedName name="ブック制御_枚数" localSheetId="22">[4]ブック制御_複数シート表示!$F$15</definedName>
    <definedName name="ブック制御_枚数" localSheetId="23">[4]ブック制御_複数シート表示!$F$15</definedName>
    <definedName name="ブック制御_枚数" localSheetId="24">[4]ブック制御_複数シート表示!$F$15</definedName>
    <definedName name="ブック制御_枚数" localSheetId="25">[4]ブック制御_複数シート表示!$F$15</definedName>
    <definedName name="ブック制御_枚数" localSheetId="20">[4]ブック制御_複数シート表示!$F$15</definedName>
    <definedName name="ブック制御_枚数" localSheetId="21">[4]ブック制御_複数シート表示!$F$15</definedName>
    <definedName name="ブック制御_枚数" localSheetId="80">複数ウィンドウ表示_閉じる!#REF!</definedName>
    <definedName name="ブック制御_枚数" localSheetId="74">複数シート表示_閉じる!#REF!</definedName>
    <definedName name="ブック制御_枚数次回" localSheetId="80">複数ウィンドウ表示_閉じる!#REF!</definedName>
    <definedName name="ブック制御_枚数次回" localSheetId="74">複数シート表示_閉じる!#REF!</definedName>
    <definedName name="ブラウザ表示_外部URL">ブラウザ表示!$E$21</definedName>
    <definedName name="ブラウザ表示_内部パス名">ブラウザ表示!$E$17</definedName>
    <definedName name="ブラウザ表示_内部ファイル名">ブラウザ表示!$E$18</definedName>
    <definedName name="プリンタ一覧" localSheetId="36">OFFSET([3]プリンタ設定_一覧取得!$C$34,0,0,COUNTA([3]プリンタ設定_一覧取得!$C$34:$C$114),1)</definedName>
    <definedName name="プリンタ一覧">OFFSET(プリンタ設定_一覧取得!$C$34,0,0,COUNTA(プリンタ設定_一覧取得!$C$34:$C$114),1)</definedName>
    <definedName name="プリンタ用紙サイズ" localSheetId="36">OFFSET([3]プリンタ設定_一覧取得!$F$34,0,0,COUNTA([3]プリンタ設定_一覧取得!$F$34:$F$114),1)</definedName>
    <definedName name="プリンタ用紙サイズ">OFFSET(プリンタ設定_一覧取得!$F$34,0,0,COUNTA(プリンタ設定_一覧取得!$F$34:$F$114),1)</definedName>
    <definedName name="プリンタ用紙トレイ" localSheetId="36">OFFSET([3]プリンタ設定_一覧取得!$H$34,0,0,COUNTA([3]プリンタ設定_一覧取得!$H$34:$H$114),1)</definedName>
    <definedName name="プリンタ用紙トレイ">OFFSET(プリンタ設定_一覧取得!$H$34,0,0,COUNTA(プリンタ設定_一覧取得!$H$34:$H$114),1)</definedName>
    <definedName name="プロジェクト実行画面設定_dbSheetClientのクローズボタン">プロジェクト実行画面設定!$F$14</definedName>
    <definedName name="プロジェクト実行画面設定_dbSheetClientの最大化">プロジェクト実行画面設定!$F$13</definedName>
    <definedName name="プロジェクト実行画面設定_dbSheetClientの表示_非表示">プロジェクト実行画面設定!$F$12</definedName>
    <definedName name="プロジェクト実行画面設定_dbSheetClient横幅の指定方法">プロジェクト実行画面設定!$F$15</definedName>
    <definedName name="プロジェクト実行画面設定_dbSheetClient横幅ピクセル値">プロジェクト実行画面設定!$F$16</definedName>
    <definedName name="プロジェクト実行画面設定_dbSheetClient縦幅の指定方法">プロジェクト実行画面設定!$F$17</definedName>
    <definedName name="プロジェクト実行画面設定_dbSheetClient縦幅ピクセル値">プロジェクト実行画面設定!$F$18</definedName>
    <definedName name="プロジェクト実行画面設定_Excel画面の最大化">プロジェクト実行画面設定!$F$19</definedName>
    <definedName name="プロジェクト実行画面設定_Excel画面縦幅の指定方法">プロジェクト実行画面設定!$F$20</definedName>
    <definedName name="プロジェクト実行画面設定_Excel画面縦幅ピクセル値">プロジェクト実行画面設定!$F$21</definedName>
    <definedName name="プロジェクト実行動作設定_タイムアウト秒数">プロジェクト実行動作設定!$F$12</definedName>
    <definedName name="プロジェクト実行動作設定_ハイパータスク実行の許可">プロジェクト実行動作設定!$F$15</definedName>
    <definedName name="プロジェクト実行動作設定_ログファイルの最大数">プロジェクト実行動作設定!$F$14</definedName>
    <definedName name="プロジェクト実行動作設定_ログ保存の有無">プロジェクト実行動作設定!$F$13</definedName>
    <definedName name="プロジェクト実行動作設定_改行設定の初期値">プロジェクト実行動作設定!$F$20</definedName>
    <definedName name="プロジェクト実行動作設定_採用ボタンの初期値">プロジェクト実行動作設定!$F$18</definedName>
    <definedName name="プロジェクト実行動作設定_採用ボタン名称">プロジェクト実行動作設定!$F$19</definedName>
    <definedName name="プロジェクト実行動作設定_終了処理方法">プロジェクト実行動作設定!$F$16</definedName>
    <definedName name="マクロ起動_ファイルパス">マクロ起動!$R$24</definedName>
    <definedName name="マクロ起動可不">マクロ起動!$E$16</definedName>
    <definedName name="マクロ実行_一時停止時間">マクロ起動!$H$30</definedName>
    <definedName name="マクロ実行_実行対象マクロ名">マクロ起動!$H$26</definedName>
    <definedName name="メール送信_BCC">メール送信!$F$24</definedName>
    <definedName name="メール送信_CC">メール送信!$F$23</definedName>
    <definedName name="メール送信_宛先">メール送信!$F$22</definedName>
    <definedName name="メール送信_件名">メール送信!$F$25</definedName>
    <definedName name="メール送信_送信者アドレス">メール送信!$F$21</definedName>
    <definedName name="メール送信_本文">メール送信!$F$26</definedName>
    <definedName name="メッセージ表示_条件1">メッセージ表示!$I$25</definedName>
    <definedName name="メッセージ表示_条件2">メッセージ表示!$I$26</definedName>
    <definedName name="メッセージ表示_条件3">メッセージ表示!$I$27</definedName>
    <definedName name="メッセージ表示_条件4">メッセージ表示!$I$28</definedName>
    <definedName name="メッセージ表示_条件5">メッセージ表示!$I$29</definedName>
    <definedName name="メッセージ表示_条件6">メッセージ表示!$I$30</definedName>
    <definedName name="メッセージ表示_正常">メッセージ表示!$I$20</definedName>
    <definedName name="メッセージ表示_判定">メッセージ表示!$F$25</definedName>
    <definedName name="メニュー_システムパス名">メニュー!$F$24</definedName>
    <definedName name="メニュー_プロジェクト開始時刻">メニュー!$F$22</definedName>
    <definedName name="メニュー_プロジェクト名">メニュー!$F$23</definedName>
    <definedName name="メニュー_ログインID">メニュー!$F$20</definedName>
    <definedName name="メニュー_使用ＰＣ名">メニュー!$F$21</definedName>
    <definedName name="メニュー制御_トグル">メニュー制御_起動!$F$20</definedName>
    <definedName name="メニュー制御_区分">メニュー制御_起動!$J$20</definedName>
    <definedName name="メニュー制御_前の値">メニュー制御_起動!$H$20</definedName>
    <definedName name="リンクセル作成位置">セルリンク挿入_削除!$G$15</definedName>
    <definedName name="ループエラーMSG" localSheetId="4">#REF!</definedName>
    <definedName name="ループエラーMSG" localSheetId="57">#REF!</definedName>
    <definedName name="ループエラーMSG" localSheetId="62">#REF!</definedName>
    <definedName name="ループエラーMSG" localSheetId="17">#REF!</definedName>
    <definedName name="ループエラーMSG" localSheetId="35">#REF!</definedName>
    <definedName name="ループエラーMSG">#REF!</definedName>
    <definedName name="ループエラー区分" localSheetId="4">#REF!</definedName>
    <definedName name="ループエラー区分" localSheetId="57">#REF!</definedName>
    <definedName name="ループエラー区分" localSheetId="75">[5]ループ処理!$G$31</definedName>
    <definedName name="ループエラー区分" localSheetId="76">[5]ループ処理!$G$31</definedName>
    <definedName name="ループエラー区分" localSheetId="77">[5]ループ処理!$G$31</definedName>
    <definedName name="ループエラー区分" localSheetId="78">[5]ループ処理!$G$31</definedName>
    <definedName name="ループエラー区分" localSheetId="79">[5]ループ処理!$G$31</definedName>
    <definedName name="ループエラー区分" localSheetId="52">[5]ループ処理!$G$31</definedName>
    <definedName name="ループエラー区分" localSheetId="87">[5]ループ処理!$G$31</definedName>
    <definedName name="ループエラー区分" localSheetId="62">#REF!</definedName>
    <definedName name="ループエラー区分" localSheetId="37">[4]ループ処理!$G$31</definedName>
    <definedName name="ループエラー区分" localSheetId="91">[5]ループ処理!$G$31</definedName>
    <definedName name="ループエラー区分" localSheetId="73">[5]ループ処理!$G$31</definedName>
    <definedName name="ループエラー区分" localSheetId="88">[5]ループ処理!$G$31</definedName>
    <definedName name="ループエラー区分" localSheetId="17">#REF!</definedName>
    <definedName name="ループエラー区分" localSheetId="80">[5]ループ処理!$G$31</definedName>
    <definedName name="ループエラー区分" localSheetId="74">[5]ループ処理!$G$31</definedName>
    <definedName name="ループエラー区分" localSheetId="35">#REF!</definedName>
    <definedName name="ループエラー区分">#REF!</definedName>
    <definedName name="ループ回数" localSheetId="4">#REF!</definedName>
    <definedName name="ループ回数" localSheetId="57">#REF!</definedName>
    <definedName name="ループ回数" localSheetId="62">#REF!</definedName>
    <definedName name="ループ回数" localSheetId="17">#REF!</definedName>
    <definedName name="ループ回数" localSheetId="35">#REF!</definedName>
    <definedName name="ループ回数">#REF!</definedName>
    <definedName name="ループ回数位置" localSheetId="4">#REF!</definedName>
    <definedName name="ループ回数位置" localSheetId="57">#REF!</definedName>
    <definedName name="ループ回数位置" localSheetId="75">[5]ループ処理!$G$16</definedName>
    <definedName name="ループ回数位置" localSheetId="76">[5]ループ処理!$G$16</definedName>
    <definedName name="ループ回数位置" localSheetId="77">[5]ループ処理!$G$16</definedName>
    <definedName name="ループ回数位置" localSheetId="78">[5]ループ処理!$G$16</definedName>
    <definedName name="ループ回数位置" localSheetId="79">[5]ループ処理!$G$16</definedName>
    <definedName name="ループ回数位置" localSheetId="52">[5]ループ処理!$G$16</definedName>
    <definedName name="ループ回数位置" localSheetId="87">[5]ループ処理!$G$16</definedName>
    <definedName name="ループ回数位置" localSheetId="62">#REF!</definedName>
    <definedName name="ループ回数位置" localSheetId="37">[4]ループ処理!$G$16</definedName>
    <definedName name="ループ回数位置" localSheetId="91">[5]ループ処理!$G$16</definedName>
    <definedName name="ループ回数位置" localSheetId="73">[5]ループ処理!$G$16</definedName>
    <definedName name="ループ回数位置" localSheetId="88">[5]ループ処理!$G$16</definedName>
    <definedName name="ループ回数位置" localSheetId="17">#REF!</definedName>
    <definedName name="ループ回数位置" localSheetId="80">[5]ループ処理!$G$16</definedName>
    <definedName name="ループ回数位置" localSheetId="74">[5]ループ処理!$G$16</definedName>
    <definedName name="ループ回数位置" localSheetId="35">#REF!</definedName>
    <definedName name="ループ回数位置">#REF!</definedName>
    <definedName name="ループ元セル位置" localSheetId="4">#REF!</definedName>
    <definedName name="ループ元セル位置" localSheetId="57">#REF!</definedName>
    <definedName name="ループ元セル位置" localSheetId="62">#REF!</definedName>
    <definedName name="ループ元セル位置" localSheetId="17">#REF!</definedName>
    <definedName name="ループ元セル位置" localSheetId="35">#REF!</definedName>
    <definedName name="ループ元セル位置">#REF!</definedName>
    <definedName name="ループ元回数位置" localSheetId="4">#REF!</definedName>
    <definedName name="ループ元回数位置" localSheetId="57">#REF!</definedName>
    <definedName name="ループ元回数位置" localSheetId="62">#REF!</definedName>
    <definedName name="ループ元回数位置" localSheetId="17">#REF!</definedName>
    <definedName name="ループ元回数位置" localSheetId="35">#REF!</definedName>
    <definedName name="ループ元回数位置">#REF!</definedName>
    <definedName name="ループ元回答位置" localSheetId="4">#REF!</definedName>
    <definedName name="ループ元回答位置" localSheetId="57">#REF!</definedName>
    <definedName name="ループ元回答位置" localSheetId="62">#REF!</definedName>
    <definedName name="ループ元回答位置" localSheetId="17">#REF!</definedName>
    <definedName name="ループ元回答位置" localSheetId="35">#REF!</definedName>
    <definedName name="ループ元回答位置">#REF!</definedName>
    <definedName name="ループ元累計位置" localSheetId="4">#REF!</definedName>
    <definedName name="ループ元累計位置" localSheetId="57">#REF!</definedName>
    <definedName name="ループ元累計位置" localSheetId="62">#REF!</definedName>
    <definedName name="ループ元累計位置" localSheetId="17">#REF!</definedName>
    <definedName name="ループ元累計位置" localSheetId="35">#REF!</definedName>
    <definedName name="ループ元累計位置">#REF!</definedName>
    <definedName name="ループ次回回数" localSheetId="4">#REF!</definedName>
    <definedName name="ループ次回回数" localSheetId="57">#REF!</definedName>
    <definedName name="ループ次回回数" localSheetId="75">[5]ループ処理!$G$23</definedName>
    <definedName name="ループ次回回数" localSheetId="76">[5]ループ処理!$G$23</definedName>
    <definedName name="ループ次回回数" localSheetId="77">[5]ループ処理!$G$23</definedName>
    <definedName name="ループ次回回数" localSheetId="78">[5]ループ処理!$G$23</definedName>
    <definedName name="ループ次回回数" localSheetId="79">[5]ループ処理!$G$23</definedName>
    <definedName name="ループ次回回数" localSheetId="52">[5]ループ処理!$G$23</definedName>
    <definedName name="ループ次回回数" localSheetId="87">[5]ループ処理!$G$23</definedName>
    <definedName name="ループ次回回数" localSheetId="62">#REF!</definedName>
    <definedName name="ループ次回回数" localSheetId="37">[4]ループ処理!$G$23</definedName>
    <definedName name="ループ次回回数" localSheetId="91">[5]ループ処理!$G$23</definedName>
    <definedName name="ループ次回回数" localSheetId="73">[5]ループ処理!$G$23</definedName>
    <definedName name="ループ次回回数" localSheetId="88">[5]ループ処理!$G$23</definedName>
    <definedName name="ループ次回回数" localSheetId="17">#REF!</definedName>
    <definedName name="ループ次回回数" localSheetId="80">[5]ループ処理!$G$23</definedName>
    <definedName name="ループ次回回数" localSheetId="74">[5]ループ処理!$G$23</definedName>
    <definedName name="ループ次回回数" localSheetId="35">#REF!</definedName>
    <definedName name="ループ次回回数">#REF!</definedName>
    <definedName name="ループ終了回数" localSheetId="4">#REF!</definedName>
    <definedName name="ループ終了回数" localSheetId="57">#REF!</definedName>
    <definedName name="ループ終了回数" localSheetId="75">[5]ループ処理!$G$22</definedName>
    <definedName name="ループ終了回数" localSheetId="76">[5]ループ処理!$G$22</definedName>
    <definedName name="ループ終了回数" localSheetId="77">[5]ループ処理!$G$22</definedName>
    <definedName name="ループ終了回数" localSheetId="78">[5]ループ処理!$G$22</definedName>
    <definedName name="ループ終了回数" localSheetId="79">[5]ループ処理!$G$22</definedName>
    <definedName name="ループ終了回数" localSheetId="52">[5]ループ処理!$G$22</definedName>
    <definedName name="ループ終了回数" localSheetId="87">[5]ループ処理!$G$22</definedName>
    <definedName name="ループ終了回数" localSheetId="62">#REF!</definedName>
    <definedName name="ループ終了回数" localSheetId="37">[4]ループ処理!$G$22</definedName>
    <definedName name="ループ終了回数" localSheetId="91">[5]ループ処理!$G$22</definedName>
    <definedName name="ループ終了回数" localSheetId="73">[5]ループ処理!$G$22</definedName>
    <definedName name="ループ終了回数" localSheetId="88">[5]ループ処理!$G$22</definedName>
    <definedName name="ループ終了回数" localSheetId="17">#REF!</definedName>
    <definedName name="ループ終了回数" localSheetId="80">[5]ループ処理!$G$22</definedName>
    <definedName name="ループ終了回数" localSheetId="74">[5]ループ処理!$G$22</definedName>
    <definedName name="ループ終了回数" localSheetId="35">#REF!</definedName>
    <definedName name="ループ終了回数">#REF!</definedName>
    <definedName name="ループ終了回数位置" localSheetId="4">#REF!</definedName>
    <definedName name="ループ終了回数位置" localSheetId="57">#REF!</definedName>
    <definedName name="ループ終了回数位置" localSheetId="62">#REF!</definedName>
    <definedName name="ループ終了回数位置" localSheetId="17">#REF!</definedName>
    <definedName name="ループ終了回数位置" localSheetId="35">#REF!</definedName>
    <definedName name="ループ終了回数位置">#REF!</definedName>
    <definedName name="ループ処理_EXIT条件式１" localSheetId="4">#REF!</definedName>
    <definedName name="ループ処理_EXIT条件式１" localSheetId="57">#REF!</definedName>
    <definedName name="ループ処理_EXIT条件式１" localSheetId="62">#REF!</definedName>
    <definedName name="ループ処理_EXIT条件式１" localSheetId="17">#REF!</definedName>
    <definedName name="ループ処理_EXIT条件式１" localSheetId="35">#REF!</definedName>
    <definedName name="ループ処理_EXIT条件式１">#REF!</definedName>
    <definedName name="ループ処理_EXIT条件式１位置" localSheetId="4">#REF!</definedName>
    <definedName name="ループ処理_EXIT条件式１位置" localSheetId="57">#REF!</definedName>
    <definedName name="ループ処理_EXIT条件式１位置" localSheetId="62">#REF!</definedName>
    <definedName name="ループ処理_EXIT条件式１位置" localSheetId="17">#REF!</definedName>
    <definedName name="ループ処理_EXIT条件式１位置" localSheetId="35">#REF!</definedName>
    <definedName name="ループ処理_EXIT条件式１位置">#REF!</definedName>
    <definedName name="ループ処理_EXIT条件式２" localSheetId="4">#REF!</definedName>
    <definedName name="ループ処理_EXIT条件式２" localSheetId="57">#REF!</definedName>
    <definedName name="ループ処理_EXIT条件式２" localSheetId="62">#REF!</definedName>
    <definedName name="ループ処理_EXIT条件式２" localSheetId="17">#REF!</definedName>
    <definedName name="ループ処理_EXIT条件式２" localSheetId="35">#REF!</definedName>
    <definedName name="ループ処理_EXIT条件式２">#REF!</definedName>
    <definedName name="ループ処理_EXIT条件式２位置" localSheetId="4">#REF!</definedName>
    <definedName name="ループ処理_EXIT条件式２位置" localSheetId="57">#REF!</definedName>
    <definedName name="ループ処理_EXIT条件式２位置" localSheetId="62">#REF!</definedName>
    <definedName name="ループ処理_EXIT条件式２位置" localSheetId="17">#REF!</definedName>
    <definedName name="ループ処理_EXIT条件式２位置" localSheetId="35">#REF!</definedName>
    <definedName name="ループ処理_EXIT条件式２位置">#REF!</definedName>
    <definedName name="ループ処理_EXIT条件値１" localSheetId="4">#REF!</definedName>
    <definedName name="ループ処理_EXIT条件値１" localSheetId="57">#REF!</definedName>
    <definedName name="ループ処理_EXIT条件値１" localSheetId="62">#REF!</definedName>
    <definedName name="ループ処理_EXIT条件値１" localSheetId="17">#REF!</definedName>
    <definedName name="ループ処理_EXIT条件値１" localSheetId="35">#REF!</definedName>
    <definedName name="ループ処理_EXIT条件値１">#REF!</definedName>
    <definedName name="ループ処理_EXIT条件値１位置" localSheetId="4">#REF!</definedName>
    <definedName name="ループ処理_EXIT条件値１位置" localSheetId="57">#REF!</definedName>
    <definedName name="ループ処理_EXIT条件値１位置" localSheetId="62">#REF!</definedName>
    <definedName name="ループ処理_EXIT条件値１位置" localSheetId="17">#REF!</definedName>
    <definedName name="ループ処理_EXIT条件値１位置" localSheetId="35">#REF!</definedName>
    <definedName name="ループ処理_EXIT条件値１位置">#REF!</definedName>
    <definedName name="ループ処理_EXIT条件値２" localSheetId="4">#REF!</definedName>
    <definedName name="ループ処理_EXIT条件値２" localSheetId="57">#REF!</definedName>
    <definedName name="ループ処理_EXIT条件値２" localSheetId="62">#REF!</definedName>
    <definedName name="ループ処理_EXIT条件値２" localSheetId="17">#REF!</definedName>
    <definedName name="ループ処理_EXIT条件値２" localSheetId="35">#REF!</definedName>
    <definedName name="ループ処理_EXIT条件値２">#REF!</definedName>
    <definedName name="ループ処理_EXIT条件値２位置" localSheetId="4">#REF!</definedName>
    <definedName name="ループ処理_EXIT条件値２位置" localSheetId="57">#REF!</definedName>
    <definedName name="ループ処理_EXIT条件値２位置" localSheetId="62">#REF!</definedName>
    <definedName name="ループ処理_EXIT条件値２位置" localSheetId="17">#REF!</definedName>
    <definedName name="ループ処理_EXIT条件値２位置" localSheetId="35">#REF!</definedName>
    <definedName name="ループ処理_EXIT条件値２位置">#REF!</definedName>
    <definedName name="ループ処理_EXIT判定セル１" localSheetId="4">#REF!</definedName>
    <definedName name="ループ処理_EXIT判定セル１" localSheetId="57">#REF!</definedName>
    <definedName name="ループ処理_EXIT判定セル１" localSheetId="62">#REF!</definedName>
    <definedName name="ループ処理_EXIT判定セル１" localSheetId="17">#REF!</definedName>
    <definedName name="ループ処理_EXIT判定セル１" localSheetId="35">#REF!</definedName>
    <definedName name="ループ処理_EXIT判定セル１">#REF!</definedName>
    <definedName name="ループ処理_EXIT判定セル１指定" localSheetId="4">#REF!</definedName>
    <definedName name="ループ処理_EXIT判定セル１指定" localSheetId="57">#REF!</definedName>
    <definedName name="ループ処理_EXIT判定セル１指定" localSheetId="62">#REF!</definedName>
    <definedName name="ループ処理_EXIT判定セル１指定" localSheetId="17">#REF!</definedName>
    <definedName name="ループ処理_EXIT判定セル１指定" localSheetId="35">#REF!</definedName>
    <definedName name="ループ処理_EXIT判定セル１指定">#REF!</definedName>
    <definedName name="ループ処理_EXIT判定セル１指定位置" localSheetId="4">#REF!</definedName>
    <definedName name="ループ処理_EXIT判定セル１指定位置" localSheetId="57">#REF!</definedName>
    <definedName name="ループ処理_EXIT判定セル１指定位置" localSheetId="62">#REF!</definedName>
    <definedName name="ループ処理_EXIT判定セル１指定位置" localSheetId="17">#REF!</definedName>
    <definedName name="ループ処理_EXIT判定セル１指定位置" localSheetId="35">#REF!</definedName>
    <definedName name="ループ処理_EXIT判定セル１指定位置">#REF!</definedName>
    <definedName name="ループ処理_EXIT判定セル２" localSheetId="4">#REF!</definedName>
    <definedName name="ループ処理_EXIT判定セル２" localSheetId="57">#REF!</definedName>
    <definedName name="ループ処理_EXIT判定セル２" localSheetId="62">#REF!</definedName>
    <definedName name="ループ処理_EXIT判定セル２" localSheetId="17">#REF!</definedName>
    <definedName name="ループ処理_EXIT判定セル２" localSheetId="35">#REF!</definedName>
    <definedName name="ループ処理_EXIT判定セル２">#REF!</definedName>
    <definedName name="ループ処理_EXIT判定セル２指定" localSheetId="4">#REF!</definedName>
    <definedName name="ループ処理_EXIT判定セル２指定" localSheetId="57">#REF!</definedName>
    <definedName name="ループ処理_EXIT判定セル２指定" localSheetId="62">#REF!</definedName>
    <definedName name="ループ処理_EXIT判定セル２指定" localSheetId="17">#REF!</definedName>
    <definedName name="ループ処理_EXIT判定セル２指定" localSheetId="35">#REF!</definedName>
    <definedName name="ループ処理_EXIT判定セル２指定">#REF!</definedName>
    <definedName name="ループ処理_EXIT判定セル２指定位置" localSheetId="4">#REF!</definedName>
    <definedName name="ループ処理_EXIT判定セル２指定位置" localSheetId="57">#REF!</definedName>
    <definedName name="ループ処理_EXIT判定セル２指定位置" localSheetId="62">#REF!</definedName>
    <definedName name="ループ処理_EXIT判定セル２指定位置" localSheetId="17">#REF!</definedName>
    <definedName name="ループ処理_EXIT判定セル２指定位置" localSheetId="35">#REF!</definedName>
    <definedName name="ループ処理_EXIT判定セル２指定位置">#REF!</definedName>
    <definedName name="ループ処理_MSG">ループ処理!$L$24</definedName>
    <definedName name="ループ処理_ループ回数">ループ処理!$E$24</definedName>
    <definedName name="ループ処理_ループ回数エラーMSG">ループ処理!$L$26</definedName>
    <definedName name="ループ処理_ループ回数エラー区分">ループ処理!$L$25</definedName>
    <definedName name="ループ処理_ループ回数位置" localSheetId="4">#REF!</definedName>
    <definedName name="ループ処理_ループ回数位置" localSheetId="57">#REF!</definedName>
    <definedName name="ループ処理_ループ回数位置" localSheetId="62">#REF!</definedName>
    <definedName name="ループ処理_ループ回数位置" localSheetId="17">#REF!</definedName>
    <definedName name="ループ処理_ループ回数位置" localSheetId="35">#REF!</definedName>
    <definedName name="ループ処理_ループ回数位置">#REF!</definedName>
    <definedName name="ループ処理_限界回数">ループ処理!$E$25</definedName>
    <definedName name="ループ処理_今の回数">ループ処理!$I$24</definedName>
    <definedName name="ループ処理_次の回数">ループ処理!$I$25</definedName>
    <definedName name="ループ処理_処理制御画面" localSheetId="4">#REF!</definedName>
    <definedName name="ループ処理_処理制御画面" localSheetId="57">#REF!</definedName>
    <definedName name="ループ処理_処理制御画面" localSheetId="62">#REF!</definedName>
    <definedName name="ループ処理_処理制御画面" localSheetId="17">#REF!</definedName>
    <definedName name="ループ処理_処理制御画面" localSheetId="35">#REF!</definedName>
    <definedName name="ループ処理_処理制御画面">#REF!</definedName>
    <definedName name="ループ処理_処理制御画面位置" localSheetId="4">#REF!</definedName>
    <definedName name="ループ処理_処理制御画面位置" localSheetId="57">#REF!</definedName>
    <definedName name="ループ処理_処理制御画面位置" localSheetId="62">#REF!</definedName>
    <definedName name="ループ処理_処理制御画面位置" localSheetId="17">#REF!</definedName>
    <definedName name="ループ処理_処理制御画面位置" localSheetId="35">#REF!</definedName>
    <definedName name="ループ処理_処理制御画面位置">#REF!</definedName>
    <definedName name="ループ処理_条件式" localSheetId="4">#REF!</definedName>
    <definedName name="ループ処理_条件式" localSheetId="57">#REF!</definedName>
    <definedName name="ループ処理_条件式" localSheetId="62">#REF!</definedName>
    <definedName name="ループ処理_条件式" localSheetId="17">#REF!</definedName>
    <definedName name="ループ処理_条件式" localSheetId="35">#REF!</definedName>
    <definedName name="ループ処理_条件式">#REF!</definedName>
    <definedName name="ループ処理_条件式位置" localSheetId="4">#REF!</definedName>
    <definedName name="ループ処理_条件式位置" localSheetId="57">#REF!</definedName>
    <definedName name="ループ処理_条件式位置" localSheetId="62">#REF!</definedName>
    <definedName name="ループ処理_条件式位置" localSheetId="17">#REF!</definedName>
    <definedName name="ループ処理_条件式位置" localSheetId="35">#REF!</definedName>
    <definedName name="ループ処理_条件式位置">#REF!</definedName>
    <definedName name="ループ処理_条件値" localSheetId="4">#REF!</definedName>
    <definedName name="ループ処理_条件値" localSheetId="57">#REF!</definedName>
    <definedName name="ループ処理_条件値" localSheetId="62">#REF!</definedName>
    <definedName name="ループ処理_条件値" localSheetId="17">#REF!</definedName>
    <definedName name="ループ処理_条件値" localSheetId="35">#REF!</definedName>
    <definedName name="ループ処理_条件値">#REF!</definedName>
    <definedName name="ループ処理_条件値位置" localSheetId="4">#REF!</definedName>
    <definedName name="ループ処理_条件値位置" localSheetId="57">#REF!</definedName>
    <definedName name="ループ処理_条件値位置" localSheetId="62">#REF!</definedName>
    <definedName name="ループ処理_条件値位置" localSheetId="17">#REF!</definedName>
    <definedName name="ループ処理_条件値位置" localSheetId="35">#REF!</definedName>
    <definedName name="ループ処理_条件値位置">#REF!</definedName>
    <definedName name="ループ処理_判定セル指定" localSheetId="4">#REF!</definedName>
    <definedName name="ループ処理_判定セル指定" localSheetId="57">#REF!</definedName>
    <definedName name="ループ処理_判定セル指定" localSheetId="62">#REF!</definedName>
    <definedName name="ループ処理_判定セル指定" localSheetId="17">#REF!</definedName>
    <definedName name="ループ処理_判定セル指定" localSheetId="35">#REF!</definedName>
    <definedName name="ループ処理_判定セル指定">#REF!</definedName>
    <definedName name="ループ処理_判定セル指定位置" localSheetId="4">#REF!</definedName>
    <definedName name="ループ処理_判定セル指定位置" localSheetId="57">#REF!</definedName>
    <definedName name="ループ処理_判定セル指定位置" localSheetId="62">#REF!</definedName>
    <definedName name="ループ処理_判定セル指定位置" localSheetId="17">#REF!</definedName>
    <definedName name="ループ処理_判定セル指定位置" localSheetId="35">#REF!</definedName>
    <definedName name="ループ処理_判定セル指定位置">#REF!</definedName>
    <definedName name="ループ処理_表示メッセージ" localSheetId="4">#REF!</definedName>
    <definedName name="ループ処理_表示メッセージ" localSheetId="57">#REF!</definedName>
    <definedName name="ループ処理_表示メッセージ" localSheetId="62">#REF!</definedName>
    <definedName name="ループ処理_表示メッセージ" localSheetId="17">#REF!</definedName>
    <definedName name="ループ処理_表示メッセージ" localSheetId="35">#REF!</definedName>
    <definedName name="ループ処理_表示メッセージ">#REF!</definedName>
    <definedName name="ループ処理_表示メッセージ位置" localSheetId="4">#REF!</definedName>
    <definedName name="ループ処理_表示メッセージ位置" localSheetId="57">#REF!</definedName>
    <definedName name="ループ処理_表示メッセージ位置" localSheetId="62">#REF!</definedName>
    <definedName name="ループ処理_表示メッセージ位置" localSheetId="17">#REF!</definedName>
    <definedName name="ループ処理_表示メッセージ位置" localSheetId="35">#REF!</definedName>
    <definedName name="ループ処理_表示メッセージ位置">#REF!</definedName>
    <definedName name="ループ処理_無限ループ防止制限回数" localSheetId="4">#REF!</definedName>
    <definedName name="ループ処理_無限ループ防止制限回数" localSheetId="57">#REF!</definedName>
    <definedName name="ループ処理_無限ループ防止制限回数" localSheetId="62">#REF!</definedName>
    <definedName name="ループ処理_無限ループ防止制限回数" localSheetId="17">#REF!</definedName>
    <definedName name="ループ処理_無限ループ防止制限回数" localSheetId="35">#REF!</definedName>
    <definedName name="ループ処理_無限ループ防止制限回数">#REF!</definedName>
    <definedName name="ループ処理_無限ループ防止制限回数位置" localSheetId="4">#REF!</definedName>
    <definedName name="ループ処理_無限ループ防止制限回数位置" localSheetId="57">#REF!</definedName>
    <definedName name="ループ処理_無限ループ防止制限回数位置" localSheetId="62">#REF!</definedName>
    <definedName name="ループ処理_無限ループ防止制限回数位置" localSheetId="17">#REF!</definedName>
    <definedName name="ループ処理_無限ループ防止制限回数位置" localSheetId="35">#REF!</definedName>
    <definedName name="ループ処理_無限ループ防止制限回数位置">#REF!</definedName>
    <definedName name="ループ処理形態" localSheetId="4">#REF!</definedName>
    <definedName name="ループ処理形態" localSheetId="57">#REF!</definedName>
    <definedName name="ループ処理形態" localSheetId="62">#REF!</definedName>
    <definedName name="ループ処理形態" localSheetId="17">#REF!</definedName>
    <definedName name="ループ処理形態" localSheetId="35">#REF!</definedName>
    <definedName name="ループ処理形態">#REF!</definedName>
    <definedName name="ループ処理形態位置" localSheetId="4">#REF!</definedName>
    <definedName name="ループ処理形態位置" localSheetId="57">#REF!</definedName>
    <definedName name="ループ処理形態位置" localSheetId="62">#REF!</definedName>
    <definedName name="ループ処理形態位置" localSheetId="17">#REF!</definedName>
    <definedName name="ループ処理形態位置" localSheetId="35">#REF!</definedName>
    <definedName name="ループ処理形態位置">#REF!</definedName>
    <definedName name="ループ先セル位置" localSheetId="4">#REF!</definedName>
    <definedName name="ループ先セル位置" localSheetId="57">#REF!</definedName>
    <definedName name="ループ先セル位置" localSheetId="62">#REF!</definedName>
    <definedName name="ループ先セル位置" localSheetId="17">#REF!</definedName>
    <definedName name="ループ先セル位置" localSheetId="35">#REF!</definedName>
    <definedName name="ループ先セル位置">#REF!</definedName>
    <definedName name="ループ先回数位置" localSheetId="4">#REF!</definedName>
    <definedName name="ループ先回数位置" localSheetId="57">#REF!</definedName>
    <definedName name="ループ先回数位置" localSheetId="62">#REF!</definedName>
    <definedName name="ループ先回数位置" localSheetId="17">#REF!</definedName>
    <definedName name="ループ先回数位置" localSheetId="35">#REF!</definedName>
    <definedName name="ループ先回数位置">#REF!</definedName>
    <definedName name="ループ先回答位置" localSheetId="4">#REF!</definedName>
    <definedName name="ループ先回答位置" localSheetId="57">#REF!</definedName>
    <definedName name="ループ先回答位置" localSheetId="62">#REF!</definedName>
    <definedName name="ループ先回答位置" localSheetId="17">#REF!</definedName>
    <definedName name="ループ先回答位置" localSheetId="35">#REF!</definedName>
    <definedName name="ループ先回答位置">#REF!</definedName>
    <definedName name="ループ先累計位置" localSheetId="4">#REF!</definedName>
    <definedName name="ループ先累計位置" localSheetId="57">#REF!</definedName>
    <definedName name="ループ先累計位置" localSheetId="62">#REF!</definedName>
    <definedName name="ループ先累計位置" localSheetId="17">#REF!</definedName>
    <definedName name="ループ先累計位置" localSheetId="35">#REF!</definedName>
    <definedName name="ループ先累計位置">#REF!</definedName>
    <definedName name="ループ判定" localSheetId="4">#REF!</definedName>
    <definedName name="ループ判定" localSheetId="57">#REF!</definedName>
    <definedName name="ループ判定" localSheetId="62">#REF!</definedName>
    <definedName name="ループ判定" localSheetId="17">#REF!</definedName>
    <definedName name="ループ判定" localSheetId="35">#REF!</definedName>
    <definedName name="ループ判定">#REF!</definedName>
    <definedName name="ループ判定ＭＳＧ" localSheetId="4">#REF!</definedName>
    <definedName name="ループ判定ＭＳＧ" localSheetId="57">#REF!</definedName>
    <definedName name="ループ判定ＭＳＧ" localSheetId="62">#REF!</definedName>
    <definedName name="ループ判定ＭＳＧ" localSheetId="17">#REF!</definedName>
    <definedName name="ループ判定ＭＳＧ" localSheetId="35">#REF!</definedName>
    <definedName name="ループ判定ＭＳＧ">#REF!</definedName>
    <definedName name="ログ情報書込_タイトル">ログ情報書込!$E$11</definedName>
    <definedName name="ログ情報書込_詳細">ログ情報書込!$E$12</definedName>
    <definedName name="ログ情報書込_詳細可変セル">ログ情報書込!$E$13</definedName>
    <definedName name="印刷_セル指定１">印刷!$J$17</definedName>
    <definedName name="印刷_セル指定２">印刷!$J$20</definedName>
    <definedName name="印刷_データ位置">印刷!$D$18</definedName>
    <definedName name="印刷_一覧取得">プリンタ設定_一覧取得!$C$34</definedName>
    <definedName name="印刷_印刷方向">プリンタ設定_一覧取得!$E$24</definedName>
    <definedName name="印刷_指定プリンタ">プリンタ設定_一覧取得!$E$21</definedName>
    <definedName name="印刷_直接印刷印刷方向">プリンタ設定_一覧取得!$E$31</definedName>
    <definedName name="印刷_直接印刷用紙サイズ">プリンタ設定_一覧取得!$E$29</definedName>
    <definedName name="印刷_直接印刷用紙トレイ">プリンタ設定_一覧取得!$E$30</definedName>
    <definedName name="印刷_用紙サイズ">プリンタ設定_一覧取得!$E$23</definedName>
    <definedName name="印刷_用紙サイズ展開セル">プリンタ設定_一覧取得!$E$26</definedName>
    <definedName name="印刷_用紙トレイ展開セル">プリンタ設定_一覧取得!$E$27</definedName>
    <definedName name="外部DLL_DLL名">外部DLL呼び出し!$E$15</definedName>
    <definedName name="外部DLL_パラ１">外部DLL呼び出し!$J$27</definedName>
    <definedName name="外部DLL_パラ２">外部DLL呼び出し!$L$27</definedName>
    <definedName name="外部DLL_関数名" localSheetId="75">[5]外部DLL呼び出し!$D$18</definedName>
    <definedName name="外部DLL_関数名" localSheetId="76">[5]外部DLL呼び出し!$D$18</definedName>
    <definedName name="外部DLL_関数名" localSheetId="77">[5]外部DLL呼び出し!$D$18</definedName>
    <definedName name="外部DLL_関数名" localSheetId="78">[5]外部DLL呼び出し!$D$18</definedName>
    <definedName name="外部DLL_関数名" localSheetId="79">[5]外部DLL呼び出し!$D$18</definedName>
    <definedName name="外部DLL_関数名" localSheetId="87">[5]外部DLL呼び出し!$D$18</definedName>
    <definedName name="外部DLL_関数名" localSheetId="37">[4]外部DLL呼び出し!$C$18</definedName>
    <definedName name="外部DLL_関数名" localSheetId="73">[5]外部DLL呼び出し!$D$18</definedName>
    <definedName name="外部DLL_関数名" localSheetId="88">[5]外部DLL呼び出し!$D$18</definedName>
    <definedName name="外部DLL_関数名" localSheetId="80">[5]外部DLL呼び出し!$D$18</definedName>
    <definedName name="外部DLL_関数名" localSheetId="74">[5]外部DLL呼び出し!$D$18</definedName>
    <definedName name="外部DLL_関数名">外部DLL呼び出し!$D$18</definedName>
    <definedName name="外部DLL_戻り値">外部DLL呼び出し!$G$27</definedName>
    <definedName name="外部アプリ_DBS画面最小化">外部アプリ起動!$F$20</definedName>
    <definedName name="外部アプリ_アプリ最前面表示">外部アプリ起動!$F$21</definedName>
    <definedName name="外部アプリ_ホスト">外部アプリ起動!$F$16</definedName>
    <definedName name="外部アプリ_一時停止">外部アプリ起動!$F$19</definedName>
    <definedName name="外部アプリ_引数">外部アプリ起動!$F$18</definedName>
    <definedName name="外部アプリ_起動PG">外部アプリ起動!$F$17</definedName>
    <definedName name="外部アプリ_終了MSG">外部アプリ起動!$F$23</definedName>
    <definedName name="外部アプリ_同期">外部アプリ起動!$F$22</definedName>
    <definedName name="結合セル">クリア!$K$37</definedName>
    <definedName name="結合セルコピー先" localSheetId="4">クリア!#REF!</definedName>
    <definedName name="結合セルコピー先" localSheetId="57">クリア!#REF!</definedName>
    <definedName name="結合セルコピー先" localSheetId="62">クリア!#REF!</definedName>
    <definedName name="結合セルコピー先" localSheetId="36">[3]クリア!#REF!</definedName>
    <definedName name="結合セルコピー先" localSheetId="17">クリア!#REF!</definedName>
    <definedName name="結合セルコピー先" localSheetId="35">クリア!#REF!</definedName>
    <definedName name="結合セルコピー先">クリア!#REF!</definedName>
    <definedName name="検索付データ照会_商品マスタエリア">検索付データ照会!$C$19:$L$19</definedName>
    <definedName name="検索付データ照会_商品マスタ先頭位置">検索付データ照会!$C$19</definedName>
    <definedName name="元・ダイアログ用ファイルのフィルタ">ファイルダウンロード!$E$24</definedName>
    <definedName name="更新カード型_ステータス">更新カード型!$E$32</definedName>
    <definedName name="更新カード型_更新データ">更新カード型!$D$41:$M$41</definedName>
    <definedName name="更新カード型_作成ユーザー">更新カード型!$E$33</definedName>
    <definedName name="更新カード型_作成日">更新カード型!$E$34</definedName>
    <definedName name="更新カード型_修正ユーザー">更新カード型!$E$35</definedName>
    <definedName name="更新カード型_修正日付">更新カード型!$E$36</definedName>
    <definedName name="更新カード型_商品CD">更新カード型!$E$22</definedName>
    <definedName name="更新カード型_商品名">更新カード型!$E$24</definedName>
    <definedName name="更新カード型_単位">更新カード型!$E$26</definedName>
    <definedName name="更新カード型_単価">更新カード型!$E$28</definedName>
    <definedName name="更新カード型_分類">更新カード型!$E$30</definedName>
    <definedName name="更新カード型行位置">更新カード型!$D$41</definedName>
    <definedName name="更新リスト型_In_データエリア">更新リスト型_In!$B$8:$K$8</definedName>
    <definedName name="更新リスト型_In_データ位置">更新リスト型_In!$B$8</definedName>
    <definedName name="更新リスト型_Out_データ位置">更新リスト型_Out!$B$5</definedName>
    <definedName name="更新リスト型_Out_データ数">更新リスト型_Out!$F$3</definedName>
    <definedName name="更新リスト型_データエリア">更新リスト型!$C$23:$L$23</definedName>
    <definedName name="更新リスト型_データ位置">更新リスト型!$C$23</definedName>
    <definedName name="更新リスト型商品CD" localSheetId="14">トランザクション!$C$18</definedName>
    <definedName name="更新行位置">更新カード型!$D$41</definedName>
    <definedName name="行列指定_行指定A">行列指定!$F$20</definedName>
    <definedName name="行列指定_行指定B">行列指定!$G$20</definedName>
    <definedName name="行列指定_判定">行列指定!$E$17</definedName>
    <definedName name="行列指定_列指定A">行列指定!$F$21</definedName>
    <definedName name="行列指定_列指定B">行列指定!$G$21</definedName>
    <definedName name="行列表示_取得域">行列表示!$D$19:$M$28</definedName>
    <definedName name="行列表示_商品コード">行列表示!$D$19</definedName>
    <definedName name="削除_データエリア" localSheetId="17">読込済みクエリー解放!$E$19:$E$28</definedName>
    <definedName name="削除_データエリア">削除!$E$19:$E$28</definedName>
    <definedName name="削除_データ位置" localSheetId="17">読込済みクエリー解放!$E$19</definedName>
    <definedName name="削除_データ位置">削除!$E$19</definedName>
    <definedName name="参照ブックを開く_ファイルパス">参照用ブックを開く_閉じる!$G$13</definedName>
    <definedName name="指定更新_In_データエリア" localSheetId="4">#REF!</definedName>
    <definedName name="指定更新_In_データエリア" localSheetId="57">#REF!</definedName>
    <definedName name="指定更新_In_データエリア" localSheetId="62">#REF!</definedName>
    <definedName name="指定更新_In_データエリア" localSheetId="17">#REF!</definedName>
    <definedName name="指定更新_In_データエリア" localSheetId="35">#REF!</definedName>
    <definedName name="指定更新_In_データエリア">#REF!</definedName>
    <definedName name="指定更新_In_データ位置" localSheetId="4">#REF!</definedName>
    <definedName name="指定更新_In_データ位置" localSheetId="57">#REF!</definedName>
    <definedName name="指定更新_In_データ位置" localSheetId="62">#REF!</definedName>
    <definedName name="指定更新_In_データ位置" localSheetId="17">#REF!</definedName>
    <definedName name="指定更新_In_データ位置" localSheetId="35">#REF!</definedName>
    <definedName name="指定更新_In_データ位置">#REF!</definedName>
    <definedName name="指定更新_Out_データ位置" localSheetId="4">#REF!</definedName>
    <definedName name="指定更新_Out_データ位置" localSheetId="57">#REF!</definedName>
    <definedName name="指定更新_Out_データ位置" localSheetId="62">#REF!</definedName>
    <definedName name="指定更新_Out_データ位置" localSheetId="17">#REF!</definedName>
    <definedName name="指定更新_Out_データ位置" localSheetId="35">#REF!</definedName>
    <definedName name="指定更新_Out_データ位置">#REF!</definedName>
    <definedName name="指定更新_Out_データ数" localSheetId="4">#REF!</definedName>
    <definedName name="指定更新_Out_データ数" localSheetId="57">#REF!</definedName>
    <definedName name="指定更新_Out_データ数" localSheetId="62">#REF!</definedName>
    <definedName name="指定更新_Out_データ数" localSheetId="17">#REF!</definedName>
    <definedName name="指定更新_Out_データ数" localSheetId="35">#REF!</definedName>
    <definedName name="指定更新_Out_データ数">#REF!</definedName>
    <definedName name="指定更新_データエリア" localSheetId="4">#REF!</definedName>
    <definedName name="指定更新_データエリア" localSheetId="57">#REF!</definedName>
    <definedName name="指定更新_データエリア" localSheetId="62">#REF!</definedName>
    <definedName name="指定更新_データエリア" localSheetId="17">#REF!</definedName>
    <definedName name="指定更新_データエリア" localSheetId="35">#REF!</definedName>
    <definedName name="指定更新_データエリア">#REF!</definedName>
    <definedName name="指定更新_データ位置" localSheetId="4">#REF!</definedName>
    <definedName name="指定更新_データ位置" localSheetId="57">#REF!</definedName>
    <definedName name="指定更新_データ位置" localSheetId="62">#REF!</definedName>
    <definedName name="指定更新_データ位置" localSheetId="17">#REF!</definedName>
    <definedName name="指定更新_データ位置" localSheetId="35">#REF!</definedName>
    <definedName name="指定更新_データ位置">#REF!</definedName>
    <definedName name="自動計算_開始時間">自動計算制御!$K$22</definedName>
    <definedName name="自動計算_開始時間作業用">自動計算制御!$L$22</definedName>
    <definedName name="自動計算_取得域">自動計算制御!$D$20:$H$20</definedName>
    <definedName name="自動計算_終了時間">自動計算制御!$K$23</definedName>
    <definedName name="自動計算_終了時間作業用">自動計算制御!$L$23</definedName>
    <definedName name="自動計算_処理フラグ">自動計算制御!$L$17</definedName>
    <definedName name="自動計算_処理時間">自動計算制御!$K$25</definedName>
    <definedName name="自動計算_商品CD">自動計算制御!$D$20</definedName>
    <definedName name="実行ボタン作成位置">実行ボタン挿入_削除!$G$15</definedName>
    <definedName name="取得したレコード数">照会_更新!$J$17</definedName>
    <definedName name="商品マスタ" localSheetId="75">#REF!</definedName>
    <definedName name="商品マスタ" localSheetId="76">#REF!</definedName>
    <definedName name="商品マスタ" localSheetId="77">#REF!</definedName>
    <definedName name="商品マスタ" localSheetId="78">#REF!</definedName>
    <definedName name="商品マスタ" localSheetId="79">#REF!</definedName>
    <definedName name="商品マスタ" localSheetId="52">#REF!</definedName>
    <definedName name="商品マスタ" localSheetId="87">#REF!</definedName>
    <definedName name="商品マスタ" localSheetId="91">#REF!</definedName>
    <definedName name="商品マスタ" localSheetId="88">#REF!</definedName>
    <definedName name="商品マスタ" localSheetId="80">#REF!</definedName>
    <definedName name="商品マスタ" localSheetId="74">#REF!</definedName>
    <definedName name="照会_エラー" localSheetId="4">SQL展開!$I$1</definedName>
    <definedName name="照会_エラー" localSheetId="5">照会_更新!$I$1</definedName>
    <definedName name="照会_エラー">照会!$I$1</definedName>
    <definedName name="照会_データエリア" localSheetId="4">SQL展開!$C$18:$L$18</definedName>
    <definedName name="照会_データエリア" localSheetId="5">照会_更新!$C$18:$G$18</definedName>
    <definedName name="照会_データエリア">照会!$C$16:$L$16</definedName>
    <definedName name="照会_データ位置" localSheetId="5">照会_更新!$C$18</definedName>
    <definedName name="照会_データ位置">照会!$C$16</definedName>
    <definedName name="照会_更新_展開範囲">照会_更新!$C$18</definedName>
    <definedName name="条件判定分岐_判定区分">条件判定分岐!$G$22</definedName>
    <definedName name="図の挿入_個別_ファイル名" localSheetId="4">図の挿入_クリア!#REF!</definedName>
    <definedName name="図の挿入_個別_ファイル名" localSheetId="57">図の挿入_クリア!#REF!</definedName>
    <definedName name="図の挿入_個別_ファイル名" localSheetId="62">図の挿入_クリア!#REF!</definedName>
    <definedName name="図の挿入_個別_ファイル名" localSheetId="17">図の挿入_クリア!#REF!</definedName>
    <definedName name="図の挿入_個別_ファイル名" localSheetId="35">図の挿入_クリア!#REF!</definedName>
    <definedName name="図の挿入_個別_ファイル名">図の挿入_クリア!#REF!</definedName>
    <definedName name="図の挿入_選択_指定フォルダ">図の挿入_クリア!$F$21</definedName>
    <definedName name="図の挿入_複数_ファイル名">図の挿入_クリア!$D$28</definedName>
    <definedName name="図の挿入_複数_横幅">図の挿入_クリア!$F$28</definedName>
    <definedName name="図の挿入_複数_個数">図の挿入_クリア!$C$28</definedName>
    <definedName name="図の挿入_複数_縦高">図の挿入_クリア!$E$28</definedName>
    <definedName name="図の挿入_複数_図１">図の挿入_クリア!$D$24</definedName>
    <definedName name="図の挿入_複数_図２">図の挿入_クリア!$E$24</definedName>
    <definedName name="図の挿入_複数_図３">図の挿入_クリア!$F$24</definedName>
    <definedName name="図の挿入_複数_図４">図の挿入_クリア!$G$24</definedName>
    <definedName name="図の挿入_複数_挿入セル">図の挿入_クリア!$G$28</definedName>
    <definedName name="直接展開_Ａ">直接展開!$E$29</definedName>
    <definedName name="直接展開_B">直接展開!$E$31</definedName>
    <definedName name="直接展開_C">直接展開!$E$33</definedName>
    <definedName name="入力画面_時刻_展開位置">入力画面_時刻!$G$12</definedName>
    <definedName name="入力画面_時刻範囲_展開位置1">入力画面_時刻範囲!$G$12</definedName>
    <definedName name="入力画面_時刻範囲_展開位置2">入力画面_時刻範囲!$I$12</definedName>
    <definedName name="入力画面_数値_展開位置">入力画面_数値!$G$12</definedName>
    <definedName name="入力画面_数値範囲_展開位置1">入力画面_数値範囲!$G$12</definedName>
    <definedName name="入力画面_数値範囲_展開位置2">入力画面_数値範囲!$I$12</definedName>
    <definedName name="入力画面_日付_展開位置">入力画面_日付!$G$12</definedName>
    <definedName name="入力画面_日付時刻_月位置" localSheetId="4">#REF!</definedName>
    <definedName name="入力画面_日付時刻_月位置" localSheetId="57">#REF!</definedName>
    <definedName name="入力画面_日付時刻_月位置" localSheetId="62">#REF!</definedName>
    <definedName name="入力画面_日付時刻_月位置" localSheetId="17">#REF!</definedName>
    <definedName name="入力画面_日付時刻_月位置" localSheetId="35">#REF!</definedName>
    <definedName name="入力画面_日付時刻_月位置">#REF!</definedName>
    <definedName name="入力画面_日付時刻_時位置" localSheetId="4">#REF!</definedName>
    <definedName name="入力画面_日付時刻_時位置" localSheetId="57">#REF!</definedName>
    <definedName name="入力画面_日付時刻_時位置" localSheetId="62">#REF!</definedName>
    <definedName name="入力画面_日付時刻_時位置" localSheetId="17">#REF!</definedName>
    <definedName name="入力画面_日付時刻_時位置" localSheetId="35">#REF!</definedName>
    <definedName name="入力画面_日付時刻_時位置">#REF!</definedName>
    <definedName name="入力画面_日付時刻_展開位置1">日付時刻入力画面!$G$16</definedName>
    <definedName name="入力画面_日付時刻_展開位置2">日付時刻入力画面!$G$17</definedName>
    <definedName name="入力画面_日付時刻_展開位置3">日付時刻入力画面!$G$19</definedName>
    <definedName name="入力画面_日付時刻_日位置" localSheetId="4">#REF!</definedName>
    <definedName name="入力画面_日付時刻_日位置" localSheetId="57">#REF!</definedName>
    <definedName name="入力画面_日付時刻_日位置" localSheetId="62">#REF!</definedName>
    <definedName name="入力画面_日付時刻_日位置" localSheetId="17">#REF!</definedName>
    <definedName name="入力画面_日付時刻_日位置" localSheetId="35">#REF!</definedName>
    <definedName name="入力画面_日付時刻_日位置">#REF!</definedName>
    <definedName name="入力画面_日付時刻_年位置" localSheetId="4">#REF!</definedName>
    <definedName name="入力画面_日付時刻_年位置" localSheetId="57">#REF!</definedName>
    <definedName name="入力画面_日付時刻_年位置" localSheetId="62">#REF!</definedName>
    <definedName name="入力画面_日付時刻_年位置" localSheetId="17">#REF!</definedName>
    <definedName name="入力画面_日付時刻_年位置" localSheetId="35">#REF!</definedName>
    <definedName name="入力画面_日付時刻_年位置">#REF!</definedName>
    <definedName name="入力画面_日付時刻_秒位置" localSheetId="4">#REF!</definedName>
    <definedName name="入力画面_日付時刻_秒位置" localSheetId="57">#REF!</definedName>
    <definedName name="入力画面_日付時刻_秒位置" localSheetId="62">#REF!</definedName>
    <definedName name="入力画面_日付時刻_秒位置" localSheetId="17">#REF!</definedName>
    <definedName name="入力画面_日付時刻_秒位置" localSheetId="35">#REF!</definedName>
    <definedName name="入力画面_日付時刻_秒位置">#REF!</definedName>
    <definedName name="入力画面_日付時刻_分位置" localSheetId="4">#REF!</definedName>
    <definedName name="入力画面_日付時刻_分位置" localSheetId="57">#REF!</definedName>
    <definedName name="入力画面_日付時刻_分位置" localSheetId="62">#REF!</definedName>
    <definedName name="入力画面_日付時刻_分位置" localSheetId="17">#REF!</definedName>
    <definedName name="入力画面_日付時刻_分位置" localSheetId="35">#REF!</definedName>
    <definedName name="入力画面_日付時刻_分位置">#REF!</definedName>
    <definedName name="入力画面_日付範囲_展開位置1">入力画面_日付範囲!$G$12</definedName>
    <definedName name="入力画面_日付範囲_展開位置2">入力画面_日付範囲!$I$12</definedName>
    <definedName name="入力画面_文字_展開位置">入力画面_文字!$G$12</definedName>
    <definedName name="入力画面_文字範囲_展開位置1">入力画面_文字範囲!$G$12</definedName>
    <definedName name="入力画面_文字範囲_展開位置2">入力画面_文字範囲!$I$12</definedName>
    <definedName name="範囲取得_最終アドレス">範囲取得!$F$17</definedName>
    <definedName name="範囲取得_最終アドレス行">範囲取得!$I$17</definedName>
    <definedName name="範囲取得_最終アドレス列">範囲取得!$J$17</definedName>
    <definedName name="範囲取得_取得域">範囲取得!$L$21:$M$29</definedName>
    <definedName name="範囲取得_取得範囲シート名">範囲取得!$D$17</definedName>
    <definedName name="範囲取得_取得範囲フルアドレス">範囲取得!$D$19</definedName>
    <definedName name="範囲取得_先頭アドレス">範囲取得!$E$17</definedName>
    <definedName name="範囲取得_先頭アドレス行">範囲取得!$G$17</definedName>
    <definedName name="範囲取得_先頭アドレス列">範囲取得!$H$17</definedName>
    <definedName name="複数ウィンドウ表示_ファイルパス1">複数ウィンドウ表示_閉じる!$G$13</definedName>
    <definedName name="複数ウィンドウ表示_ファイルパス2">複数ウィンドウ表示_閉じる!$G$15</definedName>
    <definedName name="複数ウィンドウ表示_ファイルパス3">複数ウィンドウ表示_閉じる!$G$17</definedName>
    <definedName name="文字エンコード" localSheetId="66">OFFSET(CSV出力!$Q$4,0,0,COUNTA(CSV出力!$Q$4:$Q$21),1)</definedName>
    <definedName name="文字エンコード" localSheetId="32">OFFSET('[4]一括入出力（出力）'!$Q$4,0,0,COUNTA('[4]一括入出力（出力）'!$Q$4:$Q$21),1)</definedName>
    <definedName name="文字エンコード" localSheetId="12">OFFSET('[6]一括入出力（出力）'!$Q$4,0,0,COUNTA('[6]一括入出力（出力）'!$Q$4:$Q$21),1)</definedName>
    <definedName name="文字エンコード" localSheetId="85">OFFSET('[8]一括入出力（出力）'!$Q$4,0,0,COUNTA('[8]一括入出力（出力）'!$Q$4:$Q$21),1)</definedName>
    <definedName name="文字エンコード" localSheetId="84">OFFSET('[9]一括入出力（出力）'!$Q$4,0,0,COUNTA('[9]一括入出力（出力）'!$Q$4:$Q$21),1)</definedName>
    <definedName name="文字エンコード" localSheetId="29">OFFSET('[4]一括入出力（出力）'!$Q$4,0,0,COUNTA('[4]一括入出力（出力）'!$Q$4:$Q$21),1)</definedName>
    <definedName name="文字エンコード" localSheetId="75">OFFSET('[5]一括入出力（出力）'!$Q$4,0,0,COUNTA('[5]一括入出力（出力）'!$Q$4:$Q$21),1)</definedName>
    <definedName name="文字エンコード" localSheetId="76">OFFSET('[5]一括入出力（出力）'!$Q$4,0,0,COUNTA('[5]一括入出力（出力）'!$Q$4:$Q$21),1)</definedName>
    <definedName name="文字エンコード" localSheetId="77">OFFSET('[5]一括入出力（出力）'!$Q$4,0,0,COUNTA('[5]一括入出力（出力）'!$Q$4:$Q$21),1)</definedName>
    <definedName name="文字エンコード" localSheetId="78">OFFSET('[5]一括入出力（出力）'!$Q$4,0,0,COUNTA('[5]一括入出力（出力）'!$Q$4:$Q$21),1)</definedName>
    <definedName name="文字エンコード" localSheetId="79">OFFSET('[5]一括入出力（出力）'!$Q$4,0,0,COUNTA('[5]一括入出力（出力）'!$Q$4:$Q$21),1)</definedName>
    <definedName name="文字エンコード" localSheetId="52">OFFSET('[5]一括入出力（出力）'!$Q$4,0,0,COUNTA('[5]一括入出力（出力）'!$Q$4:$Q$21),1)</definedName>
    <definedName name="文字エンコード" localSheetId="87">OFFSET('[5]一括入出力（出力）'!$Q$4,0,0,COUNTA('[5]一括入出力（出力）'!$Q$4:$Q$21),1)</definedName>
    <definedName name="文字エンコード" localSheetId="37">OFFSET('[4]一括入出力（出力）'!$Q$4,0,0,COUNTA('[4]一括入出力（出力）'!$Q$4:$Q$21),1)</definedName>
    <definedName name="文字エンコード" localSheetId="90">OFFSET('[9]一括入出力（出力）'!$Q$4,0,0,COUNTA('[9]一括入出力（出力）'!$Q$4:$Q$21),1)</definedName>
    <definedName name="文字エンコード" localSheetId="93">OFFSET('[9]一括入出力（出力）'!$Q$4,0,0,COUNTA('[9]一括入出力（出力）'!$Q$4:$Q$21),1)</definedName>
    <definedName name="文字エンコード" localSheetId="91">OFFSET('[5]一括入出力（出力）'!$Q$4,0,0,COUNTA('[5]一括入出力（出力）'!$Q$4:$Q$21),1)</definedName>
    <definedName name="文字エンコード" localSheetId="92">OFFSET('[9]一括入出力（出力）'!$Q$4,0,0,COUNTA('[9]一括入出力（出力）'!$Q$4:$Q$21),1)</definedName>
    <definedName name="文字エンコード" localSheetId="30">OFFSET('[4]一括入出力（出力）'!$Q$4,0,0,COUNTA('[4]一括入出力（出力）'!$Q$4:$Q$21),1)</definedName>
    <definedName name="文字エンコード" localSheetId="31">OFFSET('[4]一括入出力（出力）'!$Q$4,0,0,COUNTA('[4]一括入出力（出力）'!$Q$4:$Q$21),1)</definedName>
    <definedName name="文字エンコード" localSheetId="36">OFFSET([3]CSV出力!$Q$4,0,0,COUNTA([3]CSV出力!$Q$4:$Q$21),1)</definedName>
    <definedName name="文字エンコード" localSheetId="68">OFFSET('[9]一括入出力（出力）'!$Q$4,0,0,COUNTA('[9]一括入出力（出力）'!$Q$4:$Q$21),1)</definedName>
    <definedName name="文字エンコード" localSheetId="88">OFFSET('[5]一括入出力（出力）'!$Q$4,0,0,COUNTA('[5]一括入出力（出力）'!$Q$4:$Q$21),1)</definedName>
    <definedName name="文字エンコード" localSheetId="28">OFFSET('[4]一括入出力（出力）'!$Q$4,0,0,COUNTA('[4]一括入出力（出力）'!$Q$4:$Q$21),1)</definedName>
    <definedName name="文字エンコード" localSheetId="26">OFFSET('[4]一括入出力（出力）'!$Q$4,0,0,COUNTA('[4]一括入出力（出力）'!$Q$4:$Q$21),1)</definedName>
    <definedName name="文字エンコード" localSheetId="27">OFFSET('[4]一括入出力（出力）'!$Q$4,0,0,COUNTA('[4]一括入出力（出力）'!$Q$4:$Q$21),1)</definedName>
    <definedName name="文字エンコード" localSheetId="22">OFFSET('[4]一括入出力（出力）'!$Q$4,0,0,COUNTA('[4]一括入出力（出力）'!$Q$4:$Q$21),1)</definedName>
    <definedName name="文字エンコード" localSheetId="23">OFFSET('[4]一括入出力（出力）'!$Q$4,0,0,COUNTA('[4]一括入出力（出力）'!$Q$4:$Q$21),1)</definedName>
    <definedName name="文字エンコード" localSheetId="24">OFFSET('[4]一括入出力（出力）'!$Q$4,0,0,COUNTA('[4]一括入出力（出力）'!$Q$4:$Q$21),1)</definedName>
    <definedName name="文字エンコード" localSheetId="25">OFFSET('[4]一括入出力（出力）'!$Q$4,0,0,COUNTA('[4]一括入出力（出力）'!$Q$4:$Q$21),1)</definedName>
    <definedName name="文字エンコード" localSheetId="20">OFFSET('[4]一括入出力（出力）'!$Q$4,0,0,COUNTA('[4]一括入出力（出力）'!$Q$4:$Q$21),1)</definedName>
    <definedName name="文字エンコード" localSheetId="21">OFFSET('[4]一括入出力（出力）'!$Q$4,0,0,COUNTA('[4]一括入出力（出力）'!$Q$4:$Q$21),1)</definedName>
    <definedName name="文字エンコード" localSheetId="80">OFFSET('[5]一括入出力（出力）'!$Q$4,0,0,COUNTA('[5]一括入出力（出力）'!$Q$4:$Q$21),1)</definedName>
    <definedName name="文字エンコード" localSheetId="74">OFFSET('[5]一括入出力（出力）'!$Q$4,0,0,COUNTA('[5]一括入出力（出力）'!$Q$4:$Q$21),1)</definedName>
    <definedName name="文字エンコード">OFFSET(CSV出力!$Q$4,0,0,COUNTA(CSV出力!$Q$4:$Q$21),1)</definedName>
    <definedName name="並べ替え_取得域" localSheetId="57">オートフィルター!$D$19:$H$19</definedName>
    <definedName name="並べ替え_取得域">並べ替え!$D$13:$H$13</definedName>
    <definedName name="並べ替え_商品CD" localSheetId="57">オートフィルター!$D$19</definedName>
    <definedName name="並べ替え_商品CD">並べ替え!$D$13</definedName>
    <definedName name="並べ替え_商品名" localSheetId="57">オートフィルター!$E$19</definedName>
    <definedName name="並べ替え_商品名">並べ替え!$E$13</definedName>
    <definedName name="並べ替え_単価" localSheetId="57">オートフィルター!$G$19</definedName>
    <definedName name="並べ替え_単価">並べ替え!$G$13</definedName>
  </definedNames>
  <calcPr calcId="191029"/>
  <pivotCaches>
    <pivotCache cacheId="0" r:id="rId1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 i="72" l="1"/>
  <c r="G20" i="72"/>
  <c r="G21" i="72"/>
  <c r="G22" i="72"/>
  <c r="F21" i="87"/>
  <c r="F23" i="87"/>
  <c r="E15" i="73"/>
  <c r="F18" i="72"/>
  <c r="E17" i="21"/>
  <c r="E19" i="87"/>
  <c r="E18" i="95"/>
  <c r="E16" i="95"/>
  <c r="G32" i="112"/>
  <c r="G29" i="112"/>
  <c r="G26" i="112"/>
  <c r="G23" i="112"/>
  <c r="E29" i="85"/>
  <c r="E26" i="85"/>
  <c r="E22" i="85"/>
  <c r="E20" i="85"/>
  <c r="E24" i="79"/>
  <c r="E20" i="79"/>
  <c r="E18" i="79"/>
  <c r="E18" i="86"/>
  <c r="E15" i="86"/>
  <c r="D31" i="52"/>
  <c r="D30" i="52"/>
  <c r="D29" i="52"/>
  <c r="D28" i="52"/>
  <c r="F21" i="52"/>
  <c r="G17" i="128"/>
  <c r="G15" i="128"/>
  <c r="G13" i="128"/>
  <c r="G13" i="115"/>
  <c r="R24" i="75"/>
  <c r="J21" i="88"/>
  <c r="J11" i="88"/>
  <c r="I8" i="89" l="1"/>
  <c r="F16" i="96" l="1"/>
  <c r="C46" i="137" l="1"/>
  <c r="C45" i="137"/>
  <c r="C44" i="137"/>
  <c r="C19" i="137"/>
  <c r="C20" i="137" s="1"/>
  <c r="C21" i="137" s="1"/>
  <c r="C22" i="137" s="1"/>
  <c r="C23" i="137" s="1"/>
  <c r="C24" i="137" s="1"/>
  <c r="C25" i="137" s="1"/>
  <c r="C26" i="137" s="1"/>
  <c r="C27" i="137" s="1"/>
  <c r="C28" i="137" s="1"/>
  <c r="C29" i="137" s="1"/>
  <c r="C30" i="137" s="1"/>
  <c r="C31" i="137" s="1"/>
  <c r="C32" i="137" s="1"/>
  <c r="C33" i="137" s="1"/>
  <c r="C34" i="137" s="1"/>
  <c r="C35" i="137" s="1"/>
  <c r="C36" i="137" s="1"/>
  <c r="C37" i="137" s="1"/>
  <c r="C38" i="137" s="1"/>
  <c r="C39" i="137" s="1"/>
  <c r="C40" i="137" s="1"/>
  <c r="C41" i="137" s="1"/>
  <c r="C42" i="137" s="1"/>
  <c r="C43" i="137" s="1"/>
  <c r="I18" i="1" l="1"/>
  <c r="K25" i="33" l="1"/>
  <c r="J17" i="33"/>
  <c r="G14" i="130"/>
  <c r="C8" i="40"/>
  <c r="C11" i="40"/>
  <c r="G24" i="132"/>
  <c r="G23" i="132"/>
  <c r="G22" i="132"/>
  <c r="G21" i="132"/>
  <c r="G20" i="132"/>
  <c r="G19" i="132"/>
  <c r="G18" i="132"/>
  <c r="G17" i="132"/>
  <c r="G16" i="132"/>
  <c r="G15" i="132"/>
  <c r="G14" i="132"/>
  <c r="G13" i="132"/>
  <c r="G12" i="132"/>
  <c r="G20" i="131"/>
  <c r="G18" i="131"/>
  <c r="G16" i="131"/>
  <c r="G15" i="131"/>
  <c r="G13" i="131"/>
  <c r="G20" i="130"/>
  <c r="G19" i="130"/>
  <c r="G17" i="130"/>
  <c r="G15" i="130"/>
  <c r="G13" i="130"/>
  <c r="G12" i="130"/>
  <c r="L24" i="129"/>
  <c r="I25" i="129"/>
  <c r="L25" i="129"/>
  <c r="K17" i="78"/>
  <c r="F27" i="73"/>
  <c r="L27" i="73" s="1"/>
  <c r="G18" i="73"/>
  <c r="F19" i="95"/>
  <c r="F17" i="95"/>
  <c r="F15" i="95"/>
  <c r="F14" i="95"/>
  <c r="F19" i="85"/>
  <c r="F23" i="85"/>
  <c r="F28" i="85"/>
  <c r="F21" i="85"/>
  <c r="F30" i="85"/>
  <c r="F25" i="85"/>
  <c r="F23" i="79"/>
  <c r="F18" i="85"/>
  <c r="F21" i="79"/>
  <c r="F19" i="79"/>
  <c r="F25" i="79"/>
  <c r="F17" i="79"/>
  <c r="N23" i="70"/>
  <c r="N27" i="70"/>
  <c r="E19" i="86"/>
  <c r="F23" i="86"/>
  <c r="F16" i="86"/>
  <c r="F31" i="91"/>
  <c r="F24" i="91"/>
  <c r="J29" i="90" s="1"/>
  <c r="F23" i="91"/>
  <c r="J26" i="90"/>
  <c r="J23" i="90"/>
  <c r="K22" i="88"/>
  <c r="K16" i="88"/>
  <c r="K23" i="88"/>
  <c r="K20" i="88"/>
  <c r="K18" i="88"/>
  <c r="K17" i="88"/>
  <c r="K13" i="88"/>
  <c r="J9" i="89"/>
  <c r="C19" i="16"/>
  <c r="B5" i="40"/>
  <c r="O27" i="70"/>
  <c r="N25" i="70"/>
  <c r="F17" i="86"/>
  <c r="F26" i="86"/>
  <c r="F20" i="86"/>
  <c r="F31" i="85"/>
  <c r="F24" i="95"/>
  <c r="H41" i="41"/>
  <c r="F41" i="41"/>
  <c r="D41" i="41"/>
  <c r="C18" i="90"/>
  <c r="C19" i="90"/>
  <c r="C20" i="90"/>
  <c r="C21" i="90"/>
  <c r="C22" i="90"/>
  <c r="C23" i="90"/>
  <c r="C24" i="90"/>
  <c r="C25" i="90"/>
  <c r="C26" i="90"/>
  <c r="C27" i="90"/>
  <c r="C28" i="90"/>
  <c r="C29" i="90"/>
  <c r="C30" i="90"/>
  <c r="C31" i="90"/>
  <c r="C32" i="90"/>
  <c r="C33" i="90"/>
  <c r="C34" i="90"/>
  <c r="C35" i="90"/>
  <c r="C36" i="90"/>
  <c r="C37" i="90"/>
  <c r="C38" i="90"/>
  <c r="C39" i="90"/>
  <c r="C40" i="90"/>
  <c r="C41" i="90"/>
  <c r="C42" i="90"/>
  <c r="C43" i="90"/>
  <c r="C44" i="90"/>
  <c r="C45" i="90"/>
  <c r="Q16" i="88"/>
  <c r="R16" i="88"/>
  <c r="F30" i="78"/>
  <c r="G16" i="75"/>
  <c r="I20" i="70"/>
  <c r="I21" i="70"/>
  <c r="I22" i="70"/>
  <c r="I23" i="70"/>
  <c r="I24" i="70"/>
  <c r="I25" i="70"/>
  <c r="I26" i="70"/>
  <c r="I27" i="70"/>
  <c r="I28" i="70"/>
  <c r="I29" i="70"/>
  <c r="I30" i="70"/>
  <c r="I31" i="70"/>
  <c r="I32" i="70"/>
  <c r="I33" i="70"/>
  <c r="I34" i="70"/>
  <c r="I35" i="70"/>
  <c r="I36" i="70"/>
  <c r="I37" i="70"/>
  <c r="I38" i="70"/>
  <c r="I19" i="70"/>
  <c r="E17" i="59"/>
  <c r="J26" i="29"/>
  <c r="J25" i="29"/>
  <c r="J24" i="29"/>
  <c r="J23" i="29"/>
  <c r="J22" i="29"/>
  <c r="G76" i="51"/>
  <c r="G75" i="51"/>
  <c r="G74" i="51"/>
  <c r="G73" i="51"/>
  <c r="G72" i="51"/>
  <c r="G71" i="51"/>
  <c r="G70" i="51"/>
  <c r="G69" i="51"/>
  <c r="G68" i="51"/>
  <c r="G67" i="51"/>
  <c r="G66" i="51"/>
  <c r="G65" i="51"/>
  <c r="G64" i="51"/>
  <c r="G63" i="51"/>
  <c r="G62" i="51"/>
  <c r="G61" i="51"/>
  <c r="G60" i="51"/>
  <c r="G59" i="51"/>
  <c r="G58" i="51"/>
  <c r="G57" i="51"/>
  <c r="G56" i="51"/>
  <c r="G55" i="51"/>
  <c r="G54" i="51"/>
  <c r="G53" i="51"/>
  <c r="G52" i="51"/>
  <c r="G51" i="51"/>
  <c r="G50" i="51"/>
  <c r="G49" i="51"/>
  <c r="G48" i="51"/>
  <c r="G47" i="51"/>
  <c r="G46" i="51"/>
  <c r="G45" i="51"/>
  <c r="G44" i="51"/>
  <c r="G43" i="51"/>
  <c r="G42" i="51"/>
  <c r="G41" i="51"/>
  <c r="G40" i="51"/>
  <c r="G39" i="51"/>
  <c r="G38" i="51"/>
  <c r="G37" i="51"/>
  <c r="G36" i="51"/>
  <c r="G35" i="51"/>
  <c r="G34" i="51"/>
  <c r="G33" i="51"/>
  <c r="G32" i="51"/>
  <c r="G31" i="51"/>
  <c r="G30" i="51"/>
  <c r="G29" i="51"/>
  <c r="G28" i="51"/>
  <c r="G27" i="51"/>
  <c r="G26" i="51"/>
  <c r="G25" i="51"/>
  <c r="G24" i="51"/>
  <c r="G23" i="51"/>
  <c r="G22" i="51"/>
  <c r="G21" i="51"/>
  <c r="G20" i="51"/>
  <c r="G19" i="51"/>
  <c r="G18" i="51"/>
  <c r="G17" i="51"/>
  <c r="G16" i="51"/>
  <c r="G15" i="51"/>
  <c r="G14" i="51"/>
  <c r="G13" i="51"/>
  <c r="G12" i="51"/>
  <c r="G11" i="51"/>
  <c r="G10" i="51"/>
  <c r="G9" i="51"/>
  <c r="G8" i="51"/>
  <c r="A8" i="51"/>
  <c r="B6" i="49"/>
  <c r="G6" i="49" s="1"/>
  <c r="L9" i="48"/>
  <c r="M19" i="50"/>
  <c r="B7" i="49"/>
  <c r="G7" i="49" s="1"/>
  <c r="L10" i="48"/>
  <c r="M20" i="50"/>
  <c r="B8" i="49"/>
  <c r="G8" i="49" s="1"/>
  <c r="L11" i="48"/>
  <c r="M21" i="50"/>
  <c r="B9" i="49"/>
  <c r="G9" i="49" s="1"/>
  <c r="L12" i="48"/>
  <c r="M22" i="50"/>
  <c r="B10" i="49"/>
  <c r="G10" i="49" s="1"/>
  <c r="L13" i="48"/>
  <c r="M23" i="50"/>
  <c r="B11" i="49"/>
  <c r="G11" i="49" s="1"/>
  <c r="L14" i="48"/>
  <c r="M24" i="50"/>
  <c r="B12" i="49"/>
  <c r="G12" i="49" s="1"/>
  <c r="L15" i="48"/>
  <c r="M25" i="50"/>
  <c r="B13" i="49"/>
  <c r="G13" i="49" s="1"/>
  <c r="L16" i="48"/>
  <c r="M26" i="50"/>
  <c r="B14" i="49"/>
  <c r="G14" i="49" s="1"/>
  <c r="L17" i="48"/>
  <c r="M27" i="50"/>
  <c r="B15" i="49"/>
  <c r="G15" i="49" s="1"/>
  <c r="L18" i="48"/>
  <c r="M28" i="50"/>
  <c r="B16" i="49"/>
  <c r="G16" i="49" s="1"/>
  <c r="L19" i="48"/>
  <c r="M29" i="50"/>
  <c r="B17" i="49"/>
  <c r="G17" i="49" s="1"/>
  <c r="L20" i="48"/>
  <c r="M30" i="50"/>
  <c r="B18" i="49"/>
  <c r="G18" i="49" s="1"/>
  <c r="L21" i="48"/>
  <c r="M31" i="50"/>
  <c r="B19" i="49"/>
  <c r="G19" i="49" s="1"/>
  <c r="L22" i="48"/>
  <c r="M32" i="50"/>
  <c r="B20" i="49"/>
  <c r="G20" i="49" s="1"/>
  <c r="L23" i="48"/>
  <c r="M33" i="50"/>
  <c r="B21" i="49"/>
  <c r="G21" i="49" s="1"/>
  <c r="L24" i="48"/>
  <c r="M34" i="50"/>
  <c r="B22" i="49"/>
  <c r="G22" i="49" s="1"/>
  <c r="L25" i="48"/>
  <c r="M35" i="50"/>
  <c r="B23" i="49"/>
  <c r="G23" i="49" s="1"/>
  <c r="L26" i="48"/>
  <c r="M36" i="50"/>
  <c r="B24" i="49"/>
  <c r="G24" i="49" s="1"/>
  <c r="L27" i="48"/>
  <c r="M37" i="50"/>
  <c r="B25" i="49"/>
  <c r="G25" i="49" s="1"/>
  <c r="L28" i="48"/>
  <c r="M38" i="50"/>
  <c r="B26" i="49"/>
  <c r="G26" i="49" s="1"/>
  <c r="L29" i="48"/>
  <c r="M39" i="50"/>
  <c r="B27" i="49"/>
  <c r="G27" i="49" s="1"/>
  <c r="L30" i="48"/>
  <c r="M40" i="50"/>
  <c r="B28" i="49"/>
  <c r="G28" i="49" s="1"/>
  <c r="L31" i="48"/>
  <c r="M41" i="50"/>
  <c r="B29" i="49"/>
  <c r="G29" i="49" s="1"/>
  <c r="L32" i="48"/>
  <c r="M42" i="50"/>
  <c r="B30" i="49"/>
  <c r="G30" i="49" s="1"/>
  <c r="L33" i="48"/>
  <c r="M43" i="50"/>
  <c r="B31" i="49"/>
  <c r="G31" i="49" s="1"/>
  <c r="L34" i="48"/>
  <c r="M44" i="50"/>
  <c r="B32" i="49"/>
  <c r="G32" i="49" s="1"/>
  <c r="B33" i="49"/>
  <c r="G33" i="49" s="1"/>
  <c r="B34" i="49"/>
  <c r="G34" i="49" s="1"/>
  <c r="B35" i="49"/>
  <c r="G35" i="49" s="1"/>
  <c r="B36" i="49"/>
  <c r="G36" i="49" s="1"/>
  <c r="B37" i="49"/>
  <c r="G37" i="49" s="1"/>
  <c r="B38" i="49"/>
  <c r="G38" i="49" s="1"/>
  <c r="B39" i="49"/>
  <c r="G39" i="49" s="1"/>
  <c r="B40" i="49"/>
  <c r="G40" i="49" s="1"/>
  <c r="B41" i="49"/>
  <c r="G41" i="49" s="1"/>
  <c r="B42" i="49"/>
  <c r="G42" i="49" s="1"/>
  <c r="B43" i="49"/>
  <c r="G43" i="49" s="1"/>
  <c r="B44" i="49"/>
  <c r="G44" i="49" s="1"/>
  <c r="B45" i="49"/>
  <c r="G45" i="49" s="1"/>
  <c r="B46" i="49"/>
  <c r="G46" i="49"/>
  <c r="B47" i="49"/>
  <c r="G47" i="49" s="1"/>
  <c r="B48" i="49"/>
  <c r="G48" i="49" s="1"/>
  <c r="B49" i="49"/>
  <c r="G49" i="49" s="1"/>
  <c r="B50" i="49"/>
  <c r="G50" i="49" s="1"/>
  <c r="B51" i="49"/>
  <c r="G51" i="49" s="1"/>
  <c r="B52" i="49"/>
  <c r="G52" i="49" s="1"/>
  <c r="B53" i="49"/>
  <c r="G53" i="49" s="1"/>
  <c r="B54" i="49"/>
  <c r="G54" i="49"/>
  <c r="B55" i="49"/>
  <c r="G55" i="49" s="1"/>
  <c r="B56" i="49"/>
  <c r="G56" i="49" s="1"/>
  <c r="B57" i="49"/>
  <c r="G57" i="49" s="1"/>
  <c r="B58" i="49"/>
  <c r="G58" i="49" s="1"/>
  <c r="B59" i="49"/>
  <c r="G59" i="49" s="1"/>
  <c r="B60" i="49"/>
  <c r="G60" i="49" s="1"/>
  <c r="B61" i="49"/>
  <c r="G61" i="49" s="1"/>
  <c r="B62" i="49"/>
  <c r="G62" i="49"/>
  <c r="B63" i="49"/>
  <c r="G63" i="49" s="1"/>
  <c r="B64" i="49"/>
  <c r="G64" i="49" s="1"/>
  <c r="B65" i="49"/>
  <c r="G65" i="49" s="1"/>
  <c r="B66" i="49"/>
  <c r="G66" i="49" s="1"/>
  <c r="B67" i="49"/>
  <c r="G67" i="49" s="1"/>
  <c r="B68" i="49"/>
  <c r="G68" i="49" s="1"/>
  <c r="B69" i="49"/>
  <c r="G69" i="49" s="1"/>
  <c r="B70" i="49"/>
  <c r="G70" i="49"/>
  <c r="B5" i="49"/>
  <c r="L8" i="48"/>
  <c r="M18" i="50"/>
  <c r="H18" i="24"/>
  <c r="H19" i="24"/>
  <c r="H17" i="24"/>
  <c r="G18" i="24"/>
  <c r="G19" i="24"/>
  <c r="G17" i="24"/>
  <c r="G6" i="51"/>
  <c r="N18" i="50"/>
  <c r="N19" i="50"/>
  <c r="N20" i="50"/>
  <c r="N21" i="50"/>
  <c r="N22" i="50"/>
  <c r="N23" i="50"/>
  <c r="N24" i="50"/>
  <c r="N25" i="50"/>
  <c r="N26" i="50"/>
  <c r="N27" i="50"/>
  <c r="N28" i="50"/>
  <c r="N29" i="50"/>
  <c r="N30" i="50"/>
  <c r="N31" i="50"/>
  <c r="N32" i="50"/>
  <c r="N33" i="50"/>
  <c r="N34" i="50"/>
  <c r="N35" i="50"/>
  <c r="N36" i="50"/>
  <c r="N37" i="50"/>
  <c r="N38" i="50"/>
  <c r="N39" i="50"/>
  <c r="N40" i="50"/>
  <c r="N41" i="50"/>
  <c r="N42" i="50"/>
  <c r="N43" i="50"/>
  <c r="N44" i="50"/>
  <c r="N45" i="50"/>
  <c r="N46" i="50"/>
  <c r="N47" i="50"/>
  <c r="N48" i="50"/>
  <c r="N49" i="50"/>
  <c r="N50" i="50"/>
  <c r="N51" i="50"/>
  <c r="N52" i="50"/>
  <c r="N53" i="50"/>
  <c r="N54" i="50"/>
  <c r="N55" i="50"/>
  <c r="N56" i="50"/>
  <c r="N57" i="50"/>
  <c r="N58" i="50"/>
  <c r="N59" i="50"/>
  <c r="N60" i="50"/>
  <c r="N61" i="50"/>
  <c r="N62" i="50"/>
  <c r="N63" i="50"/>
  <c r="N64" i="50"/>
  <c r="N65" i="50"/>
  <c r="C23" i="49"/>
  <c r="D23" i="49"/>
  <c r="E23" i="49"/>
  <c r="F23" i="49"/>
  <c r="H23" i="49"/>
  <c r="I23" i="49"/>
  <c r="J23" i="49"/>
  <c r="K23" i="49"/>
  <c r="C24" i="49"/>
  <c r="D24" i="49"/>
  <c r="E24" i="49"/>
  <c r="F24" i="49"/>
  <c r="H24" i="49"/>
  <c r="I24" i="49"/>
  <c r="J24" i="49"/>
  <c r="K24" i="49"/>
  <c r="C25" i="49"/>
  <c r="D25" i="49"/>
  <c r="E25" i="49"/>
  <c r="F25" i="49"/>
  <c r="H25" i="49"/>
  <c r="I25" i="49"/>
  <c r="J25" i="49"/>
  <c r="K25" i="49"/>
  <c r="C26" i="49"/>
  <c r="D26" i="49"/>
  <c r="E26" i="49"/>
  <c r="F26" i="49"/>
  <c r="H26" i="49"/>
  <c r="I26" i="49"/>
  <c r="J26" i="49"/>
  <c r="K26" i="49"/>
  <c r="C27" i="49"/>
  <c r="D27" i="49"/>
  <c r="E27" i="49"/>
  <c r="F27" i="49"/>
  <c r="H27" i="49"/>
  <c r="I27" i="49"/>
  <c r="J27" i="49"/>
  <c r="K27" i="49"/>
  <c r="C28" i="49"/>
  <c r="D28" i="49"/>
  <c r="E28" i="49"/>
  <c r="F28" i="49"/>
  <c r="H28" i="49"/>
  <c r="I28" i="49"/>
  <c r="J28" i="49"/>
  <c r="K28" i="49"/>
  <c r="C29" i="49"/>
  <c r="D29" i="49"/>
  <c r="E29" i="49"/>
  <c r="F29" i="49"/>
  <c r="H29" i="49"/>
  <c r="I29" i="49"/>
  <c r="J29" i="49"/>
  <c r="K29" i="49"/>
  <c r="C30" i="49"/>
  <c r="D30" i="49"/>
  <c r="E30" i="49"/>
  <c r="F30" i="49"/>
  <c r="H30" i="49"/>
  <c r="I30" i="49"/>
  <c r="J30" i="49"/>
  <c r="K30" i="49"/>
  <c r="C31" i="49"/>
  <c r="D31" i="49"/>
  <c r="E31" i="49"/>
  <c r="F31" i="49"/>
  <c r="H31" i="49"/>
  <c r="I31" i="49"/>
  <c r="J31" i="49"/>
  <c r="K31" i="49"/>
  <c r="C32" i="49"/>
  <c r="D32" i="49"/>
  <c r="E32" i="49"/>
  <c r="F32" i="49"/>
  <c r="M45" i="50"/>
  <c r="H32" i="49"/>
  <c r="I32" i="49"/>
  <c r="J32" i="49"/>
  <c r="K32" i="49"/>
  <c r="C33" i="49"/>
  <c r="D33" i="49"/>
  <c r="E33" i="49"/>
  <c r="F33" i="49"/>
  <c r="M46" i="50"/>
  <c r="H33" i="49"/>
  <c r="I33" i="49"/>
  <c r="J33" i="49"/>
  <c r="K33" i="49"/>
  <c r="C34" i="49"/>
  <c r="D34" i="49"/>
  <c r="E34" i="49"/>
  <c r="F34" i="49"/>
  <c r="M47" i="50"/>
  <c r="H34" i="49"/>
  <c r="I34" i="49"/>
  <c r="J34" i="49"/>
  <c r="K34" i="49"/>
  <c r="C35" i="49"/>
  <c r="D35" i="49"/>
  <c r="E35" i="49"/>
  <c r="F35" i="49"/>
  <c r="M48" i="50"/>
  <c r="H35" i="49"/>
  <c r="I35" i="49"/>
  <c r="J35" i="49"/>
  <c r="K35" i="49"/>
  <c r="C36" i="49"/>
  <c r="D36" i="49"/>
  <c r="E36" i="49"/>
  <c r="F36" i="49"/>
  <c r="M49" i="50"/>
  <c r="H36" i="49"/>
  <c r="I36" i="49"/>
  <c r="J36" i="49"/>
  <c r="K36" i="49"/>
  <c r="C37" i="49"/>
  <c r="D37" i="49"/>
  <c r="E37" i="49"/>
  <c r="F37" i="49"/>
  <c r="M50" i="50"/>
  <c r="H37" i="49"/>
  <c r="I37" i="49"/>
  <c r="J37" i="49"/>
  <c r="K37" i="49"/>
  <c r="C38" i="49"/>
  <c r="D38" i="49"/>
  <c r="E38" i="49"/>
  <c r="F38" i="49"/>
  <c r="M51" i="50"/>
  <c r="H38" i="49"/>
  <c r="I38" i="49"/>
  <c r="J38" i="49"/>
  <c r="K38" i="49"/>
  <c r="C39" i="49"/>
  <c r="D39" i="49"/>
  <c r="E39" i="49"/>
  <c r="F39" i="49"/>
  <c r="M52" i="50"/>
  <c r="H39" i="49"/>
  <c r="I39" i="49"/>
  <c r="J39" i="49"/>
  <c r="K39" i="49"/>
  <c r="C40" i="49"/>
  <c r="D40" i="49"/>
  <c r="E40" i="49"/>
  <c r="F40" i="49"/>
  <c r="M53" i="50"/>
  <c r="H40" i="49"/>
  <c r="I40" i="49"/>
  <c r="J40" i="49"/>
  <c r="K40" i="49"/>
  <c r="C41" i="49"/>
  <c r="D41" i="49"/>
  <c r="E41" i="49"/>
  <c r="F41" i="49"/>
  <c r="M54" i="50"/>
  <c r="H41" i="49"/>
  <c r="I41" i="49"/>
  <c r="J41" i="49"/>
  <c r="K41" i="49"/>
  <c r="C42" i="49"/>
  <c r="D42" i="49"/>
  <c r="E42" i="49"/>
  <c r="F42" i="49"/>
  <c r="M55" i="50"/>
  <c r="H42" i="49"/>
  <c r="I42" i="49"/>
  <c r="J42" i="49"/>
  <c r="K42" i="49"/>
  <c r="C43" i="49"/>
  <c r="D43" i="49"/>
  <c r="E43" i="49"/>
  <c r="F43" i="49"/>
  <c r="M56" i="50"/>
  <c r="H43" i="49"/>
  <c r="I43" i="49"/>
  <c r="J43" i="49"/>
  <c r="K43" i="49"/>
  <c r="C44" i="49"/>
  <c r="D44" i="49"/>
  <c r="E44" i="49"/>
  <c r="F44" i="49"/>
  <c r="M57" i="50"/>
  <c r="H44" i="49"/>
  <c r="I44" i="49"/>
  <c r="J44" i="49"/>
  <c r="K44" i="49"/>
  <c r="C45" i="49"/>
  <c r="D45" i="49"/>
  <c r="E45" i="49"/>
  <c r="F45" i="49"/>
  <c r="M58" i="50"/>
  <c r="H45" i="49"/>
  <c r="I45" i="49"/>
  <c r="J45" i="49"/>
  <c r="K45" i="49"/>
  <c r="C46" i="49"/>
  <c r="D46" i="49"/>
  <c r="E46" i="49"/>
  <c r="F46" i="49"/>
  <c r="M59" i="50"/>
  <c r="H46" i="49"/>
  <c r="I46" i="49"/>
  <c r="J46" i="49"/>
  <c r="K46" i="49"/>
  <c r="C47" i="49"/>
  <c r="D47" i="49"/>
  <c r="E47" i="49"/>
  <c r="F47" i="49"/>
  <c r="M60" i="50"/>
  <c r="H47" i="49"/>
  <c r="I47" i="49"/>
  <c r="J47" i="49"/>
  <c r="K47" i="49"/>
  <c r="C48" i="49"/>
  <c r="D48" i="49"/>
  <c r="E48" i="49"/>
  <c r="F48" i="49"/>
  <c r="M61" i="50"/>
  <c r="H48" i="49"/>
  <c r="I48" i="49"/>
  <c r="J48" i="49"/>
  <c r="K48" i="49"/>
  <c r="C49" i="49"/>
  <c r="D49" i="49"/>
  <c r="E49" i="49"/>
  <c r="F49" i="49"/>
  <c r="M62" i="50"/>
  <c r="H49" i="49"/>
  <c r="I49" i="49"/>
  <c r="J49" i="49"/>
  <c r="K49" i="49"/>
  <c r="C50" i="49"/>
  <c r="D50" i="49"/>
  <c r="E50" i="49"/>
  <c r="F50" i="49"/>
  <c r="M63" i="50"/>
  <c r="H50" i="49"/>
  <c r="I50" i="49"/>
  <c r="J50" i="49"/>
  <c r="K50" i="49"/>
  <c r="C51" i="49"/>
  <c r="D51" i="49"/>
  <c r="E51" i="49"/>
  <c r="F51" i="49"/>
  <c r="M64" i="50"/>
  <c r="H51" i="49"/>
  <c r="I51" i="49"/>
  <c r="J51" i="49"/>
  <c r="K51" i="49"/>
  <c r="C52" i="49"/>
  <c r="D52" i="49"/>
  <c r="E52" i="49"/>
  <c r="F52" i="49"/>
  <c r="M65" i="50"/>
  <c r="H52" i="49"/>
  <c r="I52" i="49"/>
  <c r="J52" i="49"/>
  <c r="K52" i="49"/>
  <c r="C53" i="49"/>
  <c r="D53" i="49"/>
  <c r="E53" i="49"/>
  <c r="F53" i="49"/>
  <c r="H53" i="49"/>
  <c r="I53" i="49"/>
  <c r="J53" i="49"/>
  <c r="K53" i="49"/>
  <c r="C54" i="49"/>
  <c r="D54" i="49"/>
  <c r="E54" i="49"/>
  <c r="F54" i="49"/>
  <c r="H54" i="49"/>
  <c r="I54" i="49"/>
  <c r="J54" i="49"/>
  <c r="K54" i="49"/>
  <c r="C55" i="49"/>
  <c r="D55" i="49"/>
  <c r="E55" i="49"/>
  <c r="F55" i="49"/>
  <c r="H55" i="49"/>
  <c r="I55" i="49"/>
  <c r="J55" i="49"/>
  <c r="K55" i="49"/>
  <c r="C56" i="49"/>
  <c r="D56" i="49"/>
  <c r="E56" i="49"/>
  <c r="F56" i="49"/>
  <c r="H56" i="49"/>
  <c r="I56" i="49"/>
  <c r="J56" i="49"/>
  <c r="K56" i="49"/>
  <c r="C57" i="49"/>
  <c r="D57" i="49"/>
  <c r="E57" i="49"/>
  <c r="F57" i="49"/>
  <c r="H57" i="49"/>
  <c r="I57" i="49"/>
  <c r="J57" i="49"/>
  <c r="K57" i="49"/>
  <c r="C58" i="49"/>
  <c r="D58" i="49"/>
  <c r="E58" i="49"/>
  <c r="F58" i="49"/>
  <c r="H58" i="49"/>
  <c r="I58" i="49"/>
  <c r="J58" i="49"/>
  <c r="K58" i="49"/>
  <c r="C59" i="49"/>
  <c r="D59" i="49"/>
  <c r="E59" i="49"/>
  <c r="F59" i="49"/>
  <c r="H59" i="49"/>
  <c r="I59" i="49"/>
  <c r="J59" i="49"/>
  <c r="K59" i="49"/>
  <c r="C60" i="49"/>
  <c r="D60" i="49"/>
  <c r="E60" i="49"/>
  <c r="F60" i="49"/>
  <c r="H60" i="49"/>
  <c r="I60" i="49"/>
  <c r="J60" i="49"/>
  <c r="K60" i="49"/>
  <c r="C61" i="49"/>
  <c r="D61" i="49"/>
  <c r="E61" i="49"/>
  <c r="F61" i="49"/>
  <c r="H61" i="49"/>
  <c r="I61" i="49"/>
  <c r="J61" i="49"/>
  <c r="K61" i="49"/>
  <c r="C62" i="49"/>
  <c r="D62" i="49"/>
  <c r="E62" i="49"/>
  <c r="F62" i="49"/>
  <c r="H62" i="49"/>
  <c r="I62" i="49"/>
  <c r="J62" i="49"/>
  <c r="K62" i="49"/>
  <c r="C63" i="49"/>
  <c r="D63" i="49"/>
  <c r="E63" i="49"/>
  <c r="F63" i="49"/>
  <c r="H63" i="49"/>
  <c r="I63" i="49"/>
  <c r="J63" i="49"/>
  <c r="K63" i="49"/>
  <c r="C64" i="49"/>
  <c r="D64" i="49"/>
  <c r="E64" i="49"/>
  <c r="F64" i="49"/>
  <c r="H64" i="49"/>
  <c r="I64" i="49"/>
  <c r="J64" i="49"/>
  <c r="K64" i="49"/>
  <c r="C65" i="49"/>
  <c r="D65" i="49"/>
  <c r="E65" i="49"/>
  <c r="F65" i="49"/>
  <c r="H65" i="49"/>
  <c r="I65" i="49"/>
  <c r="J65" i="49"/>
  <c r="K65" i="49"/>
  <c r="C66" i="49"/>
  <c r="D66" i="49"/>
  <c r="E66" i="49"/>
  <c r="F66" i="49"/>
  <c r="H66" i="49"/>
  <c r="I66" i="49"/>
  <c r="J66" i="49"/>
  <c r="K66" i="49"/>
  <c r="C67" i="49"/>
  <c r="D67" i="49"/>
  <c r="E67" i="49"/>
  <c r="F67" i="49"/>
  <c r="H67" i="49"/>
  <c r="I67" i="49"/>
  <c r="J67" i="49"/>
  <c r="K67" i="49"/>
  <c r="C68" i="49"/>
  <c r="D68" i="49"/>
  <c r="E68" i="49"/>
  <c r="F68" i="49"/>
  <c r="H68" i="49"/>
  <c r="I68" i="49"/>
  <c r="J68" i="49"/>
  <c r="K68" i="49"/>
  <c r="C69" i="49"/>
  <c r="D69" i="49"/>
  <c r="E69" i="49"/>
  <c r="F69" i="49"/>
  <c r="H69" i="49"/>
  <c r="I69" i="49"/>
  <c r="J69" i="49"/>
  <c r="K69" i="49"/>
  <c r="C70" i="49"/>
  <c r="D70" i="49"/>
  <c r="E70" i="49"/>
  <c r="F70" i="49"/>
  <c r="H70" i="49"/>
  <c r="I70" i="49"/>
  <c r="J70" i="49"/>
  <c r="K70" i="49"/>
  <c r="K22" i="49"/>
  <c r="J22" i="49"/>
  <c r="I22" i="49"/>
  <c r="H22" i="49"/>
  <c r="K21" i="49"/>
  <c r="J21" i="49"/>
  <c r="I21" i="49"/>
  <c r="H21" i="49"/>
  <c r="K20" i="49"/>
  <c r="J20" i="49"/>
  <c r="I20" i="49"/>
  <c r="H20" i="49"/>
  <c r="K19" i="49"/>
  <c r="J19" i="49"/>
  <c r="I19" i="49"/>
  <c r="H19" i="49"/>
  <c r="K18" i="49"/>
  <c r="J18" i="49"/>
  <c r="I18" i="49"/>
  <c r="H18" i="49"/>
  <c r="K17" i="49"/>
  <c r="J17" i="49"/>
  <c r="I17" i="49"/>
  <c r="H17" i="49"/>
  <c r="K16" i="49"/>
  <c r="J16" i="49"/>
  <c r="I16" i="49"/>
  <c r="H16" i="49"/>
  <c r="K15" i="49"/>
  <c r="J15" i="49"/>
  <c r="I15" i="49"/>
  <c r="H15" i="49"/>
  <c r="K14" i="49"/>
  <c r="J14" i="49"/>
  <c r="I14" i="49"/>
  <c r="H14" i="49"/>
  <c r="K13" i="49"/>
  <c r="J13" i="49"/>
  <c r="I13" i="49"/>
  <c r="H13" i="49"/>
  <c r="K12" i="49"/>
  <c r="J12" i="49"/>
  <c r="I12" i="49"/>
  <c r="H12" i="49"/>
  <c r="K11" i="49"/>
  <c r="J11" i="49"/>
  <c r="I11" i="49"/>
  <c r="H11" i="49"/>
  <c r="K10" i="49"/>
  <c r="J10" i="49"/>
  <c r="I10" i="49"/>
  <c r="H10" i="49"/>
  <c r="K9" i="49"/>
  <c r="J9" i="49"/>
  <c r="I9" i="49"/>
  <c r="H9" i="49"/>
  <c r="K8" i="49"/>
  <c r="J8" i="49"/>
  <c r="I8" i="49"/>
  <c r="H8" i="49"/>
  <c r="K7" i="49"/>
  <c r="J7" i="49"/>
  <c r="I7" i="49"/>
  <c r="H7" i="49"/>
  <c r="K6" i="49"/>
  <c r="J6" i="49"/>
  <c r="I6" i="49"/>
  <c r="H6" i="49"/>
  <c r="K5" i="49"/>
  <c r="J5" i="49"/>
  <c r="I5" i="49"/>
  <c r="H5" i="49"/>
  <c r="F22" i="49"/>
  <c r="E22" i="49"/>
  <c r="D22" i="49"/>
  <c r="C22" i="49"/>
  <c r="F21" i="49"/>
  <c r="E21" i="49"/>
  <c r="D21" i="49"/>
  <c r="C21" i="49"/>
  <c r="F20" i="49"/>
  <c r="E20" i="49"/>
  <c r="D20" i="49"/>
  <c r="C20" i="49"/>
  <c r="F19" i="49"/>
  <c r="E19" i="49"/>
  <c r="D19" i="49"/>
  <c r="C19" i="49"/>
  <c r="F18" i="49"/>
  <c r="E18" i="49"/>
  <c r="D18" i="49"/>
  <c r="C18" i="49"/>
  <c r="F17" i="49"/>
  <c r="E17" i="49"/>
  <c r="D17" i="49"/>
  <c r="C17" i="49"/>
  <c r="F16" i="49"/>
  <c r="E16" i="49"/>
  <c r="D16" i="49"/>
  <c r="C16" i="49"/>
  <c r="F15" i="49"/>
  <c r="E15" i="49"/>
  <c r="D15" i="49"/>
  <c r="C15" i="49"/>
  <c r="F14" i="49"/>
  <c r="E14" i="49"/>
  <c r="D14" i="49"/>
  <c r="C14" i="49"/>
  <c r="F13" i="49"/>
  <c r="E13" i="49"/>
  <c r="D13" i="49"/>
  <c r="C13" i="49"/>
  <c r="F12" i="49"/>
  <c r="E12" i="49"/>
  <c r="D12" i="49"/>
  <c r="C12" i="49"/>
  <c r="F11" i="49"/>
  <c r="E11" i="49"/>
  <c r="D11" i="49"/>
  <c r="C11" i="49"/>
  <c r="F10" i="49"/>
  <c r="E10" i="49"/>
  <c r="D10" i="49"/>
  <c r="C10" i="49"/>
  <c r="F9" i="49"/>
  <c r="E9" i="49"/>
  <c r="D9" i="49"/>
  <c r="C9" i="49"/>
  <c r="F8" i="49"/>
  <c r="E8" i="49"/>
  <c r="D8" i="49"/>
  <c r="C8" i="49"/>
  <c r="F7" i="49"/>
  <c r="E7" i="49"/>
  <c r="D7" i="49"/>
  <c r="C7" i="49"/>
  <c r="F6" i="49"/>
  <c r="E6" i="49"/>
  <c r="D6" i="49"/>
  <c r="C6" i="49"/>
  <c r="F5" i="49"/>
  <c r="E5" i="49"/>
  <c r="D5" i="49"/>
  <c r="C5" i="49"/>
  <c r="L35" i="48"/>
  <c r="L36" i="48"/>
  <c r="L37" i="48"/>
  <c r="L38" i="48"/>
  <c r="L39" i="48"/>
  <c r="L40" i="48"/>
  <c r="L41" i="48"/>
  <c r="L42" i="48"/>
  <c r="L43" i="48"/>
  <c r="L44" i="48"/>
  <c r="L45" i="48"/>
  <c r="L46" i="48"/>
  <c r="L47" i="48"/>
  <c r="L48" i="48"/>
  <c r="L49" i="48"/>
  <c r="L50" i="48"/>
  <c r="L51" i="48"/>
  <c r="L52" i="48"/>
  <c r="L53" i="48"/>
  <c r="L54" i="48"/>
  <c r="L55" i="48"/>
  <c r="L56" i="48"/>
  <c r="L57" i="48"/>
  <c r="L58" i="48"/>
  <c r="L59" i="48"/>
  <c r="L60" i="48"/>
  <c r="L61" i="48"/>
  <c r="L62" i="48"/>
  <c r="L63" i="48"/>
  <c r="L64" i="48"/>
  <c r="L65" i="48"/>
  <c r="L66" i="48"/>
  <c r="L67" i="48"/>
  <c r="L68" i="48"/>
  <c r="L69" i="48"/>
  <c r="L70" i="48"/>
  <c r="L71" i="48"/>
  <c r="L72" i="48"/>
  <c r="L73" i="48"/>
  <c r="L74" i="48"/>
  <c r="L75" i="48"/>
  <c r="L76" i="48"/>
  <c r="B6" i="40"/>
  <c r="C6" i="40"/>
  <c r="D6" i="40"/>
  <c r="E6" i="40"/>
  <c r="F6" i="40"/>
  <c r="H6" i="40"/>
  <c r="I6" i="40"/>
  <c r="J6" i="40"/>
  <c r="K6" i="40"/>
  <c r="B7" i="40"/>
  <c r="C7" i="40"/>
  <c r="D7" i="40"/>
  <c r="E7" i="40"/>
  <c r="F7" i="40"/>
  <c r="H7" i="40"/>
  <c r="I7" i="40"/>
  <c r="J7" i="40"/>
  <c r="K7" i="40"/>
  <c r="B8" i="40"/>
  <c r="D8" i="40"/>
  <c r="E8" i="40"/>
  <c r="F8" i="40"/>
  <c r="H8" i="40"/>
  <c r="I8" i="40"/>
  <c r="J8" i="40"/>
  <c r="K8" i="40"/>
  <c r="B9" i="40"/>
  <c r="C9" i="40"/>
  <c r="D9" i="40"/>
  <c r="E9" i="40"/>
  <c r="F9" i="40"/>
  <c r="H9" i="40"/>
  <c r="I9" i="40"/>
  <c r="J9" i="40"/>
  <c r="K9" i="40"/>
  <c r="B10" i="40"/>
  <c r="C10" i="40"/>
  <c r="D10" i="40"/>
  <c r="E10" i="40"/>
  <c r="F10" i="40"/>
  <c r="H10" i="40"/>
  <c r="I10" i="40"/>
  <c r="J10" i="40"/>
  <c r="K10" i="40"/>
  <c r="B11" i="40"/>
  <c r="D11" i="40"/>
  <c r="E11" i="40"/>
  <c r="F11" i="40"/>
  <c r="H11" i="40"/>
  <c r="I11" i="40"/>
  <c r="J11" i="40"/>
  <c r="K11" i="40"/>
  <c r="B12" i="40"/>
  <c r="C12" i="40"/>
  <c r="D12" i="40"/>
  <c r="E12" i="40"/>
  <c r="F12" i="40"/>
  <c r="H12" i="40"/>
  <c r="I12" i="40"/>
  <c r="J12" i="40"/>
  <c r="K12" i="40"/>
  <c r="B13" i="40"/>
  <c r="C13" i="40"/>
  <c r="D13" i="40"/>
  <c r="E13" i="40"/>
  <c r="F13" i="40"/>
  <c r="H13" i="40"/>
  <c r="I13" i="40"/>
  <c r="J13" i="40"/>
  <c r="K13" i="40"/>
  <c r="B14" i="40"/>
  <c r="C14" i="40"/>
  <c r="D14" i="40"/>
  <c r="E14" i="40"/>
  <c r="F14" i="40"/>
  <c r="H14" i="40"/>
  <c r="I14" i="40"/>
  <c r="J14" i="40"/>
  <c r="K14" i="40"/>
  <c r="D31" i="17"/>
  <c r="D29" i="17"/>
  <c r="E41" i="41"/>
  <c r="G41" i="41"/>
  <c r="I41" i="41"/>
  <c r="J41" i="41"/>
  <c r="K41" i="41"/>
  <c r="L41" i="41"/>
  <c r="M41" i="41"/>
  <c r="L9" i="39"/>
  <c r="G6" i="40" s="1"/>
  <c r="M24" i="38"/>
  <c r="L10" i="39"/>
  <c r="G7" i="40" s="1"/>
  <c r="M25" i="38"/>
  <c r="L11" i="39"/>
  <c r="M26" i="38"/>
  <c r="L12" i="39"/>
  <c r="M27" i="38"/>
  <c r="L13" i="39"/>
  <c r="M28" i="38"/>
  <c r="L14" i="39"/>
  <c r="G11" i="40" s="1"/>
  <c r="M29" i="38"/>
  <c r="L15" i="39"/>
  <c r="M30" i="38"/>
  <c r="L16" i="39"/>
  <c r="M31" i="38"/>
  <c r="L17" i="39"/>
  <c r="M32" i="38"/>
  <c r="L18" i="39"/>
  <c r="L19" i="39"/>
  <c r="L20" i="39"/>
  <c r="L21" i="39"/>
  <c r="L22" i="39"/>
  <c r="L23" i="39"/>
  <c r="L24" i="39"/>
  <c r="L25" i="39"/>
  <c r="L26" i="39"/>
  <c r="L27" i="39"/>
  <c r="L28" i="39"/>
  <c r="L29" i="39"/>
  <c r="L30" i="39"/>
  <c r="L31" i="39"/>
  <c r="L32" i="39"/>
  <c r="L33" i="39"/>
  <c r="L34" i="39"/>
  <c r="L35" i="39"/>
  <c r="L36" i="39"/>
  <c r="L37" i="39"/>
  <c r="L38" i="39"/>
  <c r="L39" i="39"/>
  <c r="L40" i="39"/>
  <c r="L41" i="39"/>
  <c r="L42" i="39"/>
  <c r="L43" i="39"/>
  <c r="L44" i="39"/>
  <c r="L45" i="39"/>
  <c r="L46" i="39"/>
  <c r="L47" i="39"/>
  <c r="L48" i="39"/>
  <c r="L49" i="39"/>
  <c r="L50" i="39"/>
  <c r="L51" i="39"/>
  <c r="L52" i="39"/>
  <c r="L53" i="39"/>
  <c r="L54" i="39"/>
  <c r="L55" i="39"/>
  <c r="L56" i="39"/>
  <c r="L57" i="39"/>
  <c r="L58" i="39"/>
  <c r="L59" i="39"/>
  <c r="L60" i="39"/>
  <c r="L61" i="39"/>
  <c r="L62" i="39"/>
  <c r="L63" i="39"/>
  <c r="L64" i="39"/>
  <c r="L65" i="39"/>
  <c r="L66" i="39"/>
  <c r="L67" i="39"/>
  <c r="L68" i="39"/>
  <c r="L69" i="39"/>
  <c r="L70" i="39"/>
  <c r="L71" i="39"/>
  <c r="L72" i="39"/>
  <c r="L73" i="39"/>
  <c r="L74" i="39"/>
  <c r="L75" i="39"/>
  <c r="L76" i="39"/>
  <c r="D25" i="46"/>
  <c r="D27" i="46"/>
  <c r="C40" i="33"/>
  <c r="M23" i="38"/>
  <c r="L8" i="39"/>
  <c r="G5" i="40" s="1"/>
  <c r="C5" i="40"/>
  <c r="D5" i="40"/>
  <c r="E5" i="40"/>
  <c r="F5" i="40"/>
  <c r="H5" i="40"/>
  <c r="I5" i="40"/>
  <c r="J5" i="40"/>
  <c r="K5" i="40"/>
  <c r="C40" i="32"/>
  <c r="C39" i="32"/>
  <c r="C38" i="32"/>
  <c r="C37" i="32"/>
  <c r="C36" i="32"/>
  <c r="C35" i="32"/>
  <c r="C34" i="32"/>
  <c r="C33" i="32"/>
  <c r="C32" i="32"/>
  <c r="C31" i="32"/>
  <c r="C30" i="32"/>
  <c r="C29" i="32"/>
  <c r="C28" i="32"/>
  <c r="C27" i="32"/>
  <c r="C26" i="32"/>
  <c r="C25" i="32"/>
  <c r="C24" i="32"/>
  <c r="C23" i="32"/>
  <c r="C22" i="32"/>
  <c r="C21" i="32"/>
  <c r="C20" i="32"/>
  <c r="C19" i="32"/>
  <c r="C18" i="32"/>
  <c r="C17" i="32"/>
  <c r="C16" i="32"/>
  <c r="C15" i="32"/>
  <c r="C14" i="32"/>
  <c r="C13" i="32"/>
  <c r="J20" i="33"/>
  <c r="K20" i="33" s="1"/>
  <c r="C37" i="33"/>
  <c r="C38" i="33"/>
  <c r="C39" i="33"/>
  <c r="C22" i="33"/>
  <c r="C23" i="33"/>
  <c r="C24" i="33"/>
  <c r="C25" i="33"/>
  <c r="C26" i="33"/>
  <c r="C27" i="33"/>
  <c r="C28" i="33"/>
  <c r="C29" i="33"/>
  <c r="C30" i="33"/>
  <c r="C31" i="33"/>
  <c r="C32" i="33"/>
  <c r="C33" i="33"/>
  <c r="C34" i="33"/>
  <c r="C35" i="33"/>
  <c r="C36" i="33"/>
  <c r="C21" i="33"/>
  <c r="C20" i="33"/>
  <c r="B27" i="17"/>
  <c r="J20" i="8"/>
  <c r="H20" i="8"/>
  <c r="F25" i="11"/>
  <c r="G22" i="12"/>
  <c r="G5" i="49"/>
  <c r="G14" i="40" l="1"/>
  <c r="G9" i="40"/>
  <c r="G8" i="40"/>
  <c r="G27" i="73"/>
  <c r="J27" i="73"/>
  <c r="G13" i="40"/>
  <c r="G10" i="40"/>
  <c r="C28" i="52"/>
  <c r="G12" i="40"/>
  <c r="F3" i="49"/>
  <c r="F3" i="40"/>
  <c r="O16" i="50"/>
  <c r="O15" i="5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納富　和男</author>
  </authors>
  <commentList>
    <comment ref="D29" authorId="0" shapeId="0" xr:uid="{00000000-0006-0000-3100-000001000000}">
      <text>
        <r>
          <rPr>
            <sz val="9"/>
            <color indexed="81"/>
            <rFont val="ＭＳ Ｐゴシック"/>
            <family val="3"/>
            <charset val="128"/>
          </rPr>
          <t>一行目です。</t>
        </r>
      </text>
    </comment>
    <comment ref="I29" authorId="0" shapeId="0" xr:uid="{00000000-0006-0000-3100-000002000000}">
      <text>
        <r>
          <rPr>
            <sz val="9"/>
            <color indexed="81"/>
            <rFont val="ＭＳ Ｐゴシック"/>
            <family val="3"/>
            <charset val="128"/>
          </rPr>
          <t>一行目です。</t>
        </r>
      </text>
    </comment>
    <comment ref="D31" authorId="0" shapeId="0" xr:uid="{00000000-0006-0000-3100-000003000000}">
      <text>
        <r>
          <rPr>
            <sz val="9"/>
            <color indexed="81"/>
            <rFont val="ＭＳ Ｐゴシック"/>
            <family val="3"/>
            <charset val="128"/>
          </rPr>
          <t>二行目です。</t>
        </r>
      </text>
    </comment>
    <comment ref="I31" authorId="0" shapeId="0" xr:uid="{00000000-0006-0000-3100-000004000000}">
      <text>
        <r>
          <rPr>
            <sz val="9"/>
            <color indexed="81"/>
            <rFont val="ＭＳ Ｐゴシック"/>
            <family val="3"/>
            <charset val="128"/>
          </rPr>
          <t>二行目です。</t>
        </r>
      </text>
    </comment>
    <comment ref="D33" authorId="0" shapeId="0" xr:uid="{00000000-0006-0000-3100-000005000000}">
      <text>
        <r>
          <rPr>
            <sz val="9"/>
            <color indexed="81"/>
            <rFont val="ＭＳ Ｐゴシック"/>
            <family val="3"/>
            <charset val="128"/>
          </rPr>
          <t>三行目です。</t>
        </r>
      </text>
    </comment>
    <comment ref="I33" authorId="0" shapeId="0" xr:uid="{00000000-0006-0000-3100-000006000000}">
      <text>
        <r>
          <rPr>
            <sz val="9"/>
            <color indexed="81"/>
            <rFont val="ＭＳ Ｐゴシック"/>
            <family val="3"/>
            <charset val="128"/>
          </rPr>
          <t>三行目です。</t>
        </r>
      </text>
    </comment>
  </commentList>
</comments>
</file>

<file path=xl/sharedStrings.xml><?xml version="1.0" encoding="utf-8"?>
<sst xmlns="http://schemas.openxmlformats.org/spreadsheetml/2006/main" count="2080" uniqueCount="1460">
  <si>
    <t>セッションエラー画面のメッセージ内容</t>
    <rPh sb="16" eb="18">
      <t>ナイヨウ</t>
    </rPh>
    <phoneticPr fontId="5"/>
  </si>
  <si>
    <t>再試行</t>
    <rPh sb="0" eb="3">
      <t>サイシコウ</t>
    </rPh>
    <phoneticPr fontId="5"/>
  </si>
  <si>
    <t>終了</t>
    <rPh sb="0" eb="2">
      <t>シュウリョウ</t>
    </rPh>
    <phoneticPr fontId="5"/>
  </si>
  <si>
    <t>　　サーバの接続設定を実行します。</t>
    <rPh sb="6" eb="8">
      <t>セツゾク</t>
    </rPh>
    <rPh sb="8" eb="10">
      <t>セッテイ</t>
    </rPh>
    <rPh sb="11" eb="13">
      <t>ジッコウ</t>
    </rPh>
    <phoneticPr fontId="5"/>
  </si>
  <si>
    <t>１．　　　　　　　　　　 をクリックすると、下記の項目設定値（F12～F20)を使用して</t>
    <rPh sb="22" eb="24">
      <t>カキ</t>
    </rPh>
    <rPh sb="25" eb="27">
      <t>コウモク</t>
    </rPh>
    <rPh sb="27" eb="30">
      <t>セッテイチ</t>
    </rPh>
    <rPh sb="40" eb="42">
      <t>シヨウ</t>
    </rPh>
    <phoneticPr fontId="5"/>
  </si>
  <si>
    <r>
      <t>セッションエラー画面の「終了」ボタン押下時の動作(注</t>
    </r>
    <r>
      <rPr>
        <sz val="11"/>
        <rFont val="ＭＳ Ｐゴシック"/>
        <family val="3"/>
        <charset val="128"/>
      </rPr>
      <t>1)</t>
    </r>
    <rPh sb="12" eb="14">
      <t>シュウリョウ</t>
    </rPh>
    <rPh sb="18" eb="20">
      <t>オウカ</t>
    </rPh>
    <rPh sb="20" eb="21">
      <t>ジ</t>
    </rPh>
    <rPh sb="22" eb="24">
      <t>ドウサ</t>
    </rPh>
    <rPh sb="25" eb="26">
      <t>チュウ</t>
    </rPh>
    <phoneticPr fontId="5"/>
  </si>
  <si>
    <t xml:space="preserve">任意のファイルをDBSサーバやクライアントPCの指定された場所にアップロード（保存）します。
ホスト指定を“DBSサーバ”に指定することにより、IISで公開されていないフォルダに対しても
アップロードすることが可能です。
</t>
    <rPh sb="29" eb="31">
      <t>バショ</t>
    </rPh>
    <rPh sb="50" eb="52">
      <t>シテイ</t>
    </rPh>
    <phoneticPr fontId="5"/>
  </si>
  <si>
    <t>　操作：</t>
    <rPh sb="1" eb="3">
      <t>ソウサ</t>
    </rPh>
    <phoneticPr fontId="5"/>
  </si>
  <si>
    <t>文字エンコード</t>
    <rPh sb="0" eb="2">
      <t>モジ</t>
    </rPh>
    <phoneticPr fontId="5"/>
  </si>
  <si>
    <t>【区切り文字】：</t>
    <rPh sb="1" eb="3">
      <t>クギ</t>
    </rPh>
    <rPh sb="4" eb="6">
      <t>モジ</t>
    </rPh>
    <phoneticPr fontId="5"/>
  </si>
  <si>
    <t>上書き確認</t>
  </si>
  <si>
    <t>ファイルの種類</t>
    <rPh sb="5" eb="7">
      <t>シュルイ</t>
    </rPh>
    <phoneticPr fontId="5"/>
  </si>
  <si>
    <r>
      <t>ファイルサイズ(</t>
    </r>
    <r>
      <rPr>
        <sz val="11"/>
        <rFont val="ＭＳ Ｐゴシック"/>
        <family val="3"/>
        <charset val="128"/>
      </rPr>
      <t>KB)</t>
    </r>
    <phoneticPr fontId="5"/>
  </si>
  <si>
    <t>初期表示フォルダ名</t>
    <rPh sb="0" eb="2">
      <t>ショキ</t>
    </rPh>
    <rPh sb="2" eb="4">
      <t>ヒョウジ</t>
    </rPh>
    <rPh sb="8" eb="9">
      <t>メイ</t>
    </rPh>
    <phoneticPr fontId="5"/>
  </si>
  <si>
    <t>初期表示ファイル名</t>
    <rPh sb="0" eb="2">
      <t>ショキ</t>
    </rPh>
    <rPh sb="2" eb="4">
      <t>ヒョウジ</t>
    </rPh>
    <rPh sb="8" eb="9">
      <t>メイ</t>
    </rPh>
    <phoneticPr fontId="5"/>
  </si>
  <si>
    <t>ファイルの種類</t>
    <phoneticPr fontId="5"/>
  </si>
  <si>
    <t>ファイルのフィルタ</t>
    <phoneticPr fontId="5"/>
  </si>
  <si>
    <r>
      <t>複数選択指定(読込用ﾀﾞｲｱﾛｸﾞのみ</t>
    </r>
    <r>
      <rPr>
        <sz val="11"/>
        <rFont val="ＭＳ Ｐゴシック"/>
        <family val="3"/>
        <charset val="128"/>
      </rPr>
      <t>)</t>
    </r>
    <rPh sb="0" eb="2">
      <t>フクスウ</t>
    </rPh>
    <rPh sb="2" eb="4">
      <t>センタク</t>
    </rPh>
    <rPh sb="4" eb="6">
      <t>シテイ</t>
    </rPh>
    <rPh sb="7" eb="9">
      <t>ヨミコ</t>
    </rPh>
    <rPh sb="9" eb="10">
      <t>ヨウ</t>
    </rPh>
    <phoneticPr fontId="5"/>
  </si>
  <si>
    <t>選択（入力）した
ファイル名</t>
    <rPh sb="0" eb="2">
      <t>センタク</t>
    </rPh>
    <rPh sb="3" eb="5">
      <t>ニュウリョク</t>
    </rPh>
    <rPh sb="13" eb="14">
      <t>メイ</t>
    </rPh>
    <phoneticPr fontId="5"/>
  </si>
  <si>
    <t>選択（入力）した
フォルダ名</t>
    <rPh sb="0" eb="2">
      <t>センタク</t>
    </rPh>
    <rPh sb="3" eb="5">
      <t>ニュウリョク</t>
    </rPh>
    <rPh sb="13" eb="14">
      <t>メイ</t>
    </rPh>
    <phoneticPr fontId="5"/>
  </si>
  <si>
    <t>【内部ブラウザ用の設定項目値】</t>
    <rPh sb="1" eb="3">
      <t>ナイブ</t>
    </rPh>
    <rPh sb="7" eb="8">
      <t>ヨウ</t>
    </rPh>
    <rPh sb="9" eb="11">
      <t>セッテイ</t>
    </rPh>
    <rPh sb="11" eb="13">
      <t>コウモク</t>
    </rPh>
    <rPh sb="13" eb="14">
      <t>チ</t>
    </rPh>
    <phoneticPr fontId="5"/>
  </si>
  <si>
    <t>【外部ブラウザ用の設定項目値】</t>
    <rPh sb="1" eb="3">
      <t>ガイブ</t>
    </rPh>
    <rPh sb="7" eb="8">
      <t>ヨウ</t>
    </rPh>
    <rPh sb="9" eb="11">
      <t>セッテイ</t>
    </rPh>
    <rPh sb="11" eb="13">
      <t>コウモク</t>
    </rPh>
    <rPh sb="13" eb="14">
      <t>チ</t>
    </rPh>
    <phoneticPr fontId="5"/>
  </si>
  <si>
    <t>（ブラウザ表示_内部パス名）</t>
    <rPh sb="8" eb="10">
      <t>ナイブ</t>
    </rPh>
    <rPh sb="12" eb="13">
      <t>メイ</t>
    </rPh>
    <phoneticPr fontId="5"/>
  </si>
  <si>
    <t>（ブラウザ表示_内部ファイル名）</t>
    <phoneticPr fontId="5"/>
  </si>
  <si>
    <t>（ブラウザ表示_外部URL）</t>
    <rPh sb="8" eb="10">
      <t>ガイブ</t>
    </rPh>
    <phoneticPr fontId="5"/>
  </si>
  <si>
    <t>http://www.newcom07.jp/</t>
    <phoneticPr fontId="5"/>
  </si>
  <si>
    <t>画像ファイルやＰＤＦファイルなどを、外部ブラウザ（マイクロソフト社のInternetExplorer）や
内部ブラウザ（dbSheetClientのサブウィンドウ）に表示します。
ホームページのアドレス（URL）を指定した場合は、対応するWebページが開きます。</t>
    <rPh sb="32" eb="33">
      <t>シャ</t>
    </rPh>
    <rPh sb="53" eb="55">
      <t>ナイブ</t>
    </rPh>
    <rPh sb="111" eb="113">
      <t>バアイ</t>
    </rPh>
    <rPh sb="115" eb="117">
      <t>タイオウ</t>
    </rPh>
    <phoneticPr fontId="5"/>
  </si>
  <si>
    <t>１．DBSサーバにログインしている状態で、 　　　　　　　　　　をクリックすると、</t>
    <rPh sb="17" eb="19">
      <t>ジョウタイ</t>
    </rPh>
    <phoneticPr fontId="5"/>
  </si>
  <si>
    <t>　　下記に指定したログ情報（E11～E13）を書き込みます。</t>
    <rPh sb="5" eb="7">
      <t>シテイ</t>
    </rPh>
    <phoneticPr fontId="5"/>
  </si>
  <si>
    <t>　　「ServerLogViewer」の使用方法等については、『開発版リファレンスマニュアル』を参照してください。</t>
    <rPh sb="20" eb="22">
      <t>シヨウ</t>
    </rPh>
    <rPh sb="22" eb="24">
      <t>ホウホウ</t>
    </rPh>
    <rPh sb="24" eb="25">
      <t>トウ</t>
    </rPh>
    <rPh sb="32" eb="34">
      <t>カイハツ</t>
    </rPh>
    <phoneticPr fontId="5"/>
  </si>
  <si>
    <t>２．　　　　　　　　　　　　　　をクリックする度に、「シート見出し表示」の表示・非表示が切り替わります。</t>
    <rPh sb="30" eb="32">
      <t>ミダ</t>
    </rPh>
    <phoneticPr fontId="5"/>
  </si>
  <si>
    <t>３．　　　　　　　　　　　　　　をクリックする度に、「行列番号表示」の表示・非表示が切り替わります。</t>
    <rPh sb="27" eb="29">
      <t>ギョウレツ</t>
    </rPh>
    <rPh sb="29" eb="31">
      <t>バンゴウ</t>
    </rPh>
    <phoneticPr fontId="5"/>
  </si>
  <si>
    <t>商品名</t>
    <rPh sb="2" eb="3">
      <t>メイ</t>
    </rPh>
    <phoneticPr fontId="5"/>
  </si>
  <si>
    <t>パラメータ1</t>
    <phoneticPr fontId="5"/>
  </si>
  <si>
    <t>パラメータ2</t>
    <phoneticPr fontId="5"/>
  </si>
  <si>
    <t>呼び出し関数名</t>
    <rPh sb="0" eb="1">
      <t>ヨ</t>
    </rPh>
    <rPh sb="2" eb="3">
      <t>ダ</t>
    </rPh>
    <rPh sb="4" eb="7">
      <t>カンスウメイ</t>
    </rPh>
    <phoneticPr fontId="5"/>
  </si>
  <si>
    <t>外部DLLパス名</t>
    <rPh sb="0" eb="2">
      <t>ガイブ</t>
    </rPh>
    <rPh sb="7" eb="8">
      <t>メイ</t>
    </rPh>
    <phoneticPr fontId="5"/>
  </si>
  <si>
    <t>int</t>
    <phoneticPr fontId="5"/>
  </si>
  <si>
    <t>MinusFunc</t>
    <phoneticPr fontId="5"/>
  </si>
  <si>
    <t>unsigned short</t>
    <phoneticPr fontId="5"/>
  </si>
  <si>
    <t>unsigned long</t>
    <phoneticPr fontId="5"/>
  </si>
  <si>
    <t>DivFunc</t>
    <phoneticPr fontId="5"/>
  </si>
  <si>
    <t>double</t>
    <phoneticPr fontId="5"/>
  </si>
  <si>
    <t>PlusFunc</t>
    <phoneticPr fontId="5"/>
  </si>
  <si>
    <t>行列番号表示</t>
    <rPh sb="0" eb="2">
      <t>ギョウレツ</t>
    </rPh>
    <rPh sb="2" eb="4">
      <t>バンゴウ</t>
    </rPh>
    <rPh sb="4" eb="6">
      <t>ヒョウジ</t>
    </rPh>
    <phoneticPr fontId="5"/>
  </si>
  <si>
    <t>Excelのメニューで提供されている標準機能を呼び出して、各機能の
ダイアログ画面を表示したり、直接機能を実行したりします。</t>
    <phoneticPr fontId="5"/>
  </si>
  <si>
    <t>１．　　　　　　　　　　　　　をクリックすると、下記で指定したPDFファイルを</t>
    <rPh sb="24" eb="26">
      <t>カキ</t>
    </rPh>
    <rPh sb="27" eb="29">
      <t>シテイ</t>
    </rPh>
    <phoneticPr fontId="5"/>
  </si>
  <si>
    <t>３０１００．サーバ接続設定</t>
    <rPh sb="9" eb="11">
      <t>セツゾク</t>
    </rPh>
    <rPh sb="11" eb="13">
      <t>セッテイ</t>
    </rPh>
    <phoneticPr fontId="5"/>
  </si>
  <si>
    <r>
      <t>セッション確認の間隔時間(分</t>
    </r>
    <r>
      <rPr>
        <sz val="11"/>
        <rFont val="ＭＳ Ｐゴシック"/>
        <family val="3"/>
        <charset val="128"/>
      </rPr>
      <t>)</t>
    </r>
    <rPh sb="5" eb="7">
      <t>カクニン</t>
    </rPh>
    <rPh sb="8" eb="10">
      <t>カンカク</t>
    </rPh>
    <rPh sb="10" eb="12">
      <t>ジカン</t>
    </rPh>
    <rPh sb="13" eb="14">
      <t>フン</t>
    </rPh>
    <phoneticPr fontId="5"/>
  </si>
  <si>
    <t>Webｻｰﾋﾞｽ接続時のﾀｲﾑｱｳﾄ時間(秒)</t>
    <phoneticPr fontId="5"/>
  </si>
  <si>
    <t>Webｻｰﾋﾞｽ接続時、内容ﾃﾞｰﾀを圧縮する</t>
    <phoneticPr fontId="5"/>
  </si>
  <si>
    <t>キャッシュを利用する</t>
    <phoneticPr fontId="5"/>
  </si>
  <si>
    <r>
      <t>　　 ｄｂSheetClientRuntimeMonitorの右上</t>
    </r>
    <r>
      <rPr>
        <b/>
        <sz val="9"/>
        <color indexed="16"/>
        <rFont val="ＭＳ Ｐゴシック"/>
        <family val="3"/>
        <charset val="128"/>
      </rPr>
      <t>「Excelのシートタブ」</t>
    </r>
    <r>
      <rPr>
        <b/>
        <sz val="9"/>
        <rFont val="ＭＳ Ｐゴシック"/>
        <family val="3"/>
        <charset val="128"/>
      </rPr>
      <t>　で、シートを確認することができます。</t>
    </r>
    <rPh sb="31" eb="32">
      <t>ミギ</t>
    </rPh>
    <rPh sb="32" eb="33">
      <t>ウエ</t>
    </rPh>
    <rPh sb="53" eb="55">
      <t>カクニン</t>
    </rPh>
    <phoneticPr fontId="5"/>
  </si>
  <si>
    <t>更新予定</t>
    <rPh sb="0" eb="2">
      <t>コウシン</t>
    </rPh>
    <rPh sb="2" eb="4">
      <t>ヨテイ</t>
    </rPh>
    <phoneticPr fontId="5"/>
  </si>
  <si>
    <t>２．入力欄で時刻を入力し、［決定］ボタンをクリックしてください。</t>
    <rPh sb="2" eb="4">
      <t>ニュウリョク</t>
    </rPh>
    <rPh sb="4" eb="5">
      <t>ラン</t>
    </rPh>
    <rPh sb="6" eb="8">
      <t>ジコク</t>
    </rPh>
    <rPh sb="9" eb="11">
      <t>ニュウリョク</t>
    </rPh>
    <rPh sb="14" eb="16">
      <t>ケッテイ</t>
    </rPh>
    <phoneticPr fontId="5"/>
  </si>
  <si>
    <t>２．入力欄（２箇所）で時刻を入力し、［採用］ボタンをクリックしてください。</t>
    <rPh sb="2" eb="4">
      <t>ニュウリョク</t>
    </rPh>
    <rPh sb="4" eb="5">
      <t>ラン</t>
    </rPh>
    <rPh sb="7" eb="9">
      <t>カショ</t>
    </rPh>
    <rPh sb="11" eb="13">
      <t>ジコク</t>
    </rPh>
    <rPh sb="14" eb="16">
      <t>ニュウリョク</t>
    </rPh>
    <rPh sb="19" eb="21">
      <t>サイヨウ</t>
    </rPh>
    <phoneticPr fontId="5"/>
  </si>
  <si>
    <t>２．入力欄で日付と時刻を入力し、［決定］ボタンをクリックしてください。</t>
    <rPh sb="2" eb="4">
      <t>ニュウリョク</t>
    </rPh>
    <rPh sb="4" eb="5">
      <t>ラン</t>
    </rPh>
    <rPh sb="6" eb="8">
      <t>ヒヅケ</t>
    </rPh>
    <rPh sb="9" eb="11">
      <t>ジコク</t>
    </rPh>
    <rPh sb="12" eb="14">
      <t>ニュウリョク</t>
    </rPh>
    <rPh sb="17" eb="19">
      <t>ケッテイ</t>
    </rPh>
    <phoneticPr fontId="5"/>
  </si>
  <si>
    <t>1万件程度になると、スピード差が顕著にあらわれます。</t>
    <rPh sb="1" eb="2">
      <t>マン</t>
    </rPh>
    <rPh sb="2" eb="3">
      <t>ケン</t>
    </rPh>
    <rPh sb="3" eb="5">
      <t>テイド</t>
    </rPh>
    <rPh sb="14" eb="15">
      <t>サ</t>
    </rPh>
    <rPh sb="16" eb="18">
      <t>ケンチョ</t>
    </rPh>
    <phoneticPr fontId="5"/>
  </si>
  <si>
    <t>１．　　　　　　　　　　　　　をクリックすると、読込用のファイル選択ダイアログを表示します。ここで任意の</t>
    <rPh sb="24" eb="26">
      <t>ヨミコ</t>
    </rPh>
    <rPh sb="26" eb="27">
      <t>ヨウ</t>
    </rPh>
    <rPh sb="32" eb="34">
      <t>センタク</t>
    </rPh>
    <rPh sb="40" eb="42">
      <t>ヒョウジ</t>
    </rPh>
    <rPh sb="49" eb="51">
      <t>ニンイ</t>
    </rPh>
    <phoneticPr fontId="5"/>
  </si>
  <si>
    <t>２．　　　　　　　　　　　　　をクリックすると、保存用のファイルダイアログを表示します。ここで任意の</t>
    <rPh sb="24" eb="26">
      <t>ホゾン</t>
    </rPh>
    <rPh sb="26" eb="27">
      <t>ヨウ</t>
    </rPh>
    <rPh sb="38" eb="40">
      <t>ヒョウジ</t>
    </rPh>
    <rPh sb="47" eb="49">
      <t>ニンイ</t>
    </rPh>
    <phoneticPr fontId="5"/>
  </si>
  <si>
    <t>　　フォルダ及びファイルを指定すると、指定したフォルダ名とファイル名を26行目（E列とF列）に出力します。</t>
    <rPh sb="6" eb="7">
      <t>オヨ</t>
    </rPh>
    <rPh sb="13" eb="15">
      <t>シテイ</t>
    </rPh>
    <rPh sb="19" eb="21">
      <t>シテイ</t>
    </rPh>
    <rPh sb="27" eb="28">
      <t>メイ</t>
    </rPh>
    <rPh sb="33" eb="34">
      <t>メイ</t>
    </rPh>
    <rPh sb="37" eb="38">
      <t>ギョウ</t>
    </rPh>
    <rPh sb="38" eb="39">
      <t>メ</t>
    </rPh>
    <rPh sb="41" eb="42">
      <t>レツ</t>
    </rPh>
    <rPh sb="44" eb="45">
      <t>レツ</t>
    </rPh>
    <rPh sb="47" eb="49">
      <t>シュツリョク</t>
    </rPh>
    <phoneticPr fontId="5"/>
  </si>
  <si>
    <t>E24</t>
    <phoneticPr fontId="5"/>
  </si>
  <si>
    <t>５．エラーメッセージ「商品コードの重複が発生しています。」が表示されます。　［ＯＫ］ボタンをクリックします。</t>
    <rPh sb="11" eb="13">
      <t>ショウヒン</t>
    </rPh>
    <rPh sb="17" eb="19">
      <t>ジュウフク</t>
    </rPh>
    <rPh sb="20" eb="22">
      <t>ハッセイ</t>
    </rPh>
    <rPh sb="30" eb="32">
      <t>ヒョウジ</t>
    </rPh>
    <phoneticPr fontId="5"/>
  </si>
  <si>
    <t>【ヘッダ行出力】：</t>
    <rPh sb="4" eb="5">
      <t>ギョウ</t>
    </rPh>
    <rPh sb="5" eb="7">
      <t>シュツリョク</t>
    </rPh>
    <phoneticPr fontId="5"/>
  </si>
  <si>
    <t>【出力モード】：</t>
    <rPh sb="1" eb="3">
      <t>シュツリョク</t>
    </rPh>
    <phoneticPr fontId="5"/>
  </si>
  <si>
    <t>３．　　　　　　　　　 をクリックすると、右側の表のL列目に2列を列挿入して、J列目のすべてをコピーします。</t>
    <rPh sb="21" eb="23">
      <t>ミギガワ</t>
    </rPh>
    <rPh sb="24" eb="25">
      <t>ヒョウ</t>
    </rPh>
    <rPh sb="27" eb="28">
      <t>レツ</t>
    </rPh>
    <rPh sb="28" eb="29">
      <t>メ</t>
    </rPh>
    <rPh sb="31" eb="32">
      <t>レツ</t>
    </rPh>
    <rPh sb="33" eb="34">
      <t>レツ</t>
    </rPh>
    <rPh sb="34" eb="36">
      <t>ソウニュウ</t>
    </rPh>
    <rPh sb="40" eb="41">
      <t>レツ</t>
    </rPh>
    <rPh sb="41" eb="42">
      <t>メ</t>
    </rPh>
    <phoneticPr fontId="5"/>
  </si>
  <si>
    <t>２．　　　　　　　　　 をクリックすると、上記１．で挿入した3行を削除します。</t>
    <rPh sb="21" eb="23">
      <t>ジョウキ</t>
    </rPh>
    <rPh sb="26" eb="28">
      <t>ソウニュウ</t>
    </rPh>
    <rPh sb="31" eb="32">
      <t>ギョウ</t>
    </rPh>
    <rPh sb="33" eb="35">
      <t>サクジョ</t>
    </rPh>
    <phoneticPr fontId="5"/>
  </si>
  <si>
    <t>４．　　　　　　　　　 をクリックすると、上記３．で挿入した2列を削除します。</t>
    <rPh sb="31" eb="32">
      <t>レツ</t>
    </rPh>
    <phoneticPr fontId="5"/>
  </si>
  <si>
    <t>５．　　　　　　　　　 をクリックすると、セルE43からC41を2行分、セル行挿入します。</t>
    <rPh sb="34" eb="35">
      <t>ブン</t>
    </rPh>
    <rPh sb="38" eb="39">
      <t>ギョウ</t>
    </rPh>
    <rPh sb="39" eb="41">
      <t>ソウニュウ</t>
    </rPh>
    <phoneticPr fontId="5"/>
  </si>
  <si>
    <t>７．　　　　　　　　　 をクリックすると、セルG43からD40:D42を2列分、セル列挿入します。</t>
    <rPh sb="37" eb="38">
      <t>レツ</t>
    </rPh>
    <rPh sb="38" eb="39">
      <t>ブン</t>
    </rPh>
    <rPh sb="42" eb="43">
      <t>レツ</t>
    </rPh>
    <rPh sb="43" eb="45">
      <t>ソウニュウ</t>
    </rPh>
    <phoneticPr fontId="5"/>
  </si>
  <si>
    <t>６．　　　　　　　　　 をクリックすると、上記５．で挿入したセル行を削除します。</t>
    <rPh sb="21" eb="23">
      <t>ジョウキ</t>
    </rPh>
    <rPh sb="26" eb="28">
      <t>ソウニュウ</t>
    </rPh>
    <rPh sb="32" eb="33">
      <t>ギョウ</t>
    </rPh>
    <rPh sb="34" eb="36">
      <t>サクジョ</t>
    </rPh>
    <phoneticPr fontId="5"/>
  </si>
  <si>
    <t>ON</t>
    <phoneticPr fontId="5"/>
  </si>
  <si>
    <t>Excelの計算方式の制御として、自動計算モード／手動計算モードの切り替えをおこないます。
※Excelでは通常、計算方式は「自動計算」モードになっていますが、dbSheetClientのデフォルト
では、タスク実行中は「手動計算」に切り替えています。これは、「自動計算」を停止することにより、
不要な計算をせずに、高速なデータ処理が可能となるためです。</t>
    <rPh sb="33" eb="34">
      <t>キ</t>
    </rPh>
    <rPh sb="35" eb="36">
      <t>カ</t>
    </rPh>
    <rPh sb="148" eb="150">
      <t>フヨウ</t>
    </rPh>
    <rPh sb="151" eb="153">
      <t>ケイサン</t>
    </rPh>
    <phoneticPr fontId="5"/>
  </si>
  <si>
    <t>【参照ブックのﾌｧｲﾙﾊﾟｽ】：</t>
    <rPh sb="1" eb="3">
      <t>サンショウ</t>
    </rPh>
    <phoneticPr fontId="5"/>
  </si>
  <si>
    <t>切替（元の位置）</t>
    <rPh sb="0" eb="2">
      <t>キリカエ</t>
    </rPh>
    <rPh sb="3" eb="4">
      <t>モト</t>
    </rPh>
    <rPh sb="5" eb="7">
      <t>イチ</t>
    </rPh>
    <phoneticPr fontId="5"/>
  </si>
  <si>
    <t>・・・・</t>
    <phoneticPr fontId="5"/>
  </si>
  <si>
    <t>自動計算(ON)</t>
    <rPh sb="0" eb="2">
      <t>ジドウ</t>
    </rPh>
    <rPh sb="2" eb="4">
      <t>ケイサン</t>
    </rPh>
    <phoneticPr fontId="5"/>
  </si>
  <si>
    <t>自動計算(OFF)</t>
    <rPh sb="0" eb="2">
      <t>ジドウ</t>
    </rPh>
    <rPh sb="2" eb="4">
      <t>ケイサン</t>
    </rPh>
    <phoneticPr fontId="5"/>
  </si>
  <si>
    <t>数式</t>
    <rPh sb="0" eb="2">
      <t>スウシキ</t>
    </rPh>
    <phoneticPr fontId="5"/>
  </si>
  <si>
    <t>書式</t>
    <rPh sb="0" eb="2">
      <t>ショシキ</t>
    </rPh>
    <phoneticPr fontId="5"/>
  </si>
  <si>
    <t>入力規則</t>
    <rPh sb="0" eb="2">
      <t>ニュウリョク</t>
    </rPh>
    <rPh sb="2" eb="4">
      <t>キソク</t>
    </rPh>
    <phoneticPr fontId="5"/>
  </si>
  <si>
    <t>＝</t>
    <phoneticPr fontId="5"/>
  </si>
  <si>
    <t>件数</t>
    <rPh sb="0" eb="2">
      <t>ケンスウ</t>
    </rPh>
    <phoneticPr fontId="5"/>
  </si>
  <si>
    <t>保存後のフォルダ表示</t>
  </si>
  <si>
    <t>↓【現在の印刷の向き】</t>
    <rPh sb="2" eb="4">
      <t>ゲンザイ</t>
    </rPh>
    <rPh sb="5" eb="7">
      <t>インサツ</t>
    </rPh>
    <rPh sb="8" eb="9">
      <t>ム</t>
    </rPh>
    <phoneticPr fontId="5"/>
  </si>
  <si>
    <t>a</t>
    <phoneticPr fontId="5"/>
  </si>
  <si>
    <t>b</t>
    <phoneticPr fontId="5"/>
  </si>
  <si>
    <t>c</t>
    <phoneticPr fontId="5"/>
  </si>
  <si>
    <t>e</t>
    <phoneticPr fontId="5"/>
  </si>
  <si>
    <t>f</t>
    <phoneticPr fontId="5"/>
  </si>
  <si>
    <t>フォルダのコピー先の場所は、ここでは以下の場所に設定しています。</t>
    <rPh sb="8" eb="9">
      <t>サキ</t>
    </rPh>
    <rPh sb="10" eb="12">
      <t>バショ</t>
    </rPh>
    <rPh sb="18" eb="20">
      <t>イカ</t>
    </rPh>
    <rPh sb="21" eb="23">
      <t>バショ</t>
    </rPh>
    <rPh sb="24" eb="26">
      <t>セッテイ</t>
    </rPh>
    <phoneticPr fontId="5"/>
  </si>
  <si>
    <t>フォルダの移動先の場所は、ここでは以下の場所に設定しています。</t>
    <rPh sb="5" eb="7">
      <t>イドウ</t>
    </rPh>
    <rPh sb="7" eb="8">
      <t>サキ</t>
    </rPh>
    <phoneticPr fontId="5"/>
  </si>
  <si>
    <t>ファイルのコピー先の場所は、ここでは以下の場所に設定しています。</t>
    <rPh sb="8" eb="9">
      <t>サキ</t>
    </rPh>
    <rPh sb="10" eb="12">
      <t>バショ</t>
    </rPh>
    <rPh sb="18" eb="20">
      <t>イカ</t>
    </rPh>
    <rPh sb="21" eb="23">
      <t>バショ</t>
    </rPh>
    <rPh sb="24" eb="26">
      <t>セッテイ</t>
    </rPh>
    <phoneticPr fontId="5"/>
  </si>
  <si>
    <t>ファイルの移動先の場所は、ここでは以下の場所に設定しています。</t>
    <rPh sb="5" eb="7">
      <t>イドウ</t>
    </rPh>
    <rPh sb="7" eb="8">
      <t>サキ</t>
    </rPh>
    <rPh sb="9" eb="11">
      <t>バショ</t>
    </rPh>
    <rPh sb="17" eb="19">
      <t>イカ</t>
    </rPh>
    <rPh sb="20" eb="22">
      <t>バショ</t>
    </rPh>
    <rPh sb="23" eb="25">
      <t>セッテイ</t>
    </rPh>
    <phoneticPr fontId="5"/>
  </si>
  <si>
    <t>指定したファイルの各種属性を取得し、指定のセル位置に出力します。
ホスト指定を“DBSサーバ”に指定することにより、IISで公開されていないフォルダの
ファイルに対してもファイル属性の取得が可能です。</t>
    <rPh sb="18" eb="20">
      <t>シテイ</t>
    </rPh>
    <rPh sb="23" eb="25">
      <t>イチ</t>
    </rPh>
    <rPh sb="26" eb="28">
      <t>シュツリョク</t>
    </rPh>
    <rPh sb="89" eb="91">
      <t>ゾクセイ</t>
    </rPh>
    <rPh sb="92" eb="94">
      <t>シュトク</t>
    </rPh>
    <phoneticPr fontId="5"/>
  </si>
  <si>
    <t>ファイルの指定方法</t>
    <rPh sb="5" eb="7">
      <t>シテイ</t>
    </rPh>
    <rPh sb="7" eb="9">
      <t>ホウホウ</t>
    </rPh>
    <phoneticPr fontId="5"/>
  </si>
  <si>
    <t>ホスト指定</t>
    <rPh sb="3" eb="5">
      <t>シテイ</t>
    </rPh>
    <phoneticPr fontId="5"/>
  </si>
  <si>
    <t>　　ファイルを選択すると、そのファイル属性を下記の各取得値セル（E23～E28）に出力します。</t>
    <rPh sb="7" eb="9">
      <t>センタク</t>
    </rPh>
    <rPh sb="19" eb="21">
      <t>ゾクセイ</t>
    </rPh>
    <rPh sb="22" eb="24">
      <t>カキ</t>
    </rPh>
    <rPh sb="25" eb="26">
      <t>カク</t>
    </rPh>
    <rPh sb="26" eb="28">
      <t>シュトク</t>
    </rPh>
    <rPh sb="28" eb="29">
      <t>チ</t>
    </rPh>
    <rPh sb="41" eb="43">
      <t>シュツリョク</t>
    </rPh>
    <phoneticPr fontId="5"/>
  </si>
  <si>
    <t>１．　　　　　　　　　　　をクリックすると、ファイル選択ダイアログを表示します。ここで任意の</t>
    <rPh sb="26" eb="28">
      <t>センタク</t>
    </rPh>
    <rPh sb="34" eb="36">
      <t>ヒョウジ</t>
    </rPh>
    <rPh sb="43" eb="45">
      <t>ニンイ</t>
    </rPh>
    <phoneticPr fontId="5"/>
  </si>
  <si>
    <t>２．下記の任意の設定項目値（E14～E20）を変更（選択）して、再度１．の操作を</t>
    <rPh sb="2" eb="4">
      <t>カキ</t>
    </rPh>
    <rPh sb="12" eb="13">
      <t>チ</t>
    </rPh>
    <phoneticPr fontId="5"/>
  </si>
  <si>
    <t>ファイルパス名</t>
    <phoneticPr fontId="5"/>
  </si>
  <si>
    <t>ダイアログ用指定フォルダ</t>
    <rPh sb="5" eb="6">
      <t>ヨウ</t>
    </rPh>
    <rPh sb="6" eb="8">
      <t>シテイ</t>
    </rPh>
    <phoneticPr fontId="5"/>
  </si>
  <si>
    <t>ダイアログ用ファイルの種類</t>
    <rPh sb="5" eb="6">
      <t>ヨウ</t>
    </rPh>
    <phoneticPr fontId="5"/>
  </si>
  <si>
    <t>ファイル属性</t>
    <rPh sb="4" eb="6">
      <t>ゾクセイ</t>
    </rPh>
    <phoneticPr fontId="5"/>
  </si>
  <si>
    <t>取得値</t>
    <rPh sb="0" eb="2">
      <t>シュトク</t>
    </rPh>
    <rPh sb="2" eb="3">
      <t>チ</t>
    </rPh>
    <phoneticPr fontId="5"/>
  </si>
  <si>
    <t>最終アクセス日時</t>
    <rPh sb="0" eb="2">
      <t>サイシュウ</t>
    </rPh>
    <rPh sb="6" eb="8">
      <t>ニチジ</t>
    </rPh>
    <phoneticPr fontId="5"/>
  </si>
  <si>
    <t>文字(範囲)の入力画面を表示し、入力された文字（列）を指定したセル位置に出力します。</t>
    <rPh sb="0" eb="2">
      <t>モジ</t>
    </rPh>
    <rPh sb="3" eb="5">
      <t>ハンイ</t>
    </rPh>
    <rPh sb="7" eb="9">
      <t>ニュウリョク</t>
    </rPh>
    <rPh sb="9" eb="11">
      <t>ガメン</t>
    </rPh>
    <rPh sb="12" eb="14">
      <t>ヒョウジ</t>
    </rPh>
    <rPh sb="16" eb="18">
      <t>ニュウリョク</t>
    </rPh>
    <rPh sb="21" eb="23">
      <t>モジ</t>
    </rPh>
    <rPh sb="24" eb="25">
      <t>レツ</t>
    </rPh>
    <rPh sb="27" eb="29">
      <t>シテイ</t>
    </rPh>
    <rPh sb="33" eb="35">
      <t>イチ</t>
    </rPh>
    <rPh sb="36" eb="38">
      <t>シュツリョク</t>
    </rPh>
    <phoneticPr fontId="5"/>
  </si>
  <si>
    <t>数値の入力画面を表示し、入力された数値を指定したセル位置に出力します。</t>
    <rPh sb="0" eb="2">
      <t>スウチ</t>
    </rPh>
    <rPh sb="3" eb="5">
      <t>ニュウリョク</t>
    </rPh>
    <rPh sb="5" eb="7">
      <t>ガメン</t>
    </rPh>
    <rPh sb="8" eb="10">
      <t>ヒョウジ</t>
    </rPh>
    <rPh sb="12" eb="14">
      <t>ニュウリョク</t>
    </rPh>
    <rPh sb="17" eb="19">
      <t>スウチ</t>
    </rPh>
    <rPh sb="20" eb="22">
      <t>シテイ</t>
    </rPh>
    <rPh sb="26" eb="28">
      <t>イチ</t>
    </rPh>
    <rPh sb="29" eb="31">
      <t>シュツリョク</t>
    </rPh>
    <phoneticPr fontId="5"/>
  </si>
  <si>
    <t>数値(範囲)の入力画面を表示し、入力された数値を指定したセル位置に出力します。</t>
    <rPh sb="0" eb="2">
      <t>スウチ</t>
    </rPh>
    <rPh sb="3" eb="5">
      <t>ハンイ</t>
    </rPh>
    <rPh sb="7" eb="9">
      <t>ニュウリョク</t>
    </rPh>
    <rPh sb="9" eb="11">
      <t>ガメン</t>
    </rPh>
    <rPh sb="12" eb="14">
      <t>ヒョウジ</t>
    </rPh>
    <rPh sb="16" eb="18">
      <t>ニュウリョク</t>
    </rPh>
    <rPh sb="21" eb="23">
      <t>スウチ</t>
    </rPh>
    <phoneticPr fontId="5"/>
  </si>
  <si>
    <t>日付の入力画面を表示し、入力された日付を指定したセル位置に出力します。</t>
    <rPh sb="0" eb="2">
      <t>ヒヅケ</t>
    </rPh>
    <rPh sb="3" eb="5">
      <t>ニュウリョク</t>
    </rPh>
    <rPh sb="5" eb="7">
      <t>ガメン</t>
    </rPh>
    <rPh sb="8" eb="10">
      <t>ヒョウジ</t>
    </rPh>
    <rPh sb="12" eb="14">
      <t>ニュウリョク</t>
    </rPh>
    <rPh sb="17" eb="19">
      <t>ヒヅケ</t>
    </rPh>
    <phoneticPr fontId="5"/>
  </si>
  <si>
    <t>判定区分</t>
    <rPh sb="0" eb="2">
      <t>ハンテイ</t>
    </rPh>
    <rPh sb="2" eb="4">
      <t>クブン</t>
    </rPh>
    <phoneticPr fontId="5"/>
  </si>
  <si>
    <t>１．読込データのキー変更シートです。</t>
    <rPh sb="2" eb="4">
      <t>ヨミコミ</t>
    </rPh>
    <rPh sb="10" eb="12">
      <t>ヘンコウ</t>
    </rPh>
    <phoneticPr fontId="5"/>
  </si>
  <si>
    <t>・・・「１．ＳＱＬ - 1)照会(10100)」のメニューを直接開きます（メニュー起動）。</t>
    <rPh sb="14" eb="16">
      <t>ショウカイ</t>
    </rPh>
    <rPh sb="30" eb="32">
      <t>チョクセツ</t>
    </rPh>
    <rPh sb="32" eb="33">
      <t>ヒラ</t>
    </rPh>
    <rPh sb="41" eb="43">
      <t>キドウ</t>
    </rPh>
    <phoneticPr fontId="5"/>
  </si>
  <si>
    <t>　　 切り替え後は、メニューウィンドウから、再度このメニュー</t>
    <rPh sb="3" eb="4">
      <t>キ</t>
    </rPh>
    <rPh sb="5" eb="6">
      <t>カ</t>
    </rPh>
    <rPh sb="7" eb="8">
      <t>ゴ</t>
    </rPh>
    <rPh sb="22" eb="24">
      <t>サイド</t>
    </rPh>
    <phoneticPr fontId="5"/>
  </si>
  <si>
    <t>　　 「1)メニュー制御・起動(43100, 43101)」を選択して戻ってください。</t>
    <rPh sb="31" eb="33">
      <t>センタク</t>
    </rPh>
    <rPh sb="35" eb="36">
      <t>モド</t>
    </rPh>
    <phoneticPr fontId="5"/>
  </si>
  <si>
    <t>・・・メニューウィンドウを閉じます。</t>
    <rPh sb="13" eb="14">
      <t>ト</t>
    </rPh>
    <phoneticPr fontId="5"/>
  </si>
  <si>
    <t>・・・メニューウィンドウを開きます。</t>
    <rPh sb="13" eb="14">
      <t>ヒラ</t>
    </rPh>
    <phoneticPr fontId="5"/>
  </si>
  <si>
    <t>・・・メニューウィンドウの開閉を交互に実行します。</t>
    <rPh sb="16" eb="18">
      <t>コウゴ</t>
    </rPh>
    <phoneticPr fontId="5"/>
  </si>
  <si>
    <t>　　 ・・・ 「メインシート」から「メインシート1」にシートを切り替えます。</t>
    <rPh sb="31" eb="32">
      <t>キ</t>
    </rPh>
    <rPh sb="33" eb="34">
      <t>カ</t>
    </rPh>
    <phoneticPr fontId="5"/>
  </si>
  <si>
    <t>　　 ・・・「メインシート1」から「メインシート1－1」にシートを切り替えます。</t>
    <rPh sb="33" eb="34">
      <t>キ</t>
    </rPh>
    <rPh sb="35" eb="36">
      <t>カ</t>
    </rPh>
    <phoneticPr fontId="5"/>
  </si>
  <si>
    <t>　　 ・・・「メインシート1」から「メインシート1－2」にシートを切り替えます。</t>
    <rPh sb="33" eb="34">
      <t>キ</t>
    </rPh>
    <rPh sb="35" eb="36">
      <t>カ</t>
    </rPh>
    <phoneticPr fontId="5"/>
  </si>
  <si>
    <t>　　 ・・・「メインシート1」から「サブシート」にシート及びボタンを切り替えます。</t>
    <rPh sb="28" eb="29">
      <t>オヨ</t>
    </rPh>
    <rPh sb="34" eb="35">
      <t>キ</t>
    </rPh>
    <rPh sb="36" eb="37">
      <t>カ</t>
    </rPh>
    <phoneticPr fontId="5"/>
  </si>
  <si>
    <t>　　 ・・・「メインシート」にシート及びボタンを切り替えます。</t>
    <rPh sb="18" eb="19">
      <t>オヨ</t>
    </rPh>
    <rPh sb="24" eb="25">
      <t>キ</t>
    </rPh>
    <rPh sb="26" eb="27">
      <t>カ</t>
    </rPh>
    <phoneticPr fontId="5"/>
  </si>
  <si>
    <t>１．　　　　　　　　　　　 をクリックします。</t>
    <phoneticPr fontId="5"/>
  </si>
  <si>
    <t>２．　　　　　　　　　　　 をクリックします。</t>
    <phoneticPr fontId="5"/>
  </si>
  <si>
    <t>　　タスク定義で指定したセル(黄色）のメッセージを表示します。</t>
    <rPh sb="5" eb="7">
      <t>テイギ</t>
    </rPh>
    <rPh sb="15" eb="17">
      <t>キイロ</t>
    </rPh>
    <phoneticPr fontId="5"/>
  </si>
  <si>
    <t>　　【条件判定セル】の値（条件値）に対応付けしたセル（黄色）のメッセージを表示します。</t>
    <rPh sb="11" eb="12">
      <t>アタイ</t>
    </rPh>
    <rPh sb="13" eb="15">
      <t>ジョウケン</t>
    </rPh>
    <rPh sb="15" eb="16">
      <t>チ</t>
    </rPh>
    <rPh sb="18" eb="20">
      <t>タイオウ</t>
    </rPh>
    <rPh sb="20" eb="21">
      <t>ヅ</t>
    </rPh>
    <rPh sb="27" eb="29">
      <t>キイロ</t>
    </rPh>
    <rPh sb="37" eb="39">
      <t>ヒョウジ</t>
    </rPh>
    <phoneticPr fontId="5"/>
  </si>
  <si>
    <t>　　ピンク色のセルをクリックし、リストから他のテストを選択し、同じように実行してみましょう。</t>
    <rPh sb="5" eb="6">
      <t>イロ</t>
    </rPh>
    <rPh sb="21" eb="22">
      <t>ホカ</t>
    </rPh>
    <rPh sb="27" eb="29">
      <t>センタク</t>
    </rPh>
    <rPh sb="31" eb="32">
      <t>オナ</t>
    </rPh>
    <rPh sb="36" eb="38">
      <t>ジッコウ</t>
    </rPh>
    <phoneticPr fontId="5"/>
  </si>
  <si>
    <t xml:space="preserve">     　　　　　　　　　  ・・・① 値の指定 ： 指定した値がそのまま実行結果に展開されます。</t>
    <rPh sb="21" eb="22">
      <t>アタイ</t>
    </rPh>
    <rPh sb="23" eb="25">
      <t>シテイ</t>
    </rPh>
    <rPh sb="28" eb="30">
      <t>シテイ</t>
    </rPh>
    <rPh sb="32" eb="33">
      <t>アタイ</t>
    </rPh>
    <rPh sb="38" eb="40">
      <t>ジッコウ</t>
    </rPh>
    <rPh sb="40" eb="42">
      <t>ケッカ</t>
    </rPh>
    <rPh sb="43" eb="45">
      <t>テンカイ</t>
    </rPh>
    <phoneticPr fontId="5"/>
  </si>
  <si>
    <t>サブシート３です。</t>
    <phoneticPr fontId="5"/>
  </si>
  <si>
    <t>サブシート４です。</t>
    <phoneticPr fontId="5"/>
  </si>
  <si>
    <t>サブシート５です。</t>
    <phoneticPr fontId="5"/>
  </si>
  <si>
    <t>切替（シート）</t>
    <rPh sb="0" eb="2">
      <t>キリカエ</t>
    </rPh>
    <phoneticPr fontId="5"/>
  </si>
  <si>
    <t>選択用指定フォルダ：</t>
    <rPh sb="0" eb="2">
      <t>センタク</t>
    </rPh>
    <rPh sb="2" eb="3">
      <t>ヨウ</t>
    </rPh>
    <rPh sb="3" eb="5">
      <t>シテイ</t>
    </rPh>
    <phoneticPr fontId="5"/>
  </si>
  <si>
    <t>１．図の挿入(個別)</t>
    <phoneticPr fontId="5"/>
  </si>
  <si>
    <t>３．図の挿入(選択)</t>
    <rPh sb="7" eb="9">
      <t>センタク</t>
    </rPh>
    <phoneticPr fontId="5"/>
  </si>
  <si>
    <t>２．図の挿入(複数)</t>
    <rPh sb="7" eb="9">
      <t>フクスウ</t>
    </rPh>
    <phoneticPr fontId="5"/>
  </si>
  <si>
    <t>列の挿入・削除の例</t>
    <rPh sb="0" eb="1">
      <t>レツ</t>
    </rPh>
    <rPh sb="2" eb="4">
      <t>ソウニュウ</t>
    </rPh>
    <rPh sb="5" eb="7">
      <t>サクジョ</t>
    </rPh>
    <rPh sb="8" eb="9">
      <t>レイ</t>
    </rPh>
    <phoneticPr fontId="5"/>
  </si>
  <si>
    <t>行の挿入・削除の例</t>
    <rPh sb="0" eb="1">
      <t>ギョウ</t>
    </rPh>
    <rPh sb="2" eb="4">
      <t>ソウニュウ</t>
    </rPh>
    <rPh sb="5" eb="7">
      <t>サクジョ</t>
    </rPh>
    <rPh sb="8" eb="9">
      <t>レイ</t>
    </rPh>
    <phoneticPr fontId="5"/>
  </si>
  <si>
    <t>任意の名前を指定して実行すると、指定したシート（ここでは[CSV入力],[CSV出力],[保存],[印刷]を指定）</t>
    <rPh sb="0" eb="2">
      <t>ニンイ</t>
    </rPh>
    <rPh sb="3" eb="5">
      <t>ナマエ</t>
    </rPh>
    <rPh sb="6" eb="8">
      <t>シテイ</t>
    </rPh>
    <rPh sb="10" eb="12">
      <t>ジッコウ</t>
    </rPh>
    <rPh sb="16" eb="18">
      <t>シテイ</t>
    </rPh>
    <rPh sb="32" eb="34">
      <t>ニュウリョク</t>
    </rPh>
    <rPh sb="45" eb="47">
      <t>ホゾン</t>
    </rPh>
    <rPh sb="50" eb="52">
      <t>インサツ</t>
    </rPh>
    <rPh sb="54" eb="56">
      <t>シテイ</t>
    </rPh>
    <phoneticPr fontId="5"/>
  </si>
  <si>
    <t>保存形式</t>
    <phoneticPr fontId="5"/>
  </si>
  <si>
    <t>JPEG圧縮率</t>
    <phoneticPr fontId="5"/>
  </si>
  <si>
    <t>イメージ化セル範囲</t>
    <phoneticPr fontId="5"/>
  </si>
  <si>
    <t>上書き確認</t>
    <phoneticPr fontId="5"/>
  </si>
  <si>
    <t>１．                 　　　　をクリックすると、検索条件の設定表示が無い「検索付データ照会画面」が表示されます。</t>
    <rPh sb="32" eb="34">
      <t>ケンサク</t>
    </rPh>
    <rPh sb="34" eb="36">
      <t>ジョウケン</t>
    </rPh>
    <rPh sb="37" eb="39">
      <t>セッテイ</t>
    </rPh>
    <rPh sb="39" eb="41">
      <t>ヒョウジ</t>
    </rPh>
    <rPh sb="42" eb="43">
      <t>ナ</t>
    </rPh>
    <phoneticPr fontId="5"/>
  </si>
  <si>
    <t>３．                 　　　　をクリックすると、検索条件の設定表示がある「検索付データ照会画面」が表示されます。</t>
    <rPh sb="32" eb="34">
      <t>ケンサク</t>
    </rPh>
    <rPh sb="34" eb="36">
      <t>ジョウケン</t>
    </rPh>
    <rPh sb="37" eb="39">
      <t>セッテイ</t>
    </rPh>
    <rPh sb="39" eb="41">
      <t>ヒョウジ</t>
    </rPh>
    <phoneticPr fontId="5"/>
  </si>
  <si>
    <t>１．　　　　　　　　　　 　　　　をクリックすると、下記の項目設定値（F12～F21)を使用して</t>
    <rPh sb="26" eb="28">
      <t>カキ</t>
    </rPh>
    <rPh sb="29" eb="31">
      <t>コウモク</t>
    </rPh>
    <rPh sb="31" eb="34">
      <t>セッテイチ</t>
    </rPh>
    <rPh sb="44" eb="46">
      <t>シヨウ</t>
    </rPh>
    <phoneticPr fontId="5"/>
  </si>
  <si>
    <t xml:space="preserve">DBSサーバやクライアントPC（ネットワーク上のサーバ等）の任意のファイルを指定された場所にダウンロード
（コピーして保存）します。ホスト指定を“DBSサーバ”に指定することにより、IISで公開されていないフォルダから
ダウンロードすることが可能です。
</t>
    <rPh sb="27" eb="28">
      <t>トウ</t>
    </rPh>
    <rPh sb="30" eb="32">
      <t>ニンイ</t>
    </rPh>
    <rPh sb="43" eb="45">
      <t>バショ</t>
    </rPh>
    <rPh sb="69" eb="71">
      <t>シテイ</t>
    </rPh>
    <phoneticPr fontId="5"/>
  </si>
  <si>
    <t>１．　　　　　　　　　　　をクリックすると、ファイル選択ダイアログを表示します。ここでダウンロードする</t>
    <rPh sb="26" eb="28">
      <t>センタク</t>
    </rPh>
    <rPh sb="34" eb="36">
      <t>ヒョウジ</t>
    </rPh>
    <phoneticPr fontId="5"/>
  </si>
  <si>
    <t>　　任意のファイルを選択します。</t>
    <rPh sb="2" eb="4">
      <t>ニンイ</t>
    </rPh>
    <rPh sb="10" eb="12">
      <t>センタク</t>
    </rPh>
    <phoneticPr fontId="5"/>
  </si>
  <si>
    <t>２．次にまたファイル選択ダイアログを表示します。ここでダウンロード先のフォルダとファイルを指定すると、</t>
    <phoneticPr fontId="5"/>
  </si>
  <si>
    <t>　　その場所にファイルをダウンロードします。</t>
    <rPh sb="4" eb="6">
      <t>バショ</t>
    </rPh>
    <phoneticPr fontId="5"/>
  </si>
  <si>
    <t>dbSheetClientで作成した各ボタンをクリックして、表中のデータが並べ替えされるのを確認しましょう。</t>
    <rPh sb="14" eb="16">
      <t>サクセイ</t>
    </rPh>
    <rPh sb="18" eb="19">
      <t>カク</t>
    </rPh>
    <rPh sb="30" eb="31">
      <t>ヒョウ</t>
    </rPh>
    <rPh sb="31" eb="32">
      <t>チュウ</t>
    </rPh>
    <rPh sb="37" eb="38">
      <t>ナラ</t>
    </rPh>
    <rPh sb="39" eb="40">
      <t>カ</t>
    </rPh>
    <rPh sb="46" eb="48">
      <t>カクニン</t>
    </rPh>
    <phoneticPr fontId="5"/>
  </si>
  <si>
    <t>ボタン名の項目名順に並べ替えをおこないます。</t>
    <phoneticPr fontId="5"/>
  </si>
  <si>
    <t>データを読み込ませたB表の任意のセルをクリックして、選択されたセルの行の</t>
    <rPh sb="4" eb="5">
      <t>ヨ</t>
    </rPh>
    <rPh sb="6" eb="7">
      <t>コ</t>
    </rPh>
    <rPh sb="11" eb="12">
      <t>ヒョウ</t>
    </rPh>
    <rPh sb="13" eb="15">
      <t>ニンイ</t>
    </rPh>
    <rPh sb="26" eb="28">
      <t>センタク</t>
    </rPh>
    <rPh sb="34" eb="35">
      <t>ギョウ</t>
    </rPh>
    <phoneticPr fontId="5"/>
  </si>
  <si>
    <t>データがＡ表にコピーされるのを確認しましょう。</t>
    <phoneticPr fontId="5"/>
  </si>
  <si>
    <t>１．Ｂ表の任意のセルをクリックします。　</t>
    <rPh sb="3" eb="4">
      <t>ヒョウ</t>
    </rPh>
    <rPh sb="5" eb="7">
      <t>ニンイ</t>
    </rPh>
    <phoneticPr fontId="5"/>
  </si>
  <si>
    <t>２．　　　　　    　　をクリックします。 その行がオレンジで強調されて選択されます。</t>
    <rPh sb="32" eb="34">
      <t>キョウチョウ</t>
    </rPh>
    <phoneticPr fontId="5"/>
  </si>
  <si>
    <t>３．　　　　　    　　をクリックします。　各表の情報がクリアされます。</t>
    <rPh sb="23" eb="24">
      <t>カク</t>
    </rPh>
    <rPh sb="24" eb="25">
      <t>ヒョウ</t>
    </rPh>
    <rPh sb="26" eb="28">
      <t>ジョウホウ</t>
    </rPh>
    <phoneticPr fontId="5"/>
  </si>
  <si>
    <t>　　Ｃ表に、クリックしたセルの位置が表示され、Ｄ表に、コピー元が表示されます。</t>
    <rPh sb="3" eb="4">
      <t>ヒョウ</t>
    </rPh>
    <rPh sb="15" eb="17">
      <t>イチ</t>
    </rPh>
    <rPh sb="18" eb="20">
      <t>ヒョウジ</t>
    </rPh>
    <rPh sb="24" eb="25">
      <t>ヒョウ</t>
    </rPh>
    <rPh sb="30" eb="31">
      <t>モト</t>
    </rPh>
    <rPh sb="32" eb="34">
      <t>ヒョウジ</t>
    </rPh>
    <phoneticPr fontId="5"/>
  </si>
  <si>
    <t>　　Ａ表に、選択した行のデータがコピーされます。</t>
    <phoneticPr fontId="5"/>
  </si>
  <si>
    <t>１．D22:J29 をドラッグ（範囲選択）し、　　　　　　　　　　　をクリックします。</t>
    <rPh sb="16" eb="18">
      <t>ハンイ</t>
    </rPh>
    <rPh sb="18" eb="20">
      <t>センタク</t>
    </rPh>
    <phoneticPr fontId="5"/>
  </si>
  <si>
    <t>２．取得されたセル範囲の情報が下の表に表示されます。</t>
    <rPh sb="2" eb="4">
      <t>シュトク</t>
    </rPh>
    <rPh sb="9" eb="11">
      <t>ハンイ</t>
    </rPh>
    <rPh sb="12" eb="14">
      <t>ジョウホウ</t>
    </rPh>
    <rPh sb="15" eb="16">
      <t>シタ</t>
    </rPh>
    <rPh sb="17" eb="18">
      <t>ヒョウ</t>
    </rPh>
    <rPh sb="19" eb="21">
      <t>ヒョウジ</t>
    </rPh>
    <phoneticPr fontId="5"/>
  </si>
  <si>
    <t>３． 　　　　　　　　　　をクリックします。　</t>
    <phoneticPr fontId="5"/>
  </si>
  <si>
    <t>４．取得された名前の範囲の情報が、下の表に表示されます。</t>
    <rPh sb="2" eb="4">
      <t>シュトク</t>
    </rPh>
    <rPh sb="7" eb="9">
      <t>ナマエ</t>
    </rPh>
    <rPh sb="10" eb="12">
      <t>ハンイ</t>
    </rPh>
    <rPh sb="13" eb="15">
      <t>ジョウホウ</t>
    </rPh>
    <rPh sb="17" eb="18">
      <t>シタ</t>
    </rPh>
    <rPh sb="19" eb="20">
      <t>ヒョウ</t>
    </rPh>
    <rPh sb="21" eb="23">
      <t>ヒョウジ</t>
    </rPh>
    <phoneticPr fontId="5"/>
  </si>
  <si>
    <t>　　ここでは、このシートに名前定義してある範囲　“範囲取得_取得域” を指定しています。</t>
    <rPh sb="13" eb="15">
      <t>ナマエ</t>
    </rPh>
    <rPh sb="15" eb="17">
      <t>テイギ</t>
    </rPh>
    <rPh sb="21" eb="23">
      <t>ハンイ</t>
    </rPh>
    <rPh sb="36" eb="38">
      <t>シテイ</t>
    </rPh>
    <phoneticPr fontId="5"/>
  </si>
  <si>
    <t>・・・タスク実行中に、計算をしながらタスクを実行します。</t>
    <phoneticPr fontId="5"/>
  </si>
  <si>
    <t>・・・タスク実行中は計算をしません。タスク実行が終了した時点で計算をして反映します。</t>
    <rPh sb="6" eb="9">
      <t>ジッコウチュウ</t>
    </rPh>
    <rPh sb="10" eb="12">
      <t>ケイサン</t>
    </rPh>
    <rPh sb="21" eb="23">
      <t>ジッコウ</t>
    </rPh>
    <rPh sb="24" eb="26">
      <t>シュウリョウ</t>
    </rPh>
    <rPh sb="28" eb="30">
      <t>ジテン</t>
    </rPh>
    <rPh sb="31" eb="33">
      <t>ケイサン</t>
    </rPh>
    <rPh sb="36" eb="38">
      <t>ハンエイ</t>
    </rPh>
    <phoneticPr fontId="5"/>
  </si>
  <si>
    <t>「タスクNO」を指定したハイパータスク実行を有効にするか無効にするかを制御します。
※１．「ボタン名」による「ハイパータスク実行」はボタンの権限がそのまま有効になりますが、
　　　 「タスクNO」による「ハイパータスク実行」では、ボタンやメニューの権限が利用できません。
      そのため、本来権限のないユーザまで実行できる可能性があるので、本機能を使って、
      有効/無効　を制御する必要があります。
※２．dbSheetClientの初期起動時には「無効」状態になっています。</t>
    <rPh sb="35" eb="37">
      <t>セイギョ</t>
    </rPh>
    <phoneticPr fontId="5"/>
  </si>
  <si>
    <t>タイマーの開始、停止、全停止を制御します。</t>
    <rPh sb="5" eb="7">
      <t>カイシ</t>
    </rPh>
    <rPh sb="8" eb="10">
      <t>テイシ</t>
    </rPh>
    <rPh sb="11" eb="12">
      <t>ゼン</t>
    </rPh>
    <rPh sb="12" eb="14">
      <t>テイシ</t>
    </rPh>
    <rPh sb="15" eb="17">
      <t>セイギョ</t>
    </rPh>
    <phoneticPr fontId="5"/>
  </si>
  <si>
    <t>←「文字入力画面」を実行するタスクです。</t>
    <rPh sb="2" eb="4">
      <t>モジ</t>
    </rPh>
    <rPh sb="4" eb="6">
      <t>ニュウリョク</t>
    </rPh>
    <rPh sb="6" eb="8">
      <t>ガメン</t>
    </rPh>
    <rPh sb="10" eb="12">
      <t>ジッコウ</t>
    </rPh>
    <phoneticPr fontId="5"/>
  </si>
  <si>
    <t>６２２０１： 参照ブックを開く、６２２０２： 参照ブックを閉じる</t>
    <rPh sb="7" eb="9">
      <t>サンショウ</t>
    </rPh>
    <rPh sb="13" eb="14">
      <t>ヒラ</t>
    </rPh>
    <rPh sb="23" eb="25">
      <t>サンショウ</t>
    </rPh>
    <rPh sb="29" eb="30">
      <t>ト</t>
    </rPh>
    <phoneticPr fontId="5"/>
  </si>
  <si>
    <t>②個別表示（列表示）</t>
    <rPh sb="1" eb="3">
      <t>コベツ</t>
    </rPh>
    <rPh sb="3" eb="5">
      <t>ヒョウジ</t>
    </rPh>
    <rPh sb="6" eb="7">
      <t>レツ</t>
    </rPh>
    <rPh sb="7" eb="9">
      <t>ヒョウジ</t>
    </rPh>
    <phoneticPr fontId="5"/>
  </si>
  <si>
    <t>　①通常メッセージ （メッセージ表示１）</t>
    <rPh sb="2" eb="4">
      <t>ツウジョウ</t>
    </rPh>
    <rPh sb="16" eb="18">
      <t>ヒョウジ</t>
    </rPh>
    <phoneticPr fontId="5"/>
  </si>
  <si>
    <t>（名前定義：メッセージ表示_判定）</t>
    <rPh sb="1" eb="3">
      <t>ナマエ</t>
    </rPh>
    <rPh sb="3" eb="5">
      <t>テイギ</t>
    </rPh>
    <rPh sb="14" eb="16">
      <t>ハンテイ</t>
    </rPh>
    <phoneticPr fontId="5"/>
  </si>
  <si>
    <t>【条件判定セル】</t>
    <rPh sb="1" eb="3">
      <t>ジョウケン</t>
    </rPh>
    <phoneticPr fontId="5"/>
  </si>
  <si>
    <t>（名前定義：条件判定分岐_判定区分）</t>
    <phoneticPr fontId="5"/>
  </si>
  <si>
    <t>【条件判定セル】</t>
    <rPh sb="1" eb="3">
      <t>ジョウケン</t>
    </rPh>
    <rPh sb="3" eb="5">
      <t>ハンテイ</t>
    </rPh>
    <phoneticPr fontId="5"/>
  </si>
  <si>
    <t>1：テスト１</t>
    <phoneticPr fontId="5"/>
  </si>
  <si>
    <t>2：テスト２</t>
    <phoneticPr fontId="5"/>
  </si>
  <si>
    <t>3：テスト３</t>
    <phoneticPr fontId="5"/>
  </si>
  <si>
    <t>4：テスト４</t>
    <phoneticPr fontId="5"/>
  </si>
  <si>
    <t>１０２００： テーブル更新（更新区分：DBS_STATUSを評価する、明細型）</t>
    <rPh sb="11" eb="13">
      <t>コウシン</t>
    </rPh>
    <rPh sb="14" eb="16">
      <t>コウシン</t>
    </rPh>
    <rPh sb="16" eb="18">
      <t>クブン</t>
    </rPh>
    <rPh sb="30" eb="32">
      <t>ヒョウカ</t>
    </rPh>
    <rPh sb="35" eb="37">
      <t>メイサイ</t>
    </rPh>
    <rPh sb="37" eb="38">
      <t>ガタ</t>
    </rPh>
    <phoneticPr fontId="5"/>
  </si>
  <si>
    <t>更新区分：「DBS_STATUSを評価する」、更新シートのスタイル：「明細型」で
テーブルの更新をおこないます。</t>
    <rPh sb="17" eb="19">
      <t>ヒョウカ</t>
    </rPh>
    <rPh sb="35" eb="37">
      <t>メイサイ</t>
    </rPh>
    <rPh sb="46" eb="48">
      <t>コウシン</t>
    </rPh>
    <phoneticPr fontId="5"/>
  </si>
  <si>
    <t>社員名</t>
    <rPh sb="0" eb="2">
      <t>シャイン</t>
    </rPh>
    <rPh sb="2" eb="3">
      <t>メイ</t>
    </rPh>
    <phoneticPr fontId="5"/>
  </si>
  <si>
    <t>5：テスト５</t>
    <phoneticPr fontId="5"/>
  </si>
  <si>
    <t>6：テスト６</t>
    <phoneticPr fontId="5"/>
  </si>
  <si>
    <t>条件判定セルの値が指定した条件値と一致した場合に、その条件値に対応付けしたタスクを
実行します。
また、指定したいずれの条件値と一致しなかった場合に、指定のタスクを実行することもできます。</t>
    <rPh sb="0" eb="2">
      <t>ジョウケン</t>
    </rPh>
    <rPh sb="2" eb="4">
      <t>ハンテイ</t>
    </rPh>
    <rPh sb="7" eb="8">
      <t>アタイ</t>
    </rPh>
    <rPh sb="9" eb="11">
      <t>シテイ</t>
    </rPh>
    <rPh sb="13" eb="15">
      <t>ジョウケン</t>
    </rPh>
    <rPh sb="15" eb="16">
      <t>チ</t>
    </rPh>
    <rPh sb="17" eb="19">
      <t>イッチ</t>
    </rPh>
    <rPh sb="21" eb="23">
      <t>バアイ</t>
    </rPh>
    <rPh sb="27" eb="29">
      <t>ジョウケン</t>
    </rPh>
    <rPh sb="29" eb="30">
      <t>アタイ</t>
    </rPh>
    <rPh sb="31" eb="33">
      <t>タイオウ</t>
    </rPh>
    <rPh sb="33" eb="34">
      <t>ヅ</t>
    </rPh>
    <rPh sb="42" eb="44">
      <t>ジッコウ</t>
    </rPh>
    <rPh sb="52" eb="54">
      <t>シテイ</t>
    </rPh>
    <rPh sb="60" eb="62">
      <t>ジョウケン</t>
    </rPh>
    <rPh sb="62" eb="63">
      <t>チ</t>
    </rPh>
    <rPh sb="64" eb="66">
      <t>イッチ</t>
    </rPh>
    <rPh sb="71" eb="73">
      <t>バアイ</t>
    </rPh>
    <rPh sb="75" eb="77">
      <t>シテイ</t>
    </rPh>
    <rPh sb="82" eb="84">
      <t>ジッコウ</t>
    </rPh>
    <phoneticPr fontId="5"/>
  </si>
  <si>
    <t>シートの保護／保護解除をおこないます。
Excelの「保護」－「シートの保護」と同等の機能です。</t>
    <rPh sb="27" eb="29">
      <t>ホゴ</t>
    </rPh>
    <rPh sb="36" eb="38">
      <t>ホゴ</t>
    </rPh>
    <rPh sb="40" eb="42">
      <t>ドウトウ</t>
    </rPh>
    <rPh sb="43" eb="45">
      <t>キノウ</t>
    </rPh>
    <phoneticPr fontId="5"/>
  </si>
  <si>
    <t>同一ブック内、またはメインブックと参照用ブック間でのシートのコピーを
おこないます。</t>
    <rPh sb="0" eb="2">
      <t>ドウイツ</t>
    </rPh>
    <rPh sb="5" eb="6">
      <t>ナイ</t>
    </rPh>
    <rPh sb="17" eb="20">
      <t>サンショウヨウ</t>
    </rPh>
    <rPh sb="23" eb="24">
      <t>カン</t>
    </rPh>
    <phoneticPr fontId="5"/>
  </si>
  <si>
    <t xml:space="preserve">ループ開始とループ終了にあるタスクタイプを指定の終了判定条件が
成立するまで、繰り返し実行します。  　     </t>
    <rPh sb="3" eb="5">
      <t>カイシ</t>
    </rPh>
    <rPh sb="9" eb="11">
      <t>シュウリョウ</t>
    </rPh>
    <rPh sb="21" eb="23">
      <t>シテイ</t>
    </rPh>
    <rPh sb="24" eb="26">
      <t>シュウリョウ</t>
    </rPh>
    <rPh sb="26" eb="28">
      <t>ハンテイ</t>
    </rPh>
    <rPh sb="28" eb="30">
      <t>ジョウケン</t>
    </rPh>
    <rPh sb="32" eb="34">
      <t>セイリツ</t>
    </rPh>
    <rPh sb="39" eb="40">
      <t>ク</t>
    </rPh>
    <rPh sb="41" eb="42">
      <t>カエ</t>
    </rPh>
    <rPh sb="43" eb="45">
      <t>ジッコウ</t>
    </rPh>
    <phoneticPr fontId="5"/>
  </si>
  <si>
    <t>アアアア</t>
    <phoneticPr fontId="5"/>
  </si>
  <si>
    <t>操作：　１．　</t>
    <rPh sb="0" eb="2">
      <t>ソウサ</t>
    </rPh>
    <phoneticPr fontId="5"/>
  </si>
  <si>
    <t>メインシート</t>
    <phoneticPr fontId="5"/>
  </si>
  <si>
    <t>・タスクタイプ「61401: プリンタ設定」では、指定したプリンタの設定をおこない、そのプリンタの用紙サイズと用紙トレイ情報を
取得します。取得した用紙サイズと用紙トレイ情報は、タスクタイプ「61403: デフォルトプリンタ制御」の設定時に使用します。
・タスクタイプ「61402: プリンタ一覧取得」では、クライアントPCで認識されているプリンタの一覧を取得します。
・タスクタイプ「61403: デフォルトプリンタ制御」では、タスクタイプ｢61301: 印刷｣の“直接印刷”指定時に有効となる
用紙サイズ、用紙トレイ、用紙の向きを設定します。</t>
    <rPh sb="19" eb="21">
      <t>セッテイ</t>
    </rPh>
    <rPh sb="25" eb="27">
      <t>シテイ</t>
    </rPh>
    <rPh sb="34" eb="36">
      <t>セッテイ</t>
    </rPh>
    <rPh sb="49" eb="51">
      <t>ヨウシ</t>
    </rPh>
    <rPh sb="55" eb="57">
      <t>ヨウシ</t>
    </rPh>
    <rPh sb="60" eb="62">
      <t>ジョウホウ</t>
    </rPh>
    <rPh sb="64" eb="66">
      <t>シュトク</t>
    </rPh>
    <rPh sb="70" eb="72">
      <t>シュトク</t>
    </rPh>
    <rPh sb="116" eb="118">
      <t>セッテイ</t>
    </rPh>
    <rPh sb="118" eb="119">
      <t>ジ</t>
    </rPh>
    <rPh sb="120" eb="122">
      <t>シヨウ</t>
    </rPh>
    <rPh sb="146" eb="148">
      <t>イチラン</t>
    </rPh>
    <rPh sb="148" eb="150">
      <t>シュトク</t>
    </rPh>
    <rPh sb="175" eb="177">
      <t>イチラン</t>
    </rPh>
    <rPh sb="178" eb="180">
      <t>シュトク</t>
    </rPh>
    <rPh sb="209" eb="211">
      <t>セイギョ</t>
    </rPh>
    <rPh sb="261" eb="263">
      <t>ヨウシ</t>
    </rPh>
    <rPh sb="264" eb="265">
      <t>ム</t>
    </rPh>
    <phoneticPr fontId="5"/>
  </si>
  <si>
    <t>メインシート１</t>
    <phoneticPr fontId="5"/>
  </si>
  <si>
    <t>メインシート１－１</t>
    <phoneticPr fontId="5"/>
  </si>
  <si>
    <t>　　表示されます。[OK]ボタンをクリックすると、２－１と２－２のサブタスクを実行します。</t>
    <rPh sb="2" eb="4">
      <t>ヒョウジ</t>
    </rPh>
    <rPh sb="39" eb="41">
      <t>ジッコウ</t>
    </rPh>
    <phoneticPr fontId="5"/>
  </si>
  <si>
    <t>　　[キャンセル]ボタンをクリックすると、２－１と２－２のサブタスクを実行せずに、</t>
    <rPh sb="35" eb="37">
      <t>ジッコウ</t>
    </rPh>
    <phoneticPr fontId="5"/>
  </si>
  <si>
    <t>　　サブタスク実行3を実行します。</t>
    <rPh sb="7" eb="9">
      <t>ジッコウ</t>
    </rPh>
    <rPh sb="11" eb="13">
      <t>ジッコウ</t>
    </rPh>
    <phoneticPr fontId="5"/>
  </si>
  <si>
    <t>ｄｂSheetClientで作成したボタンを使い、条件判定セルの値（1～4）に対応した、</t>
    <rPh sb="14" eb="16">
      <t>サクセイ</t>
    </rPh>
    <rPh sb="22" eb="23">
      <t>ツカ</t>
    </rPh>
    <rPh sb="25" eb="27">
      <t>ジョウケン</t>
    </rPh>
    <rPh sb="27" eb="29">
      <t>ハンテイ</t>
    </rPh>
    <rPh sb="32" eb="33">
      <t>アタイ</t>
    </rPh>
    <rPh sb="39" eb="41">
      <t>タイオウ</t>
    </rPh>
    <phoneticPr fontId="5"/>
  </si>
  <si>
    <t>テスト１～４のタスク（「44100：メッセージ表示」）が実行されるのを確認しましょう。</t>
    <rPh sb="23" eb="25">
      <t>ヒョウジ</t>
    </rPh>
    <rPh sb="28" eb="30">
      <t>ジッコウ</t>
    </rPh>
    <rPh sb="35" eb="37">
      <t>カクニン</t>
    </rPh>
    <phoneticPr fontId="5"/>
  </si>
  <si>
    <t>１．処理分岐のピンク色のセルをクリックし、リストから “テスト２” を選択します。（【条件判定セル】の値が、2 に変わります。）</t>
    <rPh sb="2" eb="4">
      <t>ショリ</t>
    </rPh>
    <rPh sb="4" eb="6">
      <t>ブンキ</t>
    </rPh>
    <rPh sb="10" eb="11">
      <t>イロ</t>
    </rPh>
    <rPh sb="35" eb="37">
      <t>センタク</t>
    </rPh>
    <rPh sb="43" eb="45">
      <t>ジョウケン</t>
    </rPh>
    <rPh sb="51" eb="52">
      <t>アタイ</t>
    </rPh>
    <phoneticPr fontId="5"/>
  </si>
  <si>
    <t>３．「条件判定分岐（テスト２）を実行しました。」というメッセージが表示されます。　［OK］ボタンをクリックします。</t>
    <rPh sb="3" eb="5">
      <t>ジョウケン</t>
    </rPh>
    <rPh sb="5" eb="7">
      <t>ハンテイ</t>
    </rPh>
    <rPh sb="7" eb="9">
      <t>ブンキ</t>
    </rPh>
    <rPh sb="16" eb="18">
      <t>ジッコウ</t>
    </rPh>
    <rPh sb="33" eb="35">
      <t>ヒョウジ</t>
    </rPh>
    <phoneticPr fontId="5"/>
  </si>
  <si>
    <t>４．処理分岐のセルで、テスト１～４を切り替えながら、同じように実行してみます。</t>
    <rPh sb="2" eb="4">
      <t>ショリ</t>
    </rPh>
    <rPh sb="4" eb="6">
      <t>ブンキ</t>
    </rPh>
    <rPh sb="18" eb="19">
      <t>キ</t>
    </rPh>
    <rPh sb="20" eb="21">
      <t>カ</t>
    </rPh>
    <rPh sb="26" eb="27">
      <t>オナ</t>
    </rPh>
    <rPh sb="31" eb="33">
      <t>ジッコウ</t>
    </rPh>
    <phoneticPr fontId="5"/>
  </si>
  <si>
    <t>２． 　　　　　　　　をクリックします。</t>
    <phoneticPr fontId="5"/>
  </si>
  <si>
    <t>回数を指定して、メッセージウィンドウが何回開くか確認しましょう。</t>
    <rPh sb="0" eb="2">
      <t>カイスウ</t>
    </rPh>
    <rPh sb="3" eb="5">
      <t>シテイ</t>
    </rPh>
    <rPh sb="21" eb="22">
      <t>ヒラ</t>
    </rPh>
    <rPh sb="24" eb="26">
      <t>カクニン</t>
    </rPh>
    <phoneticPr fontId="5"/>
  </si>
  <si>
    <t>１．回数のピンク色のセルに、回数を入力します。</t>
    <rPh sb="2" eb="4">
      <t>カイスウ</t>
    </rPh>
    <rPh sb="8" eb="9">
      <t>イロ</t>
    </rPh>
    <rPh sb="14" eb="16">
      <t>カイスウ</t>
    </rPh>
    <rPh sb="17" eb="19">
      <t>ニュウリョク</t>
    </rPh>
    <phoneticPr fontId="5"/>
  </si>
  <si>
    <t>２．　　　　　　　　　をクリックします。</t>
    <phoneticPr fontId="5"/>
  </si>
  <si>
    <t>３．指定した回数分、メッセージウィンドウが表示します。</t>
    <rPh sb="21" eb="23">
      <t>ヒョウジ</t>
    </rPh>
    <phoneticPr fontId="5"/>
  </si>
  <si>
    <t>４．限界回数のピンク色のセルに、途中で止めたい回数を入力します。</t>
    <rPh sb="2" eb="4">
      <t>ゲンカイ</t>
    </rPh>
    <rPh sb="4" eb="6">
      <t>カイスウ</t>
    </rPh>
    <rPh sb="10" eb="11">
      <t>イロ</t>
    </rPh>
    <rPh sb="16" eb="18">
      <t>トチュウ</t>
    </rPh>
    <rPh sb="19" eb="20">
      <t>ト</t>
    </rPh>
    <rPh sb="23" eb="25">
      <t>カイスウ</t>
    </rPh>
    <rPh sb="26" eb="28">
      <t>ニュウリョク</t>
    </rPh>
    <phoneticPr fontId="5"/>
  </si>
  <si>
    <t>５．　　　　　　　　　をクリックします。</t>
    <phoneticPr fontId="5"/>
  </si>
  <si>
    <t>６．ループ開始の時点で、限界回数に達すると、ループ処理が終了します。</t>
    <rPh sb="12" eb="14">
      <t>ゲンカイ</t>
    </rPh>
    <phoneticPr fontId="5"/>
  </si>
  <si>
    <t>　 操作：</t>
    <rPh sb="2" eb="4">
      <t>ソウサ</t>
    </rPh>
    <phoneticPr fontId="5"/>
  </si>
  <si>
    <t>　 ・・・dbSheetClientの実行画面を閉じて、ログイン画面へ戻ります。</t>
    <rPh sb="19" eb="21">
      <t>ジッコウ</t>
    </rPh>
    <rPh sb="21" eb="23">
      <t>ガメン</t>
    </rPh>
    <rPh sb="24" eb="25">
      <t>ト</t>
    </rPh>
    <rPh sb="32" eb="34">
      <t>ガメン</t>
    </rPh>
    <rPh sb="35" eb="36">
      <t>モド</t>
    </rPh>
    <phoneticPr fontId="5"/>
  </si>
  <si>
    <t xml:space="preserve">    commit transaction </t>
  </si>
  <si>
    <t>*/</t>
  </si>
  <si>
    <t>Select * From #ViewKensuu</t>
  </si>
  <si>
    <t>項目の連結（商品コード～分類）</t>
    <rPh sb="0" eb="2">
      <t>コウモク</t>
    </rPh>
    <rPh sb="3" eb="5">
      <t>レンケツ</t>
    </rPh>
    <rPh sb="6" eb="8">
      <t>ショウヒン</t>
    </rPh>
    <rPh sb="12" eb="14">
      <t>ブンルイ</t>
    </rPh>
    <phoneticPr fontId="5"/>
  </si>
  <si>
    <t>合計</t>
    <rPh sb="0" eb="2">
      <t>ゴウケイ</t>
    </rPh>
    <phoneticPr fontId="5"/>
  </si>
  <si>
    <t>金額</t>
    <rPh sb="0" eb="2">
      <t>キンガク</t>
    </rPh>
    <phoneticPr fontId="5"/>
  </si>
  <si>
    <t>名称</t>
    <rPh sb="0" eb="2">
      <t>メイショウ</t>
    </rPh>
    <phoneticPr fontId="5"/>
  </si>
  <si>
    <t>AA</t>
    <phoneticPr fontId="5"/>
  </si>
  <si>
    <t>BB</t>
    <phoneticPr fontId="5"/>
  </si>
  <si>
    <t>CC</t>
    <phoneticPr fontId="5"/>
  </si>
  <si>
    <t>DD</t>
    <phoneticPr fontId="5"/>
  </si>
  <si>
    <t>EE</t>
    <phoneticPr fontId="5"/>
  </si>
  <si>
    <t>FF</t>
    <phoneticPr fontId="5"/>
  </si>
  <si>
    <t>GG</t>
    <phoneticPr fontId="5"/>
  </si>
  <si>
    <t>HH</t>
    <phoneticPr fontId="5"/>
  </si>
  <si>
    <t>　　　　 　　①の実行セルが編集不可から編集可能になることを確認します。　</t>
    <rPh sb="9" eb="11">
      <t>ジッコウ</t>
    </rPh>
    <rPh sb="14" eb="16">
      <t>ヘンシュウ</t>
    </rPh>
    <rPh sb="16" eb="18">
      <t>フカ</t>
    </rPh>
    <rPh sb="20" eb="22">
      <t>ヘンシュウ</t>
    </rPh>
    <rPh sb="22" eb="24">
      <t>カノウ</t>
    </rPh>
    <rPh sb="30" eb="32">
      <t>カクニン</t>
    </rPh>
    <phoneticPr fontId="5"/>
  </si>
  <si>
    <t>をクリックすると、複数ウィンドウにシート[サブシート2]を表示します。</t>
    <rPh sb="9" eb="11">
      <t>フクスウ</t>
    </rPh>
    <rPh sb="29" eb="31">
      <t>ヒョウジ</t>
    </rPh>
    <phoneticPr fontId="5"/>
  </si>
  <si>
    <t>をクリックすると、複数ウィンドウにシート[サブシート3]を表示します。</t>
    <rPh sb="9" eb="11">
      <t>フクスウ</t>
    </rPh>
    <rPh sb="29" eb="31">
      <t>ヒョウジ</t>
    </rPh>
    <phoneticPr fontId="5"/>
  </si>
  <si>
    <t>　　②件数、平均単価のデータを取得し、右下の表示欄に、件数、平均単価を表示します。</t>
    <rPh sb="3" eb="5">
      <t>ケンスウ</t>
    </rPh>
    <rPh sb="6" eb="8">
      <t>ヘイキン</t>
    </rPh>
    <rPh sb="8" eb="10">
      <t>タンカ</t>
    </rPh>
    <rPh sb="15" eb="17">
      <t>シュトク</t>
    </rPh>
    <rPh sb="19" eb="20">
      <t>ミギ</t>
    </rPh>
    <rPh sb="22" eb="24">
      <t>ヒョウジ</t>
    </rPh>
    <rPh sb="24" eb="25">
      <t>ラン</t>
    </rPh>
    <rPh sb="35" eb="37">
      <t>ヒョウジ</t>
    </rPh>
    <phoneticPr fontId="5"/>
  </si>
  <si>
    <t>　　①商品リストの一覧を取得し、下の表に表示します。その後、SQL実行の正常終了時のメッセージを表示します。</t>
    <rPh sb="3" eb="5">
      <t>ショウヒン</t>
    </rPh>
    <rPh sb="9" eb="11">
      <t>イチラン</t>
    </rPh>
    <rPh sb="12" eb="14">
      <t>シュトク</t>
    </rPh>
    <rPh sb="20" eb="22">
      <t>ヒョウジ</t>
    </rPh>
    <rPh sb="28" eb="29">
      <t>ゴ</t>
    </rPh>
    <rPh sb="33" eb="35">
      <t>ジッコウ</t>
    </rPh>
    <rPh sb="38" eb="40">
      <t>シュウリョウ</t>
    </rPh>
    <phoneticPr fontId="5"/>
  </si>
  <si>
    <t>　　　 その後、SQL実行の正常終了時のメッセージを表示します。</t>
    <rPh sb="11" eb="13">
      <t>ジッコウ</t>
    </rPh>
    <rPh sb="16" eb="18">
      <t>シュウリョウ</t>
    </rPh>
    <phoneticPr fontId="5"/>
  </si>
  <si>
    <t>　　①上記①と②と同様のSQL実行を一括して実行し、データ表示します。</t>
    <rPh sb="3" eb="5">
      <t>ジョウキ</t>
    </rPh>
    <rPh sb="9" eb="11">
      <t>ドウヨウ</t>
    </rPh>
    <rPh sb="15" eb="17">
      <t>ジッコウ</t>
    </rPh>
    <rPh sb="18" eb="20">
      <t>イッカツ</t>
    </rPh>
    <rPh sb="22" eb="24">
      <t>ジッコウ</t>
    </rPh>
    <rPh sb="29" eb="31">
      <t>ヒョウジ</t>
    </rPh>
    <phoneticPr fontId="5"/>
  </si>
  <si>
    <t>　　②SQL一括照会終了の正常終了時のメッセージを表示します。</t>
    <rPh sb="13" eb="15">
      <t>セイジョウ</t>
    </rPh>
    <rPh sb="15" eb="17">
      <t>シュウリョウ</t>
    </rPh>
    <phoneticPr fontId="5"/>
  </si>
  <si>
    <t>２．　　　　　　　をクリックします。トランザクションの開始とコミットが実行されました。　　　　　　　をクリックして、更新データを確認しましょう。</t>
    <rPh sb="27" eb="29">
      <t>カイシ</t>
    </rPh>
    <rPh sb="35" eb="37">
      <t>ジッコウ</t>
    </rPh>
    <rPh sb="58" eb="60">
      <t>コウシン</t>
    </rPh>
    <rPh sb="64" eb="66">
      <t>カクニン</t>
    </rPh>
    <phoneticPr fontId="5"/>
  </si>
  <si>
    <t>セル保護</t>
  </si>
  <si>
    <t>PlusFunc</t>
  </si>
  <si>
    <t>MulFunc</t>
    <phoneticPr fontId="5"/>
  </si>
  <si>
    <t>　 をクリックすると、参照ブック（下記ﾌｧｲﾙﾊﾟｽ）を開き、並べて表示します。</t>
    <rPh sb="11" eb="13">
      <t>サンショウ</t>
    </rPh>
    <rPh sb="17" eb="19">
      <t>カキ</t>
    </rPh>
    <rPh sb="28" eb="29">
      <t>ヒラ</t>
    </rPh>
    <rPh sb="31" eb="32">
      <t>ナラ</t>
    </rPh>
    <rPh sb="34" eb="36">
      <t>ヒョウジ</t>
    </rPh>
    <phoneticPr fontId="5"/>
  </si>
  <si>
    <t>　 をクリックすると、操作１．で開いた参照ブックを閉じます（ウィンドウも閉じます）。</t>
    <rPh sb="11" eb="13">
      <t>ソウサ</t>
    </rPh>
    <rPh sb="16" eb="17">
      <t>ヒラ</t>
    </rPh>
    <rPh sb="19" eb="21">
      <t>サンショウ</t>
    </rPh>
    <rPh sb="25" eb="26">
      <t>ト</t>
    </rPh>
    <rPh sb="36" eb="37">
      <t>ト</t>
    </rPh>
    <phoneticPr fontId="5"/>
  </si>
  <si>
    <t>次の回数</t>
    <rPh sb="0" eb="1">
      <t>ツギ</t>
    </rPh>
    <rPh sb="2" eb="4">
      <t>カイスウ</t>
    </rPh>
    <phoneticPr fontId="5"/>
  </si>
  <si>
    <t>ループ回数に、0以下は指定できません。</t>
    <rPh sb="3" eb="5">
      <t>カイスウ</t>
    </rPh>
    <rPh sb="8" eb="10">
      <t>イカ</t>
    </rPh>
    <rPh sb="11" eb="13">
      <t>シテイ</t>
    </rPh>
    <phoneticPr fontId="5"/>
  </si>
  <si>
    <t>↓【セル指定①（印刷範囲を直接指定）】</t>
    <rPh sb="4" eb="6">
      <t>シテイ</t>
    </rPh>
    <rPh sb="8" eb="10">
      <t>インサツ</t>
    </rPh>
    <rPh sb="10" eb="12">
      <t>ハンイ</t>
    </rPh>
    <rPh sb="13" eb="15">
      <t>チョクセツ</t>
    </rPh>
    <rPh sb="15" eb="17">
      <t>シテイ</t>
    </rPh>
    <phoneticPr fontId="5"/>
  </si>
  <si>
    <t>↓【セル指定②（印刷範囲を直接指定）】</t>
    <rPh sb="4" eb="6">
      <t>シテイ</t>
    </rPh>
    <rPh sb="8" eb="10">
      <t>インサツ</t>
    </rPh>
    <rPh sb="10" eb="12">
      <t>ハンイ</t>
    </rPh>
    <rPh sb="13" eb="15">
      <t>チョクセツ</t>
    </rPh>
    <rPh sb="15" eb="17">
      <t>シテイ</t>
    </rPh>
    <phoneticPr fontId="5"/>
  </si>
  <si>
    <t>0：DBMSの既定値</t>
    <rPh sb="7" eb="9">
      <t>キテイ</t>
    </rPh>
    <rPh sb="9" eb="10">
      <t>チ</t>
    </rPh>
    <phoneticPr fontId="5"/>
  </si>
  <si>
    <t>エラー判定１（テスト１）</t>
    <rPh sb="3" eb="5">
      <t>ハンテイ</t>
    </rPh>
    <phoneticPr fontId="5"/>
  </si>
  <si>
    <t>　　※下記の設定値（デフォルト値）を変更して実行すると、現在動作中のプロジェクトの</t>
    <rPh sb="3" eb="5">
      <t>カキ</t>
    </rPh>
    <rPh sb="6" eb="9">
      <t>セッテイチ</t>
    </rPh>
    <rPh sb="15" eb="16">
      <t>チ</t>
    </rPh>
    <rPh sb="18" eb="20">
      <t>ヘンコウ</t>
    </rPh>
    <rPh sb="22" eb="24">
      <t>ジッコウ</t>
    </rPh>
    <rPh sb="28" eb="30">
      <t>ゲンザイ</t>
    </rPh>
    <rPh sb="30" eb="33">
      <t>ドウサチュウ</t>
    </rPh>
    <phoneticPr fontId="5"/>
  </si>
  <si>
    <t>　　※下記の設定値（デフォルト値）を変更して実行すると、現在動作中のプロジェクトの</t>
    <rPh sb="3" eb="5">
      <t>カキ</t>
    </rPh>
    <rPh sb="6" eb="9">
      <t>セッテイチ</t>
    </rPh>
    <rPh sb="15" eb="16">
      <t>チ</t>
    </rPh>
    <rPh sb="18" eb="20">
      <t>ヘンコウ</t>
    </rPh>
    <rPh sb="22" eb="24">
      <t>ジッコウ</t>
    </rPh>
    <rPh sb="28" eb="30">
      <t>ゲンザイ</t>
    </rPh>
    <rPh sb="30" eb="32">
      <t>ドウサ</t>
    </rPh>
    <rPh sb="32" eb="33">
      <t>チュウ</t>
    </rPh>
    <phoneticPr fontId="5"/>
  </si>
  <si>
    <t>マクロの起動を禁止する</t>
    <rPh sb="4" eb="6">
      <t>キドウ</t>
    </rPh>
    <rPh sb="7" eb="9">
      <t>キンシ</t>
    </rPh>
    <phoneticPr fontId="5"/>
  </si>
  <si>
    <t>タスク実行中のExcel操作を有効にする</t>
    <rPh sb="3" eb="6">
      <t>ジッコウチュウ</t>
    </rPh>
    <rPh sb="12" eb="14">
      <t>ソウサ</t>
    </rPh>
    <rPh sb="15" eb="17">
      <t>ユウコウ</t>
    </rPh>
    <phoneticPr fontId="5"/>
  </si>
  <si>
    <t>右クリック時のメニューを表示しない</t>
    <rPh sb="0" eb="1">
      <t>ミギ</t>
    </rPh>
    <rPh sb="5" eb="6">
      <t>ジ</t>
    </rPh>
    <rPh sb="12" eb="14">
      <t>ヒョウジ</t>
    </rPh>
    <phoneticPr fontId="5"/>
  </si>
  <si>
    <t>PageUp、PageDownキーを無効にする</t>
    <rPh sb="18" eb="20">
      <t>ムコウ</t>
    </rPh>
    <phoneticPr fontId="5"/>
  </si>
  <si>
    <t>セルのドラッグ＆ドロップを無効にする</t>
    <rPh sb="13" eb="15">
      <t>ムコウ</t>
    </rPh>
    <phoneticPr fontId="5"/>
  </si>
  <si>
    <t>「コピー」のショートカットキー（Ctrl+C）を無効にする</t>
    <phoneticPr fontId="5"/>
  </si>
  <si>
    <t>「切り取り」のショートカットキー（Ctrl+X）を無効にする</t>
    <phoneticPr fontId="5"/>
  </si>
  <si>
    <t>「貼り付け」のショートカットキー（Ctrl+V）を無効にする</t>
    <phoneticPr fontId="5"/>
  </si>
  <si>
    <t>「ジャンプ」のショートカットキー（Ctrl+G）を無効にする</t>
    <phoneticPr fontId="5"/>
  </si>
  <si>
    <t>「ﾊｲﾊﾟｰﾘﾝｸ挿入」のショートカットキー（Ctrl+K）を無効にする</t>
    <phoneticPr fontId="5"/>
  </si>
  <si>
    <t>「シートの挿入」のショートカットキー（Shift+F11）を無効にする</t>
    <phoneticPr fontId="5"/>
  </si>
  <si>
    <t>「行の再表示」のショートカットキー（Ctrl+Shift+9）を無効にする</t>
    <phoneticPr fontId="5"/>
  </si>
  <si>
    <t>「列の再表示」のショートカットキー（Ctrl+Shift+0）を無効にする</t>
    <phoneticPr fontId="5"/>
  </si>
  <si>
    <t>１．　　　　　　　　　　  をクリックすると、下記の項目設定値（F12～F24)を使用して</t>
    <rPh sb="23" eb="25">
      <t>カキ</t>
    </rPh>
    <rPh sb="26" eb="28">
      <t>コウモク</t>
    </rPh>
    <rPh sb="28" eb="31">
      <t>セッテイチ</t>
    </rPh>
    <rPh sb="41" eb="43">
      <t>シヨウ</t>
    </rPh>
    <phoneticPr fontId="5"/>
  </si>
  <si>
    <t>　　　 サーバの接続設定が変わりますので、設定値にはご注意ください。</t>
    <rPh sb="13" eb="14">
      <t>カ</t>
    </rPh>
    <rPh sb="21" eb="24">
      <t>セッテイチ</t>
    </rPh>
    <rPh sb="27" eb="29">
      <t>チュウイ</t>
    </rPh>
    <phoneticPr fontId="5"/>
  </si>
  <si>
    <t>　　　 実行画面設定が変わりますので、設定値にはご注意ください。</t>
    <rPh sb="11" eb="12">
      <t>カ</t>
    </rPh>
    <rPh sb="19" eb="22">
      <t>セッテイチ</t>
    </rPh>
    <rPh sb="25" eb="27">
      <t>チュウイ</t>
    </rPh>
    <phoneticPr fontId="5"/>
  </si>
  <si>
    <t>　　　 実行動作設定が変わりますので、設定値にはご注意ください。</t>
    <rPh sb="11" eb="12">
      <t>カ</t>
    </rPh>
    <rPh sb="19" eb="22">
      <t>セッテイチ</t>
    </rPh>
    <rPh sb="25" eb="27">
      <t>チュウイ</t>
    </rPh>
    <phoneticPr fontId="5"/>
  </si>
  <si>
    <t>　　　 Excel動作設定が変わりますので、設定値にはご注意ください。</t>
    <rPh sb="14" eb="15">
      <t>カ</t>
    </rPh>
    <rPh sb="22" eb="25">
      <t>セッテイチ</t>
    </rPh>
    <rPh sb="28" eb="30">
      <t>チュウイ</t>
    </rPh>
    <phoneticPr fontId="5"/>
  </si>
  <si>
    <t>保存先ﾌｧｲﾙの指定方法</t>
    <rPh sb="0" eb="2">
      <t>ホゾン</t>
    </rPh>
    <rPh sb="2" eb="3">
      <t>サキ</t>
    </rPh>
    <rPh sb="8" eb="10">
      <t>シテイ</t>
    </rPh>
    <rPh sb="10" eb="12">
      <t>ホウホウ</t>
    </rPh>
    <phoneticPr fontId="5"/>
  </si>
  <si>
    <t>Set @平均単価 = (Select Sum(単価) From 商品マスタ) / @件数</t>
  </si>
  <si>
    <t>６．再度、上の１．と２．の操作で、同じデータを表示させ、内容が更新されていることを確認します。</t>
    <rPh sb="2" eb="4">
      <t>サイド</t>
    </rPh>
    <rPh sb="5" eb="6">
      <t>ウエ</t>
    </rPh>
    <rPh sb="13" eb="15">
      <t>ソウサ</t>
    </rPh>
    <rPh sb="17" eb="18">
      <t>オナ</t>
    </rPh>
    <rPh sb="23" eb="25">
      <t>ヒョウジ</t>
    </rPh>
    <rPh sb="28" eb="30">
      <t>ナイヨウ</t>
    </rPh>
    <rPh sb="31" eb="33">
      <t>コウシン</t>
    </rPh>
    <rPh sb="41" eb="43">
      <t>カクニン</t>
    </rPh>
    <phoneticPr fontId="5"/>
  </si>
  <si>
    <t>dbSheetClientで作成した下記のボタンをクリックして、実行結果を確認してみましょう。</t>
    <rPh sb="14" eb="16">
      <t>サクセイ</t>
    </rPh>
    <rPh sb="18" eb="20">
      <t>カキ</t>
    </rPh>
    <rPh sb="32" eb="34">
      <t>ジッコウ</t>
    </rPh>
    <rPh sb="34" eb="36">
      <t>ケッカ</t>
    </rPh>
    <rPh sb="37" eb="39">
      <t>カクニン</t>
    </rPh>
    <phoneticPr fontId="5"/>
  </si>
  <si>
    <t>１．　　　　　　　　　　　　をクリックして、「データ照会画面」から削除する任意のデータを選択し、</t>
    <rPh sb="26" eb="28">
      <t>ショウカイ</t>
    </rPh>
    <rPh sb="28" eb="30">
      <t>ガメン</t>
    </rPh>
    <rPh sb="33" eb="35">
      <t>サクジョ</t>
    </rPh>
    <rPh sb="37" eb="39">
      <t>ニンイ</t>
    </rPh>
    <rPh sb="44" eb="46">
      <t>センタク</t>
    </rPh>
    <phoneticPr fontId="5"/>
  </si>
  <si>
    <t>　　[採用]ボタンをクリックします。</t>
    <phoneticPr fontId="5"/>
  </si>
  <si>
    <t>２．　　　　　　　　　　　　をクリックすると、選択したデータをＤＢから削除（更新）します。</t>
    <rPh sb="23" eb="25">
      <t>センタク</t>
    </rPh>
    <rPh sb="35" eb="37">
      <t>サクジョ</t>
    </rPh>
    <rPh sb="38" eb="40">
      <t>コウシン</t>
    </rPh>
    <phoneticPr fontId="5"/>
  </si>
  <si>
    <t>　　また、表示されているデータもクリアされます。</t>
    <phoneticPr fontId="5"/>
  </si>
  <si>
    <t>３．再度、上の１．の操作で、「データ照会画面」に削除したデータが表示されないことを確認します。</t>
    <rPh sb="2" eb="4">
      <t>サイド</t>
    </rPh>
    <rPh sb="5" eb="6">
      <t>ジョウ</t>
    </rPh>
    <rPh sb="10" eb="12">
      <t>ソウサ</t>
    </rPh>
    <rPh sb="18" eb="20">
      <t>ショウカイ</t>
    </rPh>
    <rPh sb="20" eb="22">
      <t>ガメン</t>
    </rPh>
    <rPh sb="24" eb="26">
      <t>サクジョ</t>
    </rPh>
    <rPh sb="32" eb="34">
      <t>ヒョウジ</t>
    </rPh>
    <rPh sb="41" eb="43">
      <t>カクニン</t>
    </rPh>
    <phoneticPr fontId="5"/>
  </si>
  <si>
    <t>１．　　　　　　　　　　　　　 をクリックします。</t>
    <phoneticPr fontId="5"/>
  </si>
  <si>
    <t>　　下の表に、件数と平均単価が表示されます。</t>
    <rPh sb="2" eb="3">
      <t>シタ</t>
    </rPh>
    <rPh sb="4" eb="5">
      <t>ヒョウ</t>
    </rPh>
    <rPh sb="7" eb="9">
      <t>ケンスウ</t>
    </rPh>
    <rPh sb="10" eb="12">
      <t>ヘイキン</t>
    </rPh>
    <rPh sb="12" eb="14">
      <t>タンカ</t>
    </rPh>
    <rPh sb="15" eb="17">
      <t>ヒョウジ</t>
    </rPh>
    <phoneticPr fontId="5"/>
  </si>
  <si>
    <t>機能：</t>
    <rPh sb="0" eb="2">
      <t>キノウ</t>
    </rPh>
    <phoneticPr fontId="5"/>
  </si>
  <si>
    <t>１．　　　　　　　　　　 をクリックします。</t>
    <phoneticPr fontId="5"/>
  </si>
  <si>
    <t>３．　　　　　　　　　　 をクリックします。</t>
    <phoneticPr fontId="5"/>
  </si>
  <si>
    <t>エラー判定４（テスト４）</t>
    <rPh sb="3" eb="5">
      <t>ハンテイ</t>
    </rPh>
    <phoneticPr fontId="5"/>
  </si>
  <si>
    <t>エラー判定５（テスト５）</t>
    <rPh sb="3" eb="5">
      <t>ハンテイ</t>
    </rPh>
    <phoneticPr fontId="5"/>
  </si>
  <si>
    <t>エラー判定６（テスト６）</t>
    <rPh sb="3" eb="5">
      <t>ハンテイ</t>
    </rPh>
    <phoneticPr fontId="5"/>
  </si>
  <si>
    <t>保護中</t>
    <rPh sb="2" eb="3">
      <t>チュウ</t>
    </rPh>
    <phoneticPr fontId="5"/>
  </si>
  <si>
    <t>B</t>
    <phoneticPr fontId="5"/>
  </si>
  <si>
    <t>dbS_McrFunc01</t>
    <phoneticPr fontId="5"/>
  </si>
  <si>
    <t>/* Begin Transaction */</t>
  </si>
  <si>
    <r>
      <t>　　</t>
    </r>
    <r>
      <rPr>
        <b/>
        <sz val="11"/>
        <color indexed="12"/>
        <rFont val="ＭＳ Ｐゴシック"/>
        <family val="3"/>
        <charset val="128"/>
      </rPr>
      <t>リンクセル作成場所⇒</t>
    </r>
    <rPh sb="7" eb="9">
      <t>サクセイ</t>
    </rPh>
    <rPh sb="9" eb="11">
      <t>バショ</t>
    </rPh>
    <phoneticPr fontId="5"/>
  </si>
  <si>
    <t>↑</t>
    <phoneticPr fontId="5"/>
  </si>
  <si>
    <r>
      <t>　</t>
    </r>
    <r>
      <rPr>
        <b/>
        <sz val="11"/>
        <color indexed="12"/>
        <rFont val="ＭＳ Ｐゴシック"/>
        <family val="3"/>
        <charset val="128"/>
      </rPr>
      <t>実行ボタン作成場所⇒</t>
    </r>
    <rPh sb="1" eb="3">
      <t>ジッコウ</t>
    </rPh>
    <rPh sb="6" eb="8">
      <t>サクセイ</t>
    </rPh>
    <rPh sb="8" eb="10">
      <t>バショ</t>
    </rPh>
    <phoneticPr fontId="5"/>
  </si>
  <si>
    <t>↑</t>
    <phoneticPr fontId="5"/>
  </si>
  <si>
    <t>ダイアログ用指定フォルダ</t>
    <rPh sb="6" eb="8">
      <t>シテイ</t>
    </rPh>
    <phoneticPr fontId="5"/>
  </si>
  <si>
    <t>保存先パス名</t>
    <rPh sb="5" eb="6">
      <t>メイ</t>
    </rPh>
    <phoneticPr fontId="5"/>
  </si>
  <si>
    <t>：ハイパータスク実行の制御をします。</t>
    <rPh sb="8" eb="10">
      <t>ジッコウ</t>
    </rPh>
    <rPh sb="11" eb="13">
      <t>セイギョ</t>
    </rPh>
    <phoneticPr fontId="5"/>
  </si>
  <si>
    <t>無効</t>
    <rPh sb="0" eb="2">
      <t>ムコウ</t>
    </rPh>
    <phoneticPr fontId="5"/>
  </si>
  <si>
    <t>Ａ表</t>
    <rPh sb="1" eb="2">
      <t>ヒョウ</t>
    </rPh>
    <phoneticPr fontId="5"/>
  </si>
  <si>
    <t>Ｂ表</t>
    <rPh sb="1" eb="2">
      <t>ヒョウ</t>
    </rPh>
    <phoneticPr fontId="5"/>
  </si>
  <si>
    <t>Ｃ表</t>
    <rPh sb="1" eb="2">
      <t>ヒョウ</t>
    </rPh>
    <phoneticPr fontId="5"/>
  </si>
  <si>
    <t>C17:E45</t>
    <phoneticPr fontId="5"/>
  </si>
  <si>
    <t>３０１０３．Excel動作設定</t>
    <rPh sb="11" eb="13">
      <t>ドウサ</t>
    </rPh>
    <rPh sb="13" eb="15">
      <t>セッテイ</t>
    </rPh>
    <phoneticPr fontId="5"/>
  </si>
  <si>
    <t>「プロジェクト設定」定義の項目の中で、Excel動作関連項目の設定の変更をおこないます。</t>
    <rPh sb="24" eb="26">
      <t>ドウサ</t>
    </rPh>
    <phoneticPr fontId="5"/>
  </si>
  <si>
    <t>　　Excelの動作設定を実行します。</t>
    <rPh sb="8" eb="10">
      <t>ドウサ</t>
    </rPh>
    <rPh sb="10" eb="12">
      <t>セッテイ</t>
    </rPh>
    <rPh sb="13" eb="15">
      <t>ジッコウ</t>
    </rPh>
    <phoneticPr fontId="5"/>
  </si>
  <si>
    <t>Ｄ表</t>
    <rPh sb="1" eb="2">
      <t>ヒョウ</t>
    </rPh>
    <phoneticPr fontId="5"/>
  </si>
  <si>
    <t>１．　　　　　　　　　　をクリックすると、「文字用入力画面」が表示されます。</t>
    <rPh sb="22" eb="25">
      <t>モジヨウ</t>
    </rPh>
    <rPh sb="25" eb="27">
      <t>ニュウリョク</t>
    </rPh>
    <rPh sb="27" eb="29">
      <t>ガメン</t>
    </rPh>
    <rPh sb="31" eb="33">
      <t>ヒョウジ</t>
    </rPh>
    <phoneticPr fontId="5"/>
  </si>
  <si>
    <t>１．　　　　　　　　　　　をクリックすると、「文字（範囲）用入力画面」が表示されます。</t>
    <rPh sb="23" eb="25">
      <t>モジ</t>
    </rPh>
    <rPh sb="26" eb="28">
      <t>ハンイ</t>
    </rPh>
    <rPh sb="29" eb="30">
      <t>ヨウ</t>
    </rPh>
    <rPh sb="30" eb="32">
      <t>ニュウリョク</t>
    </rPh>
    <rPh sb="32" eb="34">
      <t>ガメン</t>
    </rPh>
    <rPh sb="36" eb="38">
      <t>ヒョウジ</t>
    </rPh>
    <phoneticPr fontId="5"/>
  </si>
  <si>
    <t>１．　　　　　　　　　　をクリックすると、「数値用入力画面」が表示されます。</t>
    <rPh sb="22" eb="24">
      <t>スウチ</t>
    </rPh>
    <rPh sb="24" eb="25">
      <t>ヨウ</t>
    </rPh>
    <rPh sb="25" eb="27">
      <t>ニュウリョク</t>
    </rPh>
    <rPh sb="27" eb="29">
      <t>ガメン</t>
    </rPh>
    <rPh sb="31" eb="33">
      <t>ヒョウジ</t>
    </rPh>
    <phoneticPr fontId="5"/>
  </si>
  <si>
    <t>１．　　　　　　　　　　　をクリックすると、「数値（範囲）用入力画面」が表示されます。</t>
    <rPh sb="23" eb="25">
      <t>スウチ</t>
    </rPh>
    <rPh sb="26" eb="28">
      <t>ハンイ</t>
    </rPh>
    <rPh sb="29" eb="30">
      <t>ヨウ</t>
    </rPh>
    <rPh sb="30" eb="32">
      <t>ニュウリョク</t>
    </rPh>
    <rPh sb="32" eb="34">
      <t>ガメン</t>
    </rPh>
    <rPh sb="36" eb="38">
      <t>ヒョウジ</t>
    </rPh>
    <phoneticPr fontId="5"/>
  </si>
  <si>
    <t>１．　　　　　　　　　　をクリックすると、「日付用入力画面」が表示されます。</t>
    <rPh sb="22" eb="24">
      <t>ヒヅケ</t>
    </rPh>
    <rPh sb="24" eb="25">
      <t>ヨウ</t>
    </rPh>
    <rPh sb="25" eb="27">
      <t>ニュウリョク</t>
    </rPh>
    <rPh sb="27" eb="29">
      <t>ガメン</t>
    </rPh>
    <rPh sb="31" eb="33">
      <t>ヒョウジ</t>
    </rPh>
    <phoneticPr fontId="5"/>
  </si>
  <si>
    <t>１．　　　　　　　　　　　をクリックすると、「日付（範囲）用入力画面」が表示されます。</t>
    <rPh sb="23" eb="25">
      <t>ヒヅケ</t>
    </rPh>
    <rPh sb="26" eb="28">
      <t>ハンイ</t>
    </rPh>
    <rPh sb="29" eb="30">
      <t>ヨウ</t>
    </rPh>
    <rPh sb="30" eb="32">
      <t>ニュウリョク</t>
    </rPh>
    <rPh sb="32" eb="34">
      <t>ガメン</t>
    </rPh>
    <rPh sb="36" eb="38">
      <t>ヒョウジ</t>
    </rPh>
    <phoneticPr fontId="5"/>
  </si>
  <si>
    <t>１．　　　　　　　　　　をクリックすると、「時刻用入力画面」が表示されます。</t>
    <rPh sb="22" eb="24">
      <t>ジコク</t>
    </rPh>
    <rPh sb="24" eb="25">
      <t>ヨウ</t>
    </rPh>
    <rPh sb="25" eb="27">
      <t>ニュウリョク</t>
    </rPh>
    <rPh sb="27" eb="29">
      <t>ガメン</t>
    </rPh>
    <rPh sb="31" eb="33">
      <t>ヒョウジ</t>
    </rPh>
    <phoneticPr fontId="5"/>
  </si>
  <si>
    <t>時刻：</t>
    <rPh sb="0" eb="2">
      <t>ジコク</t>
    </rPh>
    <phoneticPr fontId="5"/>
  </si>
  <si>
    <t>１．　　　　　　　　　　　をクリックすると、「時刻（範囲）用入力画面」が表示されます。</t>
    <rPh sb="23" eb="25">
      <t>ジコク</t>
    </rPh>
    <rPh sb="26" eb="28">
      <t>ハンイ</t>
    </rPh>
    <rPh sb="29" eb="30">
      <t>ヨウ</t>
    </rPh>
    <rPh sb="30" eb="32">
      <t>ニュウリョク</t>
    </rPh>
    <rPh sb="32" eb="34">
      <t>ガメン</t>
    </rPh>
    <rPh sb="36" eb="38">
      <t>ヒョウジ</t>
    </rPh>
    <phoneticPr fontId="5"/>
  </si>
  <si>
    <t>クライアント（メーラー起動）又はDBSサーバを通してメールを送信します。</t>
    <phoneticPr fontId="5"/>
  </si>
  <si>
    <t>注意：</t>
    <rPh sb="0" eb="2">
      <t>チュウイ</t>
    </rPh>
    <phoneticPr fontId="5"/>
  </si>
  <si>
    <t>また、実際に、メール送信を行うためには、あらかじめサーバ版の管理者画面で、</t>
    <phoneticPr fontId="5"/>
  </si>
  <si>
    <r>
      <t>D</t>
    </r>
    <r>
      <rPr>
        <b/>
        <sz val="11"/>
        <color indexed="10"/>
        <rFont val="ＭＳ Ｐゴシック"/>
        <family val="3"/>
        <charset val="128"/>
      </rPr>
      <t>BS</t>
    </r>
    <r>
      <rPr>
        <b/>
        <sz val="11"/>
        <color indexed="10"/>
        <rFont val="ＭＳ Ｐゴシック"/>
        <family val="3"/>
        <charset val="128"/>
      </rPr>
      <t>サーバからメールを送信するためのＳＭＴＰの接続設定やパスワードの設定を</t>
    </r>
    <rPh sb="35" eb="37">
      <t>セッテイ</t>
    </rPh>
    <phoneticPr fontId="5"/>
  </si>
  <si>
    <t>※メール送信する内容</t>
    <rPh sb="4" eb="6">
      <t>ソウシン</t>
    </rPh>
    <rPh sb="8" eb="10">
      <t>ナイヨウ</t>
    </rPh>
    <phoneticPr fontId="5"/>
  </si>
  <si>
    <t>　　メーラーから送信する場合、送信者アドレスは、メーラーで設定されている送信者アドレスを使用します。</t>
    <rPh sb="8" eb="10">
      <t>ソウシン</t>
    </rPh>
    <rPh sb="12" eb="14">
      <t>バアイ</t>
    </rPh>
    <rPh sb="15" eb="18">
      <t>ソウシンシャ</t>
    </rPh>
    <rPh sb="29" eb="31">
      <t>セッテイ</t>
    </rPh>
    <rPh sb="36" eb="38">
      <t>ソウシン</t>
    </rPh>
    <rPh sb="38" eb="39">
      <t>シャ</t>
    </rPh>
    <rPh sb="44" eb="46">
      <t>シヨウ</t>
    </rPh>
    <phoneticPr fontId="5"/>
  </si>
  <si>
    <t>１．　　　　　　　　　　　　　　をクリックすると、以下の送信内容でクライアントのメーラーを起動します。</t>
    <rPh sb="28" eb="30">
      <t>ソウシン</t>
    </rPh>
    <rPh sb="45" eb="47">
      <t>キドウ</t>
    </rPh>
    <phoneticPr fontId="5"/>
  </si>
  <si>
    <t>　　また、実際のメール送信の動作は、メーラーからおこないます。</t>
    <rPh sb="5" eb="7">
      <t>ジッサイ</t>
    </rPh>
    <rPh sb="11" eb="13">
      <t>ソウシン</t>
    </rPh>
    <rPh sb="14" eb="16">
      <t>ドウサ</t>
    </rPh>
    <phoneticPr fontId="5"/>
  </si>
  <si>
    <t>２．　　　　　　　　　　　　　　をクリックすると、以下の送信内容でDBSサーバからメールを送信します。</t>
    <rPh sb="28" eb="30">
      <t>ソウシン</t>
    </rPh>
    <rPh sb="45" eb="47">
      <t>ソウシン</t>
    </rPh>
    <phoneticPr fontId="5"/>
  </si>
  <si>
    <r>
      <t>D</t>
    </r>
    <r>
      <rPr>
        <b/>
        <sz val="11"/>
        <color indexed="10"/>
        <rFont val="ＭＳ Ｐゴシック"/>
        <family val="3"/>
        <charset val="128"/>
      </rPr>
      <t>BSサーバからメール送信する場合は、DBSサーバにログインしておく必要があります。</t>
    </r>
    <rPh sb="11" eb="13">
      <t>ソウシン</t>
    </rPh>
    <rPh sb="15" eb="17">
      <t>バアイ</t>
    </rPh>
    <rPh sb="34" eb="36">
      <t>ヒツヨウ</t>
    </rPh>
    <phoneticPr fontId="5"/>
  </si>
  <si>
    <t>　 をクリックすると、操作１．で開いた複数ウィンドウを閉じます。</t>
    <rPh sb="11" eb="13">
      <t>ソウサ</t>
    </rPh>
    <rPh sb="16" eb="17">
      <t>ヒラ</t>
    </rPh>
    <rPh sb="19" eb="21">
      <t>フクスウ</t>
    </rPh>
    <rPh sb="27" eb="28">
      <t>ト</t>
    </rPh>
    <phoneticPr fontId="5"/>
  </si>
  <si>
    <t>メインのブックが開いている時に、別（サブ）ウインドウで
指定した複数の参照ブックを表示します。</t>
    <rPh sb="8" eb="9">
      <t>ヒラ</t>
    </rPh>
    <rPh sb="13" eb="14">
      <t>トキ</t>
    </rPh>
    <rPh sb="16" eb="17">
      <t>ベツ</t>
    </rPh>
    <rPh sb="28" eb="30">
      <t>シテイ</t>
    </rPh>
    <rPh sb="32" eb="34">
      <t>フクスウ</t>
    </rPh>
    <rPh sb="35" eb="37">
      <t>サンショウ</t>
    </rPh>
    <rPh sb="41" eb="43">
      <t>ヒョウジ</t>
    </rPh>
    <phoneticPr fontId="5"/>
  </si>
  <si>
    <t>　単位</t>
    <rPh sb="1" eb="3">
      <t>タンイ</t>
    </rPh>
    <phoneticPr fontId="5"/>
  </si>
  <si>
    <t>　単価</t>
    <rPh sb="1" eb="3">
      <t>タンカ</t>
    </rPh>
    <phoneticPr fontId="5"/>
  </si>
  <si>
    <t>外部操作用</t>
    <rPh sb="0" eb="2">
      <t>ガイブ</t>
    </rPh>
    <rPh sb="2" eb="5">
      <t>ソウサヨウ</t>
    </rPh>
    <phoneticPr fontId="5"/>
  </si>
  <si>
    <r>
      <t>E</t>
    </r>
    <r>
      <rPr>
        <sz val="11"/>
        <rFont val="ＭＳ Ｐゴシック"/>
        <family val="3"/>
        <charset val="128"/>
      </rPr>
      <t>xcelオブジェクト</t>
    </r>
    <r>
      <rPr>
        <sz val="11"/>
        <rFont val="ＭＳ Ｐゴシック"/>
        <family val="3"/>
        <charset val="128"/>
      </rPr>
      <t>用</t>
    </r>
    <rPh sb="11" eb="12">
      <t>ヨウ</t>
    </rPh>
    <phoneticPr fontId="5"/>
  </si>
  <si>
    <r>
      <t>E</t>
    </r>
    <r>
      <rPr>
        <sz val="11"/>
        <rFont val="ＭＳ Ｐゴシック"/>
        <family val="3"/>
        <charset val="128"/>
      </rPr>
      <t>xcel制御</t>
    </r>
    <r>
      <rPr>
        <sz val="11"/>
        <rFont val="ＭＳ Ｐゴシック"/>
        <family val="3"/>
        <charset val="128"/>
      </rPr>
      <t>用</t>
    </r>
    <rPh sb="5" eb="7">
      <t>セイギョ</t>
    </rPh>
    <phoneticPr fontId="5"/>
  </si>
  <si>
    <t>Excel編集用</t>
    <rPh sb="5" eb="7">
      <t>ヘンシュウ</t>
    </rPh>
    <rPh sb="7" eb="8">
      <t>ヨウ</t>
    </rPh>
    <phoneticPr fontId="5"/>
  </si>
  <si>
    <r>
      <t>d</t>
    </r>
    <r>
      <rPr>
        <sz val="11"/>
        <rFont val="ＭＳ Ｐゴシック"/>
        <family val="3"/>
        <charset val="128"/>
      </rPr>
      <t>bSheetClient設定</t>
    </r>
    <r>
      <rPr>
        <sz val="11"/>
        <rFont val="ＭＳ Ｐゴシック"/>
        <family val="3"/>
        <charset val="128"/>
      </rPr>
      <t>用</t>
    </r>
    <rPh sb="13" eb="15">
      <t>セッテイ</t>
    </rPh>
    <rPh sb="15" eb="16">
      <t>ヨウ</t>
    </rPh>
    <phoneticPr fontId="5"/>
  </si>
  <si>
    <t>入力用</t>
    <rPh sb="0" eb="2">
      <t>ニュウリョク</t>
    </rPh>
    <rPh sb="2" eb="3">
      <t>ヨウ</t>
    </rPh>
    <phoneticPr fontId="5"/>
  </si>
  <si>
    <t>また、サンプルの内容は、『タスクタイプリファレンスマニュアル「第２章 タスクタイプ（種類別）」』の</t>
    <rPh sb="8" eb="10">
      <t>ナイヨウ</t>
    </rPh>
    <rPh sb="31" eb="32">
      <t>ダイ</t>
    </rPh>
    <rPh sb="33" eb="34">
      <t>ショウ</t>
    </rPh>
    <rPh sb="42" eb="44">
      <t>シュルイ</t>
    </rPh>
    <rPh sb="44" eb="45">
      <t>ベツ</t>
    </rPh>
    <rPh sb="45" eb="46">
      <t>セイベツ</t>
    </rPh>
    <phoneticPr fontId="5"/>
  </si>
  <si>
    <t>１．　　　　　　　　　　　をクリックすると、「日付時刻用入力画面」が表示されます。</t>
    <rPh sb="23" eb="25">
      <t>ヒヅケ</t>
    </rPh>
    <rPh sb="25" eb="27">
      <t>ジコク</t>
    </rPh>
    <rPh sb="27" eb="28">
      <t>ヨウ</t>
    </rPh>
    <rPh sb="28" eb="30">
      <t>ニュウリョク</t>
    </rPh>
    <rPh sb="30" eb="32">
      <t>ガメン</t>
    </rPh>
    <rPh sb="34" eb="36">
      <t>ヒョウジ</t>
    </rPh>
    <phoneticPr fontId="5"/>
  </si>
  <si>
    <t>１．　　　　　　　　　　　をクリックすると、「時刻のみの入力画面」が表示されます。</t>
    <rPh sb="23" eb="25">
      <t>ジコク</t>
    </rPh>
    <rPh sb="28" eb="30">
      <t>ニュウリョク</t>
    </rPh>
    <rPh sb="30" eb="32">
      <t>ガメン</t>
    </rPh>
    <rPh sb="34" eb="36">
      <t>ヒョウジ</t>
    </rPh>
    <phoneticPr fontId="5"/>
  </si>
  <si>
    <t>　リスト</t>
    <phoneticPr fontId="5"/>
  </si>
  <si>
    <t>　漢字（かな）</t>
    <rPh sb="1" eb="3">
      <t>カンジ</t>
    </rPh>
    <phoneticPr fontId="5"/>
  </si>
  <si>
    <t>　　　　をクリックします。</t>
    <phoneticPr fontId="5"/>
  </si>
  <si>
    <t>　日付（数字）</t>
    <rPh sb="1" eb="3">
      <t>ヒヅケ</t>
    </rPh>
    <rPh sb="4" eb="6">
      <t>スウジ</t>
    </rPh>
    <phoneticPr fontId="5"/>
  </si>
  <si>
    <t>１．</t>
    <phoneticPr fontId="5"/>
  </si>
  <si>
    <t>※「定義編集」画面の右上　　　　から参照できます。（右図参照）</t>
    <rPh sb="2" eb="4">
      <t>テイギ</t>
    </rPh>
    <rPh sb="4" eb="6">
      <t>ヘンシュウ</t>
    </rPh>
    <rPh sb="10" eb="12">
      <t>ミギウエ</t>
    </rPh>
    <rPh sb="18" eb="20">
      <t>サンショウ</t>
    </rPh>
    <rPh sb="26" eb="27">
      <t>ミギ</t>
    </rPh>
    <rPh sb="27" eb="28">
      <t>ズ</t>
    </rPh>
    <rPh sb="28" eb="30">
      <t>サンショウ</t>
    </rPh>
    <phoneticPr fontId="5"/>
  </si>
  <si>
    <t>　オンラインヘルプからも、『タスクタイプリファレンスマニュアル』（PDF版）</t>
    <rPh sb="36" eb="37">
      <t>バン</t>
    </rPh>
    <phoneticPr fontId="5"/>
  </si>
  <si>
    <t>　や『開発版リファレンスマニュアル』（PDF版）等が参照できます。</t>
    <rPh sb="3" eb="5">
      <t>カイハツ</t>
    </rPh>
    <rPh sb="5" eb="6">
      <t>バン</t>
    </rPh>
    <rPh sb="22" eb="23">
      <t>バン</t>
    </rPh>
    <rPh sb="24" eb="25">
      <t>トウ</t>
    </rPh>
    <rPh sb="26" eb="28">
      <t>サンショウ</t>
    </rPh>
    <phoneticPr fontId="5"/>
  </si>
  <si>
    <r>
      <t>　</t>
    </r>
    <r>
      <rPr>
        <b/>
        <u/>
        <sz val="12"/>
        <rFont val="ＭＳ Ｐゴシック"/>
        <family val="3"/>
        <charset val="128"/>
      </rPr>
      <t>dbSheetClient 開発版 「オンラインヘルプ」</t>
    </r>
    <r>
      <rPr>
        <b/>
        <sz val="11"/>
        <rFont val="ＭＳ Ｐゴシック"/>
        <family val="3"/>
        <charset val="128"/>
      </rPr>
      <t xml:space="preserve"> </t>
    </r>
    <r>
      <rPr>
        <sz val="11"/>
        <rFont val="ＭＳ Ｐゴシック"/>
        <family val="3"/>
        <charset val="128"/>
      </rPr>
      <t>もご覧いただくことができます。　</t>
    </r>
    <rPh sb="32" eb="33">
      <t>ラン</t>
    </rPh>
    <phoneticPr fontId="5"/>
  </si>
  <si>
    <t>１０１００： ＳＱＬ実行（照会）</t>
    <rPh sb="10" eb="12">
      <t>ジッコウ</t>
    </rPh>
    <rPh sb="13" eb="15">
      <t>ショウカイ</t>
    </rPh>
    <phoneticPr fontId="5"/>
  </si>
  <si>
    <t>１０２００： テーブル更新（更新区分：全て更新、カード型）</t>
    <rPh sb="11" eb="13">
      <t>コウシン</t>
    </rPh>
    <rPh sb="14" eb="16">
      <t>コウシン</t>
    </rPh>
    <rPh sb="16" eb="18">
      <t>クブン</t>
    </rPh>
    <rPh sb="19" eb="20">
      <t>スベ</t>
    </rPh>
    <rPh sb="21" eb="23">
      <t>コウシン</t>
    </rPh>
    <rPh sb="27" eb="28">
      <t>ガタ</t>
    </rPh>
    <phoneticPr fontId="5"/>
  </si>
  <si>
    <t>１０２００： テーブル更新（更新区分：読込済みクエリーと比較する、明細型）</t>
    <rPh sb="19" eb="20">
      <t>ヨ</t>
    </rPh>
    <rPh sb="20" eb="21">
      <t>コ</t>
    </rPh>
    <rPh sb="21" eb="22">
      <t>ズ</t>
    </rPh>
    <rPh sb="28" eb="30">
      <t>ヒカク</t>
    </rPh>
    <phoneticPr fontId="5"/>
  </si>
  <si>
    <t>更新区分：「読込済みクエリーと比較する」、更新シートのスタイル：「明細型」で
テーブル更新をおこないます。</t>
    <rPh sb="6" eb="7">
      <t>ヨ</t>
    </rPh>
    <rPh sb="7" eb="8">
      <t>コ</t>
    </rPh>
    <rPh sb="8" eb="9">
      <t>ズ</t>
    </rPh>
    <rPh sb="15" eb="17">
      <t>ヒカク</t>
    </rPh>
    <phoneticPr fontId="5"/>
  </si>
  <si>
    <t>　分類</t>
    <rPh sb="1" eb="3">
      <t>ブンルイ</t>
    </rPh>
    <phoneticPr fontId="5"/>
  </si>
  <si>
    <t>　変更区分：</t>
    <rPh sb="1" eb="3">
      <t>ヘンコウ</t>
    </rPh>
    <rPh sb="3" eb="5">
      <t>クブン</t>
    </rPh>
    <phoneticPr fontId="5"/>
  </si>
  <si>
    <t>横１</t>
    <rPh sb="0" eb="1">
      <t>ヨコ</t>
    </rPh>
    <phoneticPr fontId="5"/>
  </si>
  <si>
    <t>横２</t>
    <rPh sb="0" eb="1">
      <t>ヨコ</t>
    </rPh>
    <phoneticPr fontId="5"/>
  </si>
  <si>
    <t>縦１</t>
    <rPh sb="0" eb="1">
      <t>タテ</t>
    </rPh>
    <phoneticPr fontId="5"/>
  </si>
  <si>
    <t>縦２</t>
    <rPh sb="0" eb="1">
      <t>タテ</t>
    </rPh>
    <phoneticPr fontId="5"/>
  </si>
  <si>
    <t>縦３</t>
    <rPh sb="0" eb="1">
      <t>タテ</t>
    </rPh>
    <phoneticPr fontId="5"/>
  </si>
  <si>
    <t>縦４</t>
    <rPh sb="0" eb="1">
      <t>タテ</t>
    </rPh>
    <phoneticPr fontId="5"/>
  </si>
  <si>
    <t>縦５</t>
    <rPh sb="0" eb="1">
      <t>タテ</t>
    </rPh>
    <phoneticPr fontId="5"/>
  </si>
  <si>
    <t>横１縦１</t>
    <rPh sb="0" eb="1">
      <t>ヨコ</t>
    </rPh>
    <rPh sb="2" eb="3">
      <t>タテ</t>
    </rPh>
    <phoneticPr fontId="5"/>
  </si>
  <si>
    <t>横２縦１</t>
    <rPh sb="0" eb="1">
      <t>ヨコ</t>
    </rPh>
    <rPh sb="2" eb="3">
      <t>タテ</t>
    </rPh>
    <phoneticPr fontId="5"/>
  </si>
  <si>
    <t>横１縦２</t>
    <rPh sb="0" eb="1">
      <t>ヨコ</t>
    </rPh>
    <rPh sb="2" eb="3">
      <t>タテ</t>
    </rPh>
    <phoneticPr fontId="5"/>
  </si>
  <si>
    <t>横２縦２</t>
    <rPh sb="0" eb="1">
      <t>ヨコ</t>
    </rPh>
    <rPh sb="2" eb="3">
      <t>タテ</t>
    </rPh>
    <phoneticPr fontId="5"/>
  </si>
  <si>
    <t>横１縦３</t>
    <rPh sb="0" eb="1">
      <t>ヨコ</t>
    </rPh>
    <rPh sb="2" eb="3">
      <t>タテ</t>
    </rPh>
    <phoneticPr fontId="5"/>
  </si>
  <si>
    <t>横２縦３</t>
    <rPh sb="0" eb="1">
      <t>ヨコ</t>
    </rPh>
    <rPh sb="2" eb="3">
      <t>タテ</t>
    </rPh>
    <phoneticPr fontId="5"/>
  </si>
  <si>
    <r>
      <t>　</t>
    </r>
    <r>
      <rPr>
        <b/>
        <sz val="11"/>
        <color indexed="16"/>
        <rFont val="ＭＳ Ｐゴシック"/>
        <family val="3"/>
        <charset val="128"/>
      </rPr>
      <t>※</t>
    </r>
    <r>
      <rPr>
        <b/>
        <sz val="11"/>
        <rFont val="ＭＳ Ｐゴシック"/>
        <family val="3"/>
        <charset val="128"/>
      </rPr>
      <t>実行させるSQL文は、「SQL」タブ設定で指定します。</t>
    </r>
    <rPh sb="2" eb="4">
      <t>ジッコウ</t>
    </rPh>
    <rPh sb="10" eb="11">
      <t>ブン</t>
    </rPh>
    <rPh sb="20" eb="22">
      <t>セッテイ</t>
    </rPh>
    <rPh sb="23" eb="25">
      <t>シテイ</t>
    </rPh>
    <phoneticPr fontId="5"/>
  </si>
  <si>
    <t>１０３０１： トランザクション開始、１０３０２： トランザクション終了</t>
    <rPh sb="15" eb="17">
      <t>カイシ</t>
    </rPh>
    <rPh sb="33" eb="35">
      <t>シュウリョウ</t>
    </rPh>
    <phoneticPr fontId="5"/>
  </si>
  <si>
    <t>１２１００： データ照会</t>
    <rPh sb="10" eb="12">
      <t>ショウカイ</t>
    </rPh>
    <phoneticPr fontId="5"/>
  </si>
  <si>
    <t>１２２００： 検索付データ照会</t>
    <rPh sb="7" eb="9">
      <t>ケンサク</t>
    </rPh>
    <rPh sb="9" eb="10">
      <t>ツキ</t>
    </rPh>
    <rPh sb="13" eb="15">
      <t>ショウカイ</t>
    </rPh>
    <phoneticPr fontId="5"/>
  </si>
  <si>
    <t>２０１００： 入力画面（文字）</t>
    <rPh sb="7" eb="9">
      <t>ニュウリョク</t>
    </rPh>
    <rPh sb="9" eb="11">
      <t>ガメン</t>
    </rPh>
    <rPh sb="12" eb="14">
      <t>モジ</t>
    </rPh>
    <phoneticPr fontId="5"/>
  </si>
  <si>
    <t>２０１００： 入力画面（文字-範囲）</t>
    <rPh sb="7" eb="9">
      <t>ニュウリョク</t>
    </rPh>
    <rPh sb="9" eb="11">
      <t>ガメン</t>
    </rPh>
    <rPh sb="12" eb="14">
      <t>モジ</t>
    </rPh>
    <rPh sb="15" eb="17">
      <t>ハンイ</t>
    </rPh>
    <phoneticPr fontId="5"/>
  </si>
  <si>
    <t>２０１００： 入力画面（数値）</t>
    <rPh sb="7" eb="9">
      <t>ニュウリョク</t>
    </rPh>
    <rPh sb="9" eb="11">
      <t>ガメン</t>
    </rPh>
    <rPh sb="12" eb="14">
      <t>スウチ</t>
    </rPh>
    <phoneticPr fontId="5"/>
  </si>
  <si>
    <t>２０１００： 入力画面（数値-範囲）</t>
    <rPh sb="7" eb="9">
      <t>ニュウリョク</t>
    </rPh>
    <rPh sb="9" eb="11">
      <t>ガメン</t>
    </rPh>
    <rPh sb="12" eb="14">
      <t>スウチ</t>
    </rPh>
    <rPh sb="15" eb="17">
      <t>ハンイ</t>
    </rPh>
    <phoneticPr fontId="5"/>
  </si>
  <si>
    <t>２０１００： 入力画面（日付）</t>
    <rPh sb="7" eb="9">
      <t>ニュウリョク</t>
    </rPh>
    <rPh sb="9" eb="11">
      <t>ガメン</t>
    </rPh>
    <rPh sb="12" eb="14">
      <t>ヒヅケ</t>
    </rPh>
    <phoneticPr fontId="5"/>
  </si>
  <si>
    <t>２０１００： 入力画面（日付-範囲）</t>
    <rPh sb="7" eb="9">
      <t>ニュウリョク</t>
    </rPh>
    <rPh sb="9" eb="11">
      <t>ガメン</t>
    </rPh>
    <rPh sb="12" eb="14">
      <t>ヒヅケ</t>
    </rPh>
    <rPh sb="15" eb="17">
      <t>ハンイ</t>
    </rPh>
    <phoneticPr fontId="5"/>
  </si>
  <si>
    <t>２０１００： 入力画面（時刻）</t>
    <rPh sb="7" eb="9">
      <t>ニュウリョク</t>
    </rPh>
    <rPh sb="9" eb="11">
      <t>ガメン</t>
    </rPh>
    <rPh sb="12" eb="14">
      <t>ジコク</t>
    </rPh>
    <phoneticPr fontId="5"/>
  </si>
  <si>
    <t>２０１００： 入力画面（時刻-範囲）</t>
    <rPh sb="7" eb="9">
      <t>ニュウリョク</t>
    </rPh>
    <rPh sb="9" eb="11">
      <t>ガメン</t>
    </rPh>
    <rPh sb="12" eb="14">
      <t>ジコク</t>
    </rPh>
    <rPh sb="15" eb="17">
      <t>ハンイ</t>
    </rPh>
    <phoneticPr fontId="5"/>
  </si>
  <si>
    <t>２０１０１： 日付時刻入力画面</t>
    <rPh sb="7" eb="9">
      <t>ヒヅケ</t>
    </rPh>
    <rPh sb="9" eb="11">
      <t>ジコク</t>
    </rPh>
    <rPh sb="11" eb="13">
      <t>ニュウリョク</t>
    </rPh>
    <rPh sb="13" eb="15">
      <t>ガメン</t>
    </rPh>
    <phoneticPr fontId="5"/>
  </si>
  <si>
    <t>①日付時刻入力画面</t>
    <rPh sb="1" eb="3">
      <t>ヒヅケ</t>
    </rPh>
    <rPh sb="3" eb="5">
      <t>ジコク</t>
    </rPh>
    <rPh sb="5" eb="7">
      <t>ニュウリョク</t>
    </rPh>
    <rPh sb="7" eb="9">
      <t>ガメン</t>
    </rPh>
    <phoneticPr fontId="5"/>
  </si>
  <si>
    <t>1：テスト１</t>
  </si>
  <si>
    <t>（コピー行タイプ_元）</t>
    <rPh sb="4" eb="5">
      <t>ギョウ</t>
    </rPh>
    <rPh sb="9" eb="10">
      <t>モト</t>
    </rPh>
    <phoneticPr fontId="5"/>
  </si>
  <si>
    <t>（コピー行タイプ_先）</t>
    <rPh sb="4" eb="5">
      <t>ギョウ</t>
    </rPh>
    <rPh sb="9" eb="10">
      <t>サキ</t>
    </rPh>
    <phoneticPr fontId="5"/>
  </si>
  <si>
    <t>②時刻のみ入力画面</t>
    <rPh sb="1" eb="3">
      <t>ジコク</t>
    </rPh>
    <rPh sb="5" eb="7">
      <t>ニュウリョク</t>
    </rPh>
    <rPh sb="7" eb="9">
      <t>ガメン</t>
    </rPh>
    <phoneticPr fontId="5"/>
  </si>
  <si>
    <t>①文字入力画面</t>
    <rPh sb="1" eb="3">
      <t>モジ</t>
    </rPh>
    <rPh sb="3" eb="5">
      <t>ニュウリョク</t>
    </rPh>
    <rPh sb="5" eb="7">
      <t>ガメン</t>
    </rPh>
    <phoneticPr fontId="5"/>
  </si>
  <si>
    <t>　　入力された値が指定のセル位置に出力されます。</t>
    <rPh sb="2" eb="4">
      <t>ニュウリョク</t>
    </rPh>
    <rPh sb="7" eb="8">
      <t>アタイ</t>
    </rPh>
    <rPh sb="9" eb="11">
      <t>シテイ</t>
    </rPh>
    <rPh sb="14" eb="16">
      <t>イチ</t>
    </rPh>
    <rPh sb="17" eb="19">
      <t>シュツリョク</t>
    </rPh>
    <phoneticPr fontId="5"/>
  </si>
  <si>
    <t>貼り付け形式</t>
    <rPh sb="0" eb="1">
      <t>ハ</t>
    </rPh>
    <rPh sb="2" eb="3">
      <t>ツ</t>
    </rPh>
    <rPh sb="4" eb="6">
      <t>ケイシキ</t>
    </rPh>
    <phoneticPr fontId="5"/>
  </si>
  <si>
    <t>選択値</t>
    <rPh sb="0" eb="2">
      <t>センタク</t>
    </rPh>
    <rPh sb="2" eb="3">
      <t>チ</t>
    </rPh>
    <phoneticPr fontId="5"/>
  </si>
  <si>
    <t>　　確認することができます。</t>
    <phoneticPr fontId="5"/>
  </si>
  <si>
    <t>３．貼り付け形式の選択値（J17）を変更して、再度１．の操作をすることにより、貼り付け動作の違いを</t>
    <rPh sb="2" eb="3">
      <t>ハ</t>
    </rPh>
    <rPh sb="4" eb="5">
      <t>ツ</t>
    </rPh>
    <rPh sb="6" eb="8">
      <t>ケイシキ</t>
    </rPh>
    <rPh sb="9" eb="11">
      <t>センタク</t>
    </rPh>
    <rPh sb="11" eb="12">
      <t>チ</t>
    </rPh>
    <rPh sb="23" eb="25">
      <t>サイド</t>
    </rPh>
    <rPh sb="28" eb="30">
      <t>ソウサ</t>
    </rPh>
    <rPh sb="39" eb="40">
      <t>ハ</t>
    </rPh>
    <rPh sb="41" eb="42">
      <t>ツ</t>
    </rPh>
    <rPh sb="43" eb="45">
      <t>ドウサ</t>
    </rPh>
    <rPh sb="46" eb="47">
      <t>チガ</t>
    </rPh>
    <phoneticPr fontId="5"/>
  </si>
  <si>
    <t>１．　　　　　　　　　　　 をクリックすると、Excelのメニューを表示します。</t>
    <rPh sb="34" eb="36">
      <t>ヒョウジ</t>
    </rPh>
    <phoneticPr fontId="5"/>
  </si>
  <si>
    <t>４２１００： 終了処理</t>
    <rPh sb="7" eb="9">
      <t>シュウリョウ</t>
    </rPh>
    <rPh sb="9" eb="11">
      <t>ショリ</t>
    </rPh>
    <phoneticPr fontId="5"/>
  </si>
  <si>
    <t>４３２００： ボタン制御</t>
    <rPh sb="10" eb="12">
      <t>セイギョ</t>
    </rPh>
    <phoneticPr fontId="5"/>
  </si>
  <si>
    <t>４４１００： メッセージ表示</t>
    <rPh sb="12" eb="14">
      <t>ヒョウジ</t>
    </rPh>
    <phoneticPr fontId="5"/>
  </si>
  <si>
    <t>５０１００： 直接展開</t>
    <rPh sb="7" eb="9">
      <t>チョクセツ</t>
    </rPh>
    <rPh sb="9" eb="11">
      <t>テンカイ</t>
    </rPh>
    <phoneticPr fontId="5"/>
  </si>
  <si>
    <t>総計</t>
  </si>
  <si>
    <t>合計 / 売上数</t>
  </si>
  <si>
    <t>(すべて)</t>
  </si>
  <si>
    <t>担当者</t>
  </si>
  <si>
    <t>担当者</t>
    <rPh sb="0" eb="3">
      <t>タントウシャ</t>
    </rPh>
    <phoneticPr fontId="5"/>
  </si>
  <si>
    <t>２．　　　　　　　　　　　　 をクリックすると、ピポットテーブルが更新されます。</t>
    <rPh sb="33" eb="35">
      <t>コウシン</t>
    </rPh>
    <phoneticPr fontId="5"/>
  </si>
  <si>
    <t>Excelのピボットテーブルのウィザードを開いたり、すでに作成済みの
ピボットテーブルの値を更新します。</t>
    <rPh sb="21" eb="22">
      <t>ヒラ</t>
    </rPh>
    <rPh sb="29" eb="31">
      <t>サクセイ</t>
    </rPh>
    <rPh sb="31" eb="32">
      <t>ズ</t>
    </rPh>
    <rPh sb="44" eb="45">
      <t>アタイ</t>
    </rPh>
    <rPh sb="46" eb="48">
      <t>コウシン</t>
    </rPh>
    <phoneticPr fontId="5"/>
  </si>
  <si>
    <t>田中</t>
  </si>
  <si>
    <t>田中</t>
    <rPh sb="0" eb="2">
      <t>タナカ</t>
    </rPh>
    <phoneticPr fontId="5"/>
  </si>
  <si>
    <t>山口</t>
  </si>
  <si>
    <t>山口</t>
    <rPh sb="0" eb="2">
      <t>ヤマグチ</t>
    </rPh>
    <phoneticPr fontId="5"/>
  </si>
  <si>
    <t>DBS画面最小化</t>
    <rPh sb="3" eb="5">
      <t>ガメン</t>
    </rPh>
    <rPh sb="5" eb="8">
      <t>サイショウカ</t>
    </rPh>
    <phoneticPr fontId="6"/>
  </si>
  <si>
    <t>・タスクタイプ「70501: チェックボックス挿入」は、「チェックボックス」を指定したセル位置に挿入し、
リンクセルを設定して、そのセルにチェックボックスの値（"TRUE”又は”FALSE”）を出力します。
・タスクタイプ「70502: チェックボックス削除」は、挿入したチェックボックスの削除をおこないます。</t>
    <rPh sb="23" eb="25">
      <t>ソウニュウ</t>
    </rPh>
    <rPh sb="39" eb="41">
      <t>シテイ</t>
    </rPh>
    <rPh sb="45" eb="47">
      <t>イチ</t>
    </rPh>
    <rPh sb="48" eb="50">
      <t>ソウニュウ</t>
    </rPh>
    <rPh sb="127" eb="129">
      <t>サクジョ</t>
    </rPh>
    <rPh sb="132" eb="134">
      <t>ソウニュウ</t>
    </rPh>
    <rPh sb="145" eb="147">
      <t>サクジョ</t>
    </rPh>
    <phoneticPr fontId="5"/>
  </si>
  <si>
    <r>
      <t xml:space="preserve">手動で描画したイメージ（オブジェクト：図やクリップアート、オートシェイプ、コントロール、
ワードアート等）をクリア（消去）します。
また、タスクタイプ「70101: 図の挿入」、「70501: チェックボックス挿入」、「70611: 実行ボタン挿入」で挿入したオブジェクトイメージに対してもクリア（消去）します。
</t>
    </r>
    <r>
      <rPr>
        <b/>
        <sz val="11"/>
        <color indexed="53"/>
        <rFont val="ＭＳ Ｐゴシック"/>
        <family val="3"/>
        <charset val="128"/>
      </rPr>
      <t>※下記操作説明のボタンイメージはイメージクリアの対象外(除外指定)になっているため、
　 クリアされません。　</t>
    </r>
    <rPh sb="105" eb="107">
      <t>ソウニュウ</t>
    </rPh>
    <rPh sb="117" eb="119">
      <t>ジッコウ</t>
    </rPh>
    <rPh sb="122" eb="124">
      <t>ソウニュウ</t>
    </rPh>
    <rPh sb="185" eb="187">
      <t>ジョガイ</t>
    </rPh>
    <rPh sb="187" eb="189">
      <t>シテイ</t>
    </rPh>
    <phoneticPr fontId="5"/>
  </si>
  <si>
    <t>６０１００： シート切替</t>
    <rPh sb="10" eb="12">
      <t>キリカエ</t>
    </rPh>
    <phoneticPr fontId="5"/>
  </si>
  <si>
    <t>・・・・</t>
    <phoneticPr fontId="5"/>
  </si>
  <si>
    <t>６０２００： セルジャンプ</t>
    <phoneticPr fontId="5"/>
  </si>
  <si>
    <t>６０３００： セル位置取得</t>
    <rPh sb="9" eb="11">
      <t>イチ</t>
    </rPh>
    <rPh sb="11" eb="13">
      <t>シュトク</t>
    </rPh>
    <phoneticPr fontId="5"/>
  </si>
  <si>
    <t>６０４００： 範囲取得</t>
    <rPh sb="7" eb="9">
      <t>ハンイ</t>
    </rPh>
    <rPh sb="9" eb="11">
      <t>シュトク</t>
    </rPh>
    <phoneticPr fontId="5"/>
  </si>
  <si>
    <t>６０５００： 自動計算制御</t>
    <rPh sb="7" eb="9">
      <t>ジドウ</t>
    </rPh>
    <rPh sb="9" eb="11">
      <t>ケイサン</t>
    </rPh>
    <rPh sb="11" eb="13">
      <t>セイギョ</t>
    </rPh>
    <phoneticPr fontId="5"/>
  </si>
  <si>
    <t>６１１０１： CSV入力</t>
    <rPh sb="10" eb="12">
      <t>ニュウリョク</t>
    </rPh>
    <phoneticPr fontId="5"/>
  </si>
  <si>
    <t>６１１０２： CSV出力</t>
    <rPh sb="10" eb="12">
      <t>シュツリョク</t>
    </rPh>
    <phoneticPr fontId="5"/>
  </si>
  <si>
    <t>６１２００： 保存</t>
    <rPh sb="7" eb="9">
      <t>ホゾン</t>
    </rPh>
    <phoneticPr fontId="5"/>
  </si>
  <si>
    <t>６１３０１： 印刷（ダイアログ、プレビュー、直接印刷）</t>
    <rPh sb="7" eb="9">
      <t>インサツ</t>
    </rPh>
    <rPh sb="22" eb="24">
      <t>チョクセツ</t>
    </rPh>
    <rPh sb="24" eb="26">
      <t>インサツ</t>
    </rPh>
    <phoneticPr fontId="5"/>
  </si>
  <si>
    <t>　　　　　   ②プロジェクトで使用するExcelブックにマクロ実行禁止をしたい場合は、イベント定義のイベントタイプ「プロジェクト開始」</t>
    <rPh sb="16" eb="18">
      <t>シヨウ</t>
    </rPh>
    <rPh sb="32" eb="34">
      <t>ジッコウ</t>
    </rPh>
    <rPh sb="34" eb="36">
      <t>キンシ</t>
    </rPh>
    <rPh sb="40" eb="42">
      <t>バアイ</t>
    </rPh>
    <rPh sb="48" eb="50">
      <t>テイギ</t>
    </rPh>
    <rPh sb="65" eb="67">
      <t>カイシ</t>
    </rPh>
    <phoneticPr fontId="5"/>
  </si>
  <si>
    <t>５１１００： セル保護</t>
    <rPh sb="9" eb="11">
      <t>ホゴ</t>
    </rPh>
    <phoneticPr fontId="5"/>
  </si>
  <si>
    <t>５１２００： シート保護</t>
    <rPh sb="10" eb="12">
      <t>ホゴ</t>
    </rPh>
    <phoneticPr fontId="5"/>
  </si>
  <si>
    <t>　機能：　選択されている範囲のセルの保護／保護解除をおこないます。　　
　　　　　　Excelの「セルの書式設定」の「保護」タブと同等の機能です。
　　　　　　※セルに保護をかけるためには、シート全体に保護がかかっている必要があります。　　　　　　　</t>
    <rPh sb="1" eb="3">
      <t>キノウ</t>
    </rPh>
    <rPh sb="52" eb="54">
      <t>ショシキ</t>
    </rPh>
    <rPh sb="54" eb="56">
      <t>セッテイ</t>
    </rPh>
    <rPh sb="59" eb="61">
      <t>ホゴ</t>
    </rPh>
    <rPh sb="65" eb="67">
      <t>ドウトウ</t>
    </rPh>
    <rPh sb="68" eb="70">
      <t>キノウ</t>
    </rPh>
    <rPh sb="90" eb="92">
      <t>ホゴ</t>
    </rPh>
    <rPh sb="104" eb="106">
      <t>ゼンタイ</t>
    </rPh>
    <rPh sb="107" eb="109">
      <t>ホゴ</t>
    </rPh>
    <rPh sb="116" eb="118">
      <t>ヒツヨウ</t>
    </rPh>
    <phoneticPr fontId="5"/>
  </si>
  <si>
    <t>５１３００： シートコピー</t>
    <phoneticPr fontId="5"/>
  </si>
  <si>
    <t>５２１００： 行列指定</t>
    <rPh sb="7" eb="9">
      <t>ギョウレツ</t>
    </rPh>
    <rPh sb="9" eb="11">
      <t>シテイ</t>
    </rPh>
    <phoneticPr fontId="5"/>
  </si>
  <si>
    <t>５２２００： 行表示、５２３００： 列表示</t>
    <rPh sb="7" eb="8">
      <t>ギョウ</t>
    </rPh>
    <rPh sb="8" eb="10">
      <t>ヒョウジ</t>
    </rPh>
    <phoneticPr fontId="5"/>
  </si>
  <si>
    <t>５３１００： 並べ替え</t>
    <rPh sb="7" eb="8">
      <t>ナラ</t>
    </rPh>
    <rPh sb="9" eb="10">
      <t>カ</t>
    </rPh>
    <phoneticPr fontId="5"/>
  </si>
  <si>
    <t>１）サブタスク実行1</t>
    <rPh sb="7" eb="9">
      <t>ジッコウ</t>
    </rPh>
    <phoneticPr fontId="5"/>
  </si>
  <si>
    <t>２）サブタスク実行2</t>
    <rPh sb="7" eb="9">
      <t>ジッコウ</t>
    </rPh>
    <phoneticPr fontId="5"/>
  </si>
  <si>
    <t>３）サブタスク実行3</t>
    <rPh sb="7" eb="9">
      <t>ジッコウ</t>
    </rPh>
    <phoneticPr fontId="5"/>
  </si>
  <si>
    <t>２－１）実行２_子１</t>
    <rPh sb="4" eb="6">
      <t>ジッコウ</t>
    </rPh>
    <rPh sb="8" eb="9">
      <t>コ</t>
    </rPh>
    <phoneticPr fontId="5"/>
  </si>
  <si>
    <t>２－２）実行２_子２</t>
    <rPh sb="4" eb="6">
      <t>ジッコウ</t>
    </rPh>
    <rPh sb="8" eb="9">
      <t>コ</t>
    </rPh>
    <phoneticPr fontId="5"/>
  </si>
  <si>
    <t xml:space="preserve"> 　[OK]</t>
    <phoneticPr fontId="5"/>
  </si>
  <si>
    <t xml:space="preserve">　      [キャンセル] </t>
    <phoneticPr fontId="5"/>
  </si>
  <si>
    <t>H21:J30</t>
    <phoneticPr fontId="5"/>
  </si>
  <si>
    <t>№</t>
    <phoneticPr fontId="5"/>
  </si>
  <si>
    <t>件数：</t>
    <rPh sb="0" eb="2">
      <t>ケンスウ</t>
    </rPh>
    <phoneticPr fontId="5"/>
  </si>
  <si>
    <t>平均単価</t>
    <rPh sb="0" eb="2">
      <t>ヘイキン</t>
    </rPh>
    <rPh sb="2" eb="4">
      <t>タンカ</t>
    </rPh>
    <phoneticPr fontId="5"/>
  </si>
  <si>
    <t>開始行</t>
    <rPh sb="0" eb="2">
      <t>カイシ</t>
    </rPh>
    <rPh sb="2" eb="3">
      <t>ギョウ</t>
    </rPh>
    <phoneticPr fontId="5"/>
  </si>
  <si>
    <t>検収１</t>
    <rPh sb="0" eb="2">
      <t>ケンシュウ</t>
    </rPh>
    <phoneticPr fontId="5"/>
  </si>
  <si>
    <t>商品１２３４５ABCDEFGHIJKLMN</t>
    <rPh sb="0" eb="2">
      <t>ショウヒン</t>
    </rPh>
    <phoneticPr fontId="5"/>
  </si>
  <si>
    <t>商品６７８９０OPQRSTUVWXYZ</t>
    <rPh sb="0" eb="2">
      <t>ショウヒン</t>
    </rPh>
    <phoneticPr fontId="5"/>
  </si>
  <si>
    <t>商品あいうえおかきくけこさしすせそ</t>
    <rPh sb="0" eb="2">
      <t>ショウヒン</t>
    </rPh>
    <phoneticPr fontId="5"/>
  </si>
  <si>
    <t>商品たちつてとなにぬねのはひふへ</t>
    <rPh sb="0" eb="2">
      <t>ショウヒン</t>
    </rPh>
    <phoneticPr fontId="5"/>
  </si>
  <si>
    <t>納入者名</t>
    <rPh sb="0" eb="2">
      <t>ノウニュウ</t>
    </rPh>
    <rPh sb="2" eb="3">
      <t>シャ</t>
    </rPh>
    <rPh sb="3" eb="4">
      <t>メイ</t>
    </rPh>
    <phoneticPr fontId="5"/>
  </si>
  <si>
    <t>　　リンクセルは「結果」列（D列）になっており、チェックボックスをON/OFFすると、その行の</t>
    <rPh sb="9" eb="11">
      <t>ケッカ</t>
    </rPh>
    <rPh sb="12" eb="13">
      <t>レツ</t>
    </rPh>
    <rPh sb="15" eb="16">
      <t>レツ</t>
    </rPh>
    <rPh sb="45" eb="46">
      <t>ギョウ</t>
    </rPh>
    <phoneticPr fontId="5"/>
  </si>
  <si>
    <t>横幅ｻｲｽﾞ（ﾋﾟｸｾﾙ値）</t>
    <rPh sb="0" eb="2">
      <t>ヨコハバ</t>
    </rPh>
    <rPh sb="12" eb="13">
      <t>チ</t>
    </rPh>
    <phoneticPr fontId="5"/>
  </si>
  <si>
    <t>設定項目</t>
    <rPh sb="0" eb="2">
      <t>セッテイ</t>
    </rPh>
    <rPh sb="2" eb="4">
      <t>コウモク</t>
    </rPh>
    <phoneticPr fontId="5"/>
  </si>
  <si>
    <t>８２１００： ログ情報書込</t>
    <rPh sb="9" eb="11">
      <t>ジョウホウ</t>
    </rPh>
    <rPh sb="11" eb="12">
      <t>カ</t>
    </rPh>
    <rPh sb="12" eb="13">
      <t>コ</t>
    </rPh>
    <phoneticPr fontId="5"/>
  </si>
  <si>
    <t>９０１００： ブラウザ表示</t>
    <rPh sb="11" eb="13">
      <t>ヒョウジ</t>
    </rPh>
    <phoneticPr fontId="5"/>
  </si>
  <si>
    <t>９０２００： 外部アプリ起動</t>
    <rPh sb="7" eb="9">
      <t>ガイブ</t>
    </rPh>
    <rPh sb="12" eb="14">
      <t>キドウ</t>
    </rPh>
    <phoneticPr fontId="5"/>
  </si>
  <si>
    <t>９０３００： 外部DLL呼び出し</t>
    <rPh sb="7" eb="9">
      <t>ガイブ</t>
    </rPh>
    <rPh sb="12" eb="13">
      <t>ヨ</t>
    </rPh>
    <rPh sb="14" eb="15">
      <t>ダ</t>
    </rPh>
    <phoneticPr fontId="5"/>
  </si>
  <si>
    <t>※</t>
    <phoneticPr fontId="5"/>
  </si>
  <si>
    <t>　　　　　をクリックすると、ピボットテーブルのウィザードを実行することができます。</t>
    <rPh sb="29" eb="31">
      <t>ジッコウ</t>
    </rPh>
    <phoneticPr fontId="5"/>
  </si>
  <si>
    <t>９０４００： クリップボード操作</t>
    <rPh sb="14" eb="16">
      <t>ソウサ</t>
    </rPh>
    <phoneticPr fontId="5"/>
  </si>
  <si>
    <t>９１１００： メール送信</t>
    <rPh sb="10" eb="12">
      <t>ソウシン</t>
    </rPh>
    <phoneticPr fontId="5"/>
  </si>
  <si>
    <t>囲む</t>
    <phoneticPr fontId="5"/>
  </si>
  <si>
    <t>shift_jis</t>
    <phoneticPr fontId="5"/>
  </si>
  <si>
    <t>囲まない</t>
    <phoneticPr fontId="5"/>
  </si>
  <si>
    <t>utf-8</t>
    <phoneticPr fontId="5"/>
  </si>
  <si>
    <t>euc-jp</t>
    <phoneticPr fontId="5"/>
  </si>
  <si>
    <t>iso-2022-jp</t>
    <phoneticPr fontId="5"/>
  </si>
  <si>
    <t>C20:G45</t>
    <phoneticPr fontId="5"/>
  </si>
  <si>
    <t>１．　　　　　　　　　　　をクリックすると、DBからデータを取得して、展開（表示）します。</t>
    <rPh sb="30" eb="32">
      <t>シュトク</t>
    </rPh>
    <rPh sb="35" eb="37">
      <t>テンカイ</t>
    </rPh>
    <rPh sb="38" eb="40">
      <t>ヒョウジ</t>
    </rPh>
    <phoneticPr fontId="5"/>
  </si>
  <si>
    <t>２．　　　　　　　　　　　をクリックすると、表示したデータをクリアします。</t>
    <rPh sb="22" eb="24">
      <t>ヒョウジ</t>
    </rPh>
    <phoneticPr fontId="5"/>
  </si>
  <si>
    <t>指定されたSQL文を実行し、取得したデータを「データ照会画面」に表示します。
その後、選択されたデータだけをExcelシートに展開します。
※商品マスタから目的の商品コードに対応したデータだけをExcelに展開する時などに利用できます。</t>
    <rPh sb="0" eb="2">
      <t>シテイ</t>
    </rPh>
    <rPh sb="104" eb="106">
      <t>テンカイ</t>
    </rPh>
    <rPh sb="108" eb="109">
      <t>トキ</t>
    </rPh>
    <phoneticPr fontId="5"/>
  </si>
  <si>
    <t>パラメータ設定情報</t>
    <rPh sb="5" eb="7">
      <t>セッテイ</t>
    </rPh>
    <rPh sb="7" eb="9">
      <t>ジョウホウ</t>
    </rPh>
    <phoneticPr fontId="5"/>
  </si>
  <si>
    <t>内容A１４</t>
    <rPh sb="0" eb="2">
      <t>ナイヨウ</t>
    </rPh>
    <phoneticPr fontId="5"/>
  </si>
  <si>
    <t>内容A１５</t>
    <rPh sb="0" eb="2">
      <t>ナイヨウ</t>
    </rPh>
    <phoneticPr fontId="5"/>
  </si>
  <si>
    <t>内容A１６</t>
    <rPh sb="0" eb="2">
      <t>ナイヨウ</t>
    </rPh>
    <phoneticPr fontId="5"/>
  </si>
  <si>
    <t>　　（実行対象マクロ名（H26セル）とマクロ起動後の一時停止時間（H30セル）を変更することができます。）</t>
    <rPh sb="3" eb="5">
      <t>ジッコウ</t>
    </rPh>
    <rPh sb="5" eb="7">
      <t>タイショウ</t>
    </rPh>
    <rPh sb="10" eb="11">
      <t>メイ</t>
    </rPh>
    <rPh sb="22" eb="24">
      <t>キドウ</t>
    </rPh>
    <rPh sb="24" eb="25">
      <t>ゴ</t>
    </rPh>
    <rPh sb="26" eb="28">
      <t>イチジ</t>
    </rPh>
    <rPh sb="28" eb="30">
      <t>テイシ</t>
    </rPh>
    <rPh sb="30" eb="32">
      <t>ジカン</t>
    </rPh>
    <rPh sb="40" eb="42">
      <t>ヘンコウ</t>
    </rPh>
    <phoneticPr fontId="5"/>
  </si>
  <si>
    <t>６１６００： マクロ起動</t>
    <rPh sb="10" eb="12">
      <t>キドウ</t>
    </rPh>
    <phoneticPr fontId="5"/>
  </si>
  <si>
    <t>６２１００： スクリーン制御</t>
    <phoneticPr fontId="5"/>
  </si>
  <si>
    <t>６２２１１： 複数シート表示、６２２１２： 複数シート閉じる</t>
    <rPh sb="7" eb="9">
      <t>フクスウ</t>
    </rPh>
    <rPh sb="12" eb="14">
      <t>ヒョウジ</t>
    </rPh>
    <rPh sb="22" eb="24">
      <t>フクスウ</t>
    </rPh>
    <rPh sb="27" eb="28">
      <t>ト</t>
    </rPh>
    <phoneticPr fontId="5"/>
  </si>
  <si>
    <t>６２２２１： 複数ウィンドウ表示、６２２２２： 複数ウィンドウ終了</t>
    <rPh sb="7" eb="9">
      <t>フクスウ</t>
    </rPh>
    <rPh sb="14" eb="16">
      <t>ヒョウジ</t>
    </rPh>
    <rPh sb="24" eb="26">
      <t>フクスウ</t>
    </rPh>
    <rPh sb="31" eb="33">
      <t>シュウリョウ</t>
    </rPh>
    <phoneticPr fontId="5"/>
  </si>
  <si>
    <t>６２３００： ピボットテーブル</t>
    <phoneticPr fontId="5"/>
  </si>
  <si>
    <t>６３１０１： Excelコマンド</t>
    <phoneticPr fontId="5"/>
  </si>
  <si>
    <t>７０１０１： 図の挿入、７０１０２： 図のクリア</t>
    <rPh sb="7" eb="8">
      <t>ズ</t>
    </rPh>
    <rPh sb="9" eb="11">
      <t>ソウニュウ</t>
    </rPh>
    <rPh sb="19" eb="20">
      <t>ズ</t>
    </rPh>
    <phoneticPr fontId="5"/>
  </si>
  <si>
    <t>７０２０１： イメージ保存</t>
    <rPh sb="11" eb="13">
      <t>ホゾン</t>
    </rPh>
    <phoneticPr fontId="5"/>
  </si>
  <si>
    <t>　機能：</t>
    <rPh sb="1" eb="3">
      <t>キノウ</t>
    </rPh>
    <phoneticPr fontId="5"/>
  </si>
  <si>
    <t>７０２０２： イメージクリア</t>
    <phoneticPr fontId="5"/>
  </si>
  <si>
    <t>７０５０１： チェックボックス挿入、７０５０２： チェックボックス削除</t>
    <rPh sb="15" eb="17">
      <t>ソウニュウ</t>
    </rPh>
    <rPh sb="33" eb="35">
      <t>サクジョ</t>
    </rPh>
    <phoneticPr fontId="5"/>
  </si>
  <si>
    <t>７０６０１： セルリンク挿入、７０６０２： セルリンク削除</t>
    <rPh sb="12" eb="14">
      <t>ソウニュウ</t>
    </rPh>
    <rPh sb="27" eb="29">
      <t>サクジョ</t>
    </rPh>
    <phoneticPr fontId="5"/>
  </si>
  <si>
    <r>
      <t>　　　　 ２．右記の</t>
    </r>
    <r>
      <rPr>
        <b/>
        <sz val="11"/>
        <color indexed="14"/>
        <rFont val="ＭＳ Ｐゴシック"/>
        <family val="3"/>
        <charset val="128"/>
      </rPr>
      <t>【ﾌｧｲﾙの指定方法】</t>
    </r>
    <r>
      <rPr>
        <b/>
        <sz val="11"/>
        <color indexed="12"/>
        <rFont val="ＭＳ Ｐゴシック"/>
        <family val="3"/>
        <charset val="128"/>
      </rPr>
      <t>（I9のセル）を</t>
    </r>
    <rPh sb="7" eb="9">
      <t>ウキ</t>
    </rPh>
    <rPh sb="16" eb="18">
      <t>シテイ</t>
    </rPh>
    <rPh sb="18" eb="20">
      <t>ホウホウ</t>
    </rPh>
    <phoneticPr fontId="5"/>
  </si>
  <si>
    <t>すると、入力ファイルをダイアログから指定できます。</t>
    <rPh sb="4" eb="6">
      <t>ニュウリョク</t>
    </rPh>
    <rPh sb="18" eb="20">
      <t>シテイ</t>
    </rPh>
    <phoneticPr fontId="5"/>
  </si>
  <si>
    <r>
      <t>2</t>
    </r>
    <r>
      <rPr>
        <sz val="11"/>
        <rFont val="ＭＳ Ｐゴシック"/>
        <family val="3"/>
        <charset val="128"/>
      </rPr>
      <t>(</t>
    </r>
    <r>
      <rPr>
        <sz val="11"/>
        <color indexed="17"/>
        <rFont val="ＭＳ Ｐゴシック"/>
        <family val="3"/>
        <charset val="128"/>
      </rPr>
      <t>ダイアログ指定</t>
    </r>
    <r>
      <rPr>
        <sz val="11"/>
        <rFont val="ＭＳ Ｐゴシック"/>
        <family val="3"/>
        <charset val="128"/>
      </rPr>
      <t>)</t>
    </r>
    <r>
      <rPr>
        <b/>
        <sz val="11"/>
        <color indexed="12"/>
        <rFont val="ＭＳ Ｐゴシック"/>
        <family val="3"/>
        <charset val="128"/>
      </rPr>
      <t>に選択して、再度１．の操作を</t>
    </r>
    <rPh sb="7" eb="9">
      <t>シテイ</t>
    </rPh>
    <rPh sb="11" eb="13">
      <t>センタク</t>
    </rPh>
    <rPh sb="16" eb="18">
      <t>サイド</t>
    </rPh>
    <rPh sb="21" eb="23">
      <t>ソウサ</t>
    </rPh>
    <phoneticPr fontId="5"/>
  </si>
  <si>
    <t>C17</t>
    <phoneticPr fontId="5"/>
  </si>
  <si>
    <t>※ キーの変更されたデータは、９９（削除）がセットされます。</t>
    <rPh sb="5" eb="7">
      <t>ヘンコウ</t>
    </rPh>
    <rPh sb="18" eb="20">
      <t>サクジョ</t>
    </rPh>
    <phoneticPr fontId="5"/>
  </si>
  <si>
    <t>そちらも合わせて参考にしてください。</t>
    <rPh sb="4" eb="5">
      <t>ア</t>
    </rPh>
    <rPh sb="8" eb="10">
      <t>サンコウ</t>
    </rPh>
    <phoneticPr fontId="5"/>
  </si>
  <si>
    <t>※dbSheetClientで排他制御をするために必要なフィールドです。</t>
    <rPh sb="15" eb="17">
      <t>ハイタ</t>
    </rPh>
    <rPh sb="17" eb="19">
      <t>セイギョ</t>
    </rPh>
    <rPh sb="25" eb="27">
      <t>ヒツヨウ</t>
    </rPh>
    <phoneticPr fontId="5"/>
  </si>
  <si>
    <t>　 詳細は、『開発版テクニカルリファレンスマニュアル「３．１．２項」』を参照してください。</t>
    <rPh sb="32" eb="33">
      <t>コウ</t>
    </rPh>
    <phoneticPr fontId="5"/>
  </si>
  <si>
    <t>※ ステータス</t>
    <phoneticPr fontId="5"/>
  </si>
  <si>
    <t>（DBS_STATUS）</t>
    <phoneticPr fontId="5"/>
  </si>
  <si>
    <t>各ボタンは以下のようにExcel機能と対応しています。</t>
    <rPh sb="0" eb="1">
      <t>カク</t>
    </rPh>
    <rPh sb="5" eb="7">
      <t>イカ</t>
    </rPh>
    <rPh sb="16" eb="18">
      <t>キノウ</t>
    </rPh>
    <rPh sb="19" eb="21">
      <t>タイオウ</t>
    </rPh>
    <phoneticPr fontId="5"/>
  </si>
  <si>
    <t>Excelシート上の選択した範囲のデータをクリップボードにセット（コピー）したり、
クリップボードからExcelシート上の指定したセルに貼り付けをおこないます。
また、クリップボード内のデータをクリアすることができます。</t>
    <rPh sb="8" eb="9">
      <t>ジョウ</t>
    </rPh>
    <rPh sb="61" eb="63">
      <t>シテイ</t>
    </rPh>
    <rPh sb="91" eb="92">
      <t>ナイ</t>
    </rPh>
    <phoneticPr fontId="5"/>
  </si>
  <si>
    <t>^TAB</t>
    <phoneticPr fontId="5"/>
  </si>
  <si>
    <t>商品１</t>
    <phoneticPr fontId="5"/>
  </si>
  <si>
    <t>個</t>
    <phoneticPr fontId="5"/>
  </si>
  <si>
    <t>商品２</t>
    <phoneticPr fontId="5"/>
  </si>
  <si>
    <t>箱</t>
    <phoneticPr fontId="5"/>
  </si>
  <si>
    <t>商品３</t>
    <phoneticPr fontId="5"/>
  </si>
  <si>
    <t>入力ファイル(*.csv,*.tsv)|*.csv;*.tsv|テキストファイル(*.txt)|*.txt</t>
    <phoneticPr fontId="5"/>
  </si>
  <si>
    <t>DBS_STATUS</t>
    <phoneticPr fontId="5"/>
  </si>
  <si>
    <t>DBS_CREATE_USER</t>
    <phoneticPr fontId="5"/>
  </si>
  <si>
    <t>DBS_CREATE_DATE</t>
    <phoneticPr fontId="5"/>
  </si>
  <si>
    <t>DBS_UPDATE_USER</t>
    <phoneticPr fontId="5"/>
  </si>
  <si>
    <t>DBS_UPDATE_DATE</t>
    <phoneticPr fontId="5"/>
  </si>
  <si>
    <t>内容A０１</t>
    <rPh sb="0" eb="2">
      <t>ナイヨウ</t>
    </rPh>
    <phoneticPr fontId="5"/>
  </si>
  <si>
    <t>内容A０２</t>
    <rPh sb="0" eb="2">
      <t>ナイヨウ</t>
    </rPh>
    <phoneticPr fontId="5"/>
  </si>
  <si>
    <t>内容A０３</t>
    <rPh sb="0" eb="2">
      <t>ナイヨウ</t>
    </rPh>
    <phoneticPr fontId="5"/>
  </si>
  <si>
    <t>内容A０４</t>
    <rPh sb="0" eb="2">
      <t>ナイヨウ</t>
    </rPh>
    <phoneticPr fontId="5"/>
  </si>
  <si>
    <t>内容A０５</t>
    <rPh sb="0" eb="2">
      <t>ナイヨウ</t>
    </rPh>
    <phoneticPr fontId="5"/>
  </si>
  <si>
    <t>内容A０６</t>
    <rPh sb="0" eb="2">
      <t>ナイヨウ</t>
    </rPh>
    <phoneticPr fontId="5"/>
  </si>
  <si>
    <t>・・・①の表に、「データ照会画面」で選択したデータを一括して横方向（行）に展開します。</t>
    <rPh sb="18" eb="20">
      <t>センタク</t>
    </rPh>
    <rPh sb="30" eb="33">
      <t>ヨコホウコウ</t>
    </rPh>
    <rPh sb="34" eb="35">
      <t>ギョウ</t>
    </rPh>
    <rPh sb="37" eb="39">
      <t>テンカイ</t>
    </rPh>
    <phoneticPr fontId="5"/>
  </si>
  <si>
    <t>①一括表示（横方向：行）</t>
    <rPh sb="1" eb="3">
      <t>イッカツ</t>
    </rPh>
    <rPh sb="3" eb="5">
      <t>ヒョウジ</t>
    </rPh>
    <rPh sb="6" eb="7">
      <t>ヨコ</t>
    </rPh>
    <rPh sb="7" eb="9">
      <t>ホウコウ</t>
    </rPh>
    <rPh sb="10" eb="11">
      <t>ギョウ</t>
    </rPh>
    <phoneticPr fontId="5"/>
  </si>
  <si>
    <t>③一括表示（縦方向：列）</t>
    <rPh sb="1" eb="3">
      <t>イッカツ</t>
    </rPh>
    <rPh sb="3" eb="5">
      <t>ヒョウジ</t>
    </rPh>
    <rPh sb="6" eb="9">
      <t>タテホウコウ</t>
    </rPh>
    <rPh sb="10" eb="11">
      <t>レツ</t>
    </rPh>
    <phoneticPr fontId="5"/>
  </si>
  <si>
    <t>・・・②の表に、「データ照会画面」で選択したデータを指定した項目ごとに個別に展開します。</t>
    <rPh sb="18" eb="20">
      <t>センタク</t>
    </rPh>
    <rPh sb="26" eb="28">
      <t>シテイ</t>
    </rPh>
    <rPh sb="30" eb="32">
      <t>コウモク</t>
    </rPh>
    <rPh sb="38" eb="40">
      <t>テンカイ</t>
    </rPh>
    <phoneticPr fontId="5"/>
  </si>
  <si>
    <t>・・・③の表に、「データ照会画面」で選択したデータを一括して縦方向（列）に展開します。</t>
    <rPh sb="18" eb="20">
      <t>センタク</t>
    </rPh>
    <rPh sb="30" eb="33">
      <t>タテホウコウ</t>
    </rPh>
    <rPh sb="37" eb="39">
      <t>テンカイ</t>
    </rPh>
    <phoneticPr fontId="5"/>
  </si>
  <si>
    <t>タスクタイプ「10200: テーブル更新」の更新処理を使わずに、データベースシステムで
提供されているＳＱＬ文を使用して更新処理をおこないます。
※ストアドプロシージャを使用する場合も同様に利用できます。</t>
    <rPh sb="18" eb="20">
      <t>コウシン</t>
    </rPh>
    <rPh sb="22" eb="24">
      <t>コウシン</t>
    </rPh>
    <rPh sb="24" eb="26">
      <t>ショリ</t>
    </rPh>
    <rPh sb="27" eb="28">
      <t>ツカ</t>
    </rPh>
    <rPh sb="56" eb="58">
      <t>シヨウ</t>
    </rPh>
    <rPh sb="60" eb="62">
      <t>コウシン</t>
    </rPh>
    <rPh sb="62" eb="64">
      <t>ショリ</t>
    </rPh>
    <rPh sb="85" eb="87">
      <t>シヨウ</t>
    </rPh>
    <rPh sb="89" eb="91">
      <t>バアイ</t>
    </rPh>
    <rPh sb="92" eb="94">
      <t>ドウヨウ</t>
    </rPh>
    <rPh sb="95" eb="97">
      <t>リヨウ</t>
    </rPh>
    <phoneticPr fontId="5"/>
  </si>
  <si>
    <t>１．　　　　　　　　　　　　をクリックすると、ハイパータスク実行可能な実行ボタン（下記作成場所）を作成します。</t>
    <rPh sb="30" eb="32">
      <t>ジッコウ</t>
    </rPh>
    <rPh sb="32" eb="34">
      <t>カノウ</t>
    </rPh>
    <rPh sb="35" eb="37">
      <t>ジッコウ</t>
    </rPh>
    <rPh sb="41" eb="43">
      <t>カキ</t>
    </rPh>
    <rPh sb="43" eb="45">
      <t>サクセイ</t>
    </rPh>
    <rPh sb="45" eb="47">
      <t>バショ</t>
    </rPh>
    <rPh sb="49" eb="51">
      <t>サクセイ</t>
    </rPh>
    <phoneticPr fontId="5"/>
  </si>
  <si>
    <t>２．　　　　　　　　　　　　をクリックすると、操作１．で挿入した実行ボタンを削除します。</t>
    <rPh sb="23" eb="25">
      <t>ソウサ</t>
    </rPh>
    <rPh sb="28" eb="30">
      <t>ソウニュウ</t>
    </rPh>
    <rPh sb="32" eb="34">
      <t>ジッコウ</t>
    </rPh>
    <rPh sb="38" eb="40">
      <t>サクジョ</t>
    </rPh>
    <phoneticPr fontId="5"/>
  </si>
  <si>
    <t>　　ここでは、実行ボタンにExcelの「セルの書式設定」ダイアログを表示するハイパータスクを設定しています。</t>
    <rPh sb="23" eb="25">
      <t>ショシキ</t>
    </rPh>
    <rPh sb="25" eb="27">
      <t>セッテイ</t>
    </rPh>
    <rPh sb="34" eb="36">
      <t>ヒョウジ</t>
    </rPh>
    <rPh sb="46" eb="48">
      <t>セッテイ</t>
    </rPh>
    <phoneticPr fontId="5"/>
  </si>
  <si>
    <t>B表．更新データ用　　◆更新データ用シート（シート名：更新リスト型_Out）の表を、リンク貼り付けしています。）</t>
    <rPh sb="1" eb="2">
      <t>ヒョウ</t>
    </rPh>
    <rPh sb="3" eb="5">
      <t>コウシン</t>
    </rPh>
    <rPh sb="8" eb="9">
      <t>ヨウ</t>
    </rPh>
    <rPh sb="12" eb="14">
      <t>コウシン</t>
    </rPh>
    <rPh sb="17" eb="18">
      <t>ヨウ</t>
    </rPh>
    <rPh sb="32" eb="33">
      <t>ガタ</t>
    </rPh>
    <phoneticPr fontId="5"/>
  </si>
  <si>
    <t>機能：　</t>
    <rPh sb="0" eb="2">
      <t>キノウ</t>
    </rPh>
    <phoneticPr fontId="5"/>
  </si>
  <si>
    <t>※Ｅｘｃｅｌ2000では、入力規則のコピーはできません。</t>
    <rPh sb="13" eb="15">
      <t>ニュウリョク</t>
    </rPh>
    <rPh sb="15" eb="17">
      <t>キソク</t>
    </rPh>
    <phoneticPr fontId="5"/>
  </si>
  <si>
    <t>【出力ﾌｧｲﾙﾊﾟｽ】：</t>
    <rPh sb="1" eb="3">
      <t>シュツリョク</t>
    </rPh>
    <phoneticPr fontId="5"/>
  </si>
  <si>
    <r>
      <t xml:space="preserve">操作：　１．A.表の </t>
    </r>
    <r>
      <rPr>
        <b/>
        <sz val="11"/>
        <color indexed="16"/>
        <rFont val="ＭＳ Ｐゴシック"/>
        <family val="3"/>
        <charset val="128"/>
      </rPr>
      <t>商品名～分類</t>
    </r>
    <r>
      <rPr>
        <b/>
        <sz val="11"/>
        <color indexed="12"/>
        <rFont val="ＭＳ Ｐゴシック"/>
        <family val="3"/>
        <charset val="128"/>
      </rPr>
      <t xml:space="preserve"> の任意のフィールドを変更します。</t>
    </r>
    <rPh sb="19" eb="21">
      <t>ニンイ</t>
    </rPh>
    <phoneticPr fontId="5"/>
  </si>
  <si>
    <t>１．　　　　　　　　　　　　をクリックすると、ハイパータスク実行可能なリンクセル（下記作成場所）を作成します。</t>
    <rPh sb="30" eb="32">
      <t>ジッコウ</t>
    </rPh>
    <rPh sb="32" eb="34">
      <t>カノウ</t>
    </rPh>
    <rPh sb="41" eb="43">
      <t>カキ</t>
    </rPh>
    <rPh sb="43" eb="45">
      <t>サクセイ</t>
    </rPh>
    <rPh sb="45" eb="47">
      <t>バショ</t>
    </rPh>
    <rPh sb="49" eb="51">
      <t>サクセイ</t>
    </rPh>
    <phoneticPr fontId="5"/>
  </si>
  <si>
    <t>１．　　　　　　　　　　　をクリックすると、タイマーを始動します（下記の時刻表示が変わるようになります）。</t>
    <rPh sb="27" eb="29">
      <t>シドウ</t>
    </rPh>
    <rPh sb="33" eb="35">
      <t>カキ</t>
    </rPh>
    <rPh sb="36" eb="38">
      <t>ジコク</t>
    </rPh>
    <rPh sb="38" eb="40">
      <t>ヒョウジ</t>
    </rPh>
    <rPh sb="41" eb="42">
      <t>カ</t>
    </rPh>
    <phoneticPr fontId="5"/>
  </si>
  <si>
    <t>・タスクタイプ「70601: セルリンク挿入」は、セルにハイパーリンクを設定して、ハイパータスクの実行可能な
リンクセルを自動作成します。
・タスクタイプ「70602: セルリンク削除」は、挿入したセルリンクの削除をおこないます。</t>
    <rPh sb="36" eb="38">
      <t>セッテイ</t>
    </rPh>
    <rPh sb="49" eb="51">
      <t>ジッコウ</t>
    </rPh>
    <rPh sb="51" eb="53">
      <t>カノウ</t>
    </rPh>
    <rPh sb="61" eb="63">
      <t>ジドウ</t>
    </rPh>
    <rPh sb="63" eb="65">
      <t>サクセイ</t>
    </rPh>
    <rPh sb="90" eb="92">
      <t>サクジョ</t>
    </rPh>
    <phoneticPr fontId="5"/>
  </si>
  <si>
    <t>　　ここでは、リンクセルにExcelの「ページ設定」ダイアログを表示するハイパータスクを設定しています。</t>
    <rPh sb="23" eb="25">
      <t>セッテイ</t>
    </rPh>
    <rPh sb="32" eb="34">
      <t>ヒョウジ</t>
    </rPh>
    <rPh sb="44" eb="46">
      <t>セッテイ</t>
    </rPh>
    <phoneticPr fontId="5"/>
  </si>
  <si>
    <t>リンクセルをクリックするとExcelの「ページ設定」ダイアログを表示します。</t>
    <rPh sb="23" eb="25">
      <t>セッテイ</t>
    </rPh>
    <rPh sb="32" eb="34">
      <t>ヒョウジ</t>
    </rPh>
    <phoneticPr fontId="5"/>
  </si>
  <si>
    <t>=NOW()</t>
    <phoneticPr fontId="5"/>
  </si>
  <si>
    <t>=if(MOD(DAY(NOW()),2)=1,"テスト１","テスト２")</t>
    <phoneticPr fontId="5"/>
  </si>
  <si>
    <t>=INFO("release")</t>
    <phoneticPr fontId="5"/>
  </si>
  <si>
    <t>指定したセル位置（範囲）を、指定したクリア形式でクリアします。
Excelのクリアと同等のクリア処理をおこないます。</t>
    <phoneticPr fontId="5"/>
  </si>
  <si>
    <t>（クリア_元）</t>
    <rPh sb="5" eb="6">
      <t>モト</t>
    </rPh>
    <phoneticPr fontId="5"/>
  </si>
  <si>
    <t>アップロード先フォルダ名</t>
    <rPh sb="6" eb="7">
      <t>サキ</t>
    </rPh>
    <rPh sb="11" eb="12">
      <t>メイ</t>
    </rPh>
    <phoneticPr fontId="5"/>
  </si>
  <si>
    <t>アップロード先ファイル名</t>
    <rPh sb="6" eb="7">
      <t>サキ</t>
    </rPh>
    <rPh sb="11" eb="12">
      <t>メイ</t>
    </rPh>
    <phoneticPr fontId="5"/>
  </si>
  <si>
    <t>（クリア_結果）</t>
    <rPh sb="5" eb="7">
      <t>ケッカ</t>
    </rPh>
    <phoneticPr fontId="5"/>
  </si>
  <si>
    <t>２．入力欄（２箇所）で数値を入力し、［採用］ボタンをクリックしてください。</t>
    <rPh sb="2" eb="4">
      <t>ニュウリョク</t>
    </rPh>
    <rPh sb="4" eb="5">
      <t>ラン</t>
    </rPh>
    <rPh sb="7" eb="9">
      <t>カショ</t>
    </rPh>
    <rPh sb="11" eb="13">
      <t>スウチ</t>
    </rPh>
    <rPh sb="14" eb="16">
      <t>ニュウリョク</t>
    </rPh>
    <rPh sb="19" eb="21">
      <t>サイヨウ</t>
    </rPh>
    <phoneticPr fontId="5"/>
  </si>
  <si>
    <t>２．入力欄で日付を入力し、［決定］ボタンをクリックしてください。</t>
    <rPh sb="2" eb="4">
      <t>ニュウリョク</t>
    </rPh>
    <rPh sb="4" eb="5">
      <t>ラン</t>
    </rPh>
    <rPh sb="6" eb="8">
      <t>ヒヅケ</t>
    </rPh>
    <rPh sb="9" eb="11">
      <t>ニュウリョク</t>
    </rPh>
    <rPh sb="14" eb="16">
      <t>ケッテイ</t>
    </rPh>
    <phoneticPr fontId="5"/>
  </si>
  <si>
    <t>２．入力欄（２箇所）で日付を入力し、［採用］ボタンをクリックしてください。</t>
    <rPh sb="2" eb="4">
      <t>ニュウリョク</t>
    </rPh>
    <rPh sb="4" eb="5">
      <t>ラン</t>
    </rPh>
    <rPh sb="7" eb="9">
      <t>カショ</t>
    </rPh>
    <rPh sb="11" eb="13">
      <t>ヒヅケ</t>
    </rPh>
    <rPh sb="14" eb="16">
      <t>ニュウリョク</t>
    </rPh>
    <rPh sb="19" eb="21">
      <t>サイヨウ</t>
    </rPh>
    <phoneticPr fontId="5"/>
  </si>
  <si>
    <t>外部DLLモジュール（DLLファイル）の指定した関数（パラメータ数は最大20）を
呼び出し（実行）します。</t>
    <rPh sb="20" eb="22">
      <t>シテイ</t>
    </rPh>
    <rPh sb="41" eb="42">
      <t>ヨ</t>
    </rPh>
    <rPh sb="43" eb="44">
      <t>ダ</t>
    </rPh>
    <rPh sb="46" eb="48">
      <t>ジッコウ</t>
    </rPh>
    <phoneticPr fontId="5"/>
  </si>
  <si>
    <t>１．　　　　　　　　　　　　をクリックすると、下記で指定した外部DLLの関数にパラメータを渡し、</t>
    <rPh sb="23" eb="25">
      <t>カキ</t>
    </rPh>
    <rPh sb="26" eb="28">
      <t>シテイ</t>
    </rPh>
    <phoneticPr fontId="5"/>
  </si>
  <si>
    <t>起動時プリンタ</t>
    <rPh sb="0" eb="2">
      <t>キドウ</t>
    </rPh>
    <rPh sb="2" eb="3">
      <t>ジ</t>
    </rPh>
    <phoneticPr fontId="5"/>
  </si>
  <si>
    <t>↓【現在のプリンタ】</t>
    <rPh sb="2" eb="4">
      <t>ゲンザイ</t>
    </rPh>
    <phoneticPr fontId="5"/>
  </si>
  <si>
    <t>↓【現在の用紙サイズ】</t>
    <rPh sb="2" eb="4">
      <t>ゲンザイ</t>
    </rPh>
    <rPh sb="5" eb="7">
      <t>ヨウシ</t>
    </rPh>
    <phoneticPr fontId="5"/>
  </si>
  <si>
    <t>印刷の向き</t>
    <rPh sb="3" eb="4">
      <t>ム</t>
    </rPh>
    <phoneticPr fontId="5"/>
  </si>
  <si>
    <t>直接印刷／用紙の向き</t>
    <rPh sb="5" eb="7">
      <t>ヨウシ</t>
    </rPh>
    <rPh sb="8" eb="9">
      <t>ム</t>
    </rPh>
    <phoneticPr fontId="5"/>
  </si>
  <si>
    <t>３．　　　　　　　　　　　をクリックします。 データが登録（更新）されます。</t>
    <rPh sb="27" eb="29">
      <t>トウロク</t>
    </rPh>
    <rPh sb="30" eb="32">
      <t>コウシン</t>
    </rPh>
    <phoneticPr fontId="5"/>
  </si>
  <si>
    <t>４．　　　　　　　　　　　をクリックして、データを一度クリアします。</t>
    <rPh sb="25" eb="27">
      <t>イチド</t>
    </rPh>
    <phoneticPr fontId="5"/>
  </si>
  <si>
    <t>・タスクタイプ「70611: 実行ボタン挿入」は、セルにハイパーリンクを設定して、ハイパータスクの実行可能な
ボタンを自動作成します。
・タスクタイプ「70612: 実行ボタン削除」は、挿入した実行ボタンの削除をおこないます。</t>
    <rPh sb="15" eb="17">
      <t>ジッコウ</t>
    </rPh>
    <rPh sb="97" eb="99">
      <t>ジッコウ</t>
    </rPh>
    <phoneticPr fontId="5"/>
  </si>
  <si>
    <t>２．呼び出し関数名、パラメータ1、パラメータ2の値を変更して、再度１．の操作をすることにより、</t>
    <rPh sb="2" eb="3">
      <t>ヨ</t>
    </rPh>
    <rPh sb="4" eb="5">
      <t>ダ</t>
    </rPh>
    <rPh sb="24" eb="25">
      <t>アタイ</t>
    </rPh>
    <rPh sb="31" eb="33">
      <t>サイド</t>
    </rPh>
    <rPh sb="36" eb="38">
      <t>ソウサ</t>
    </rPh>
    <phoneticPr fontId="5"/>
  </si>
  <si>
    <t>　　四則演算を確認することができます。</t>
    <phoneticPr fontId="5"/>
  </si>
  <si>
    <t>実行ボタンをクリックするとExcelの「セルの書式設定」ダイアログを表示します。</t>
    <rPh sb="0" eb="2">
      <t>ジッコウ</t>
    </rPh>
    <rPh sb="23" eb="25">
      <t>ショシキ</t>
    </rPh>
    <rPh sb="25" eb="27">
      <t>セッテイ</t>
    </rPh>
    <rPh sb="34" eb="36">
      <t>ヒョウジ</t>
    </rPh>
    <phoneticPr fontId="5"/>
  </si>
  <si>
    <t>５０２００： コピー（すべて、数式、値、書式、入力規制）</t>
    <rPh sb="15" eb="17">
      <t>スウシキ</t>
    </rPh>
    <rPh sb="18" eb="19">
      <t>アタイ</t>
    </rPh>
    <rPh sb="23" eb="25">
      <t>ニュウリョク</t>
    </rPh>
    <rPh sb="25" eb="27">
      <t>キセイ</t>
    </rPh>
    <phoneticPr fontId="5"/>
  </si>
  <si>
    <t>値</t>
    <phoneticPr fontId="5"/>
  </si>
  <si>
    <t>数式・値・書式</t>
    <rPh sb="0" eb="2">
      <t>スウシキ</t>
    </rPh>
    <rPh sb="3" eb="4">
      <t>アタイ</t>
    </rPh>
    <rPh sb="5" eb="7">
      <t>ショシキ</t>
    </rPh>
    <phoneticPr fontId="5"/>
  </si>
  <si>
    <r>
      <t>　　</t>
    </r>
    <r>
      <rPr>
        <b/>
        <sz val="11"/>
        <color indexed="12"/>
        <rFont val="ＭＳ Ｐゴシック"/>
        <family val="3"/>
        <charset val="128"/>
      </rPr>
      <t>外部アプリを終了すると、下記で指定した終了メッセージが表示されます。</t>
    </r>
    <rPh sb="2" eb="4">
      <t>ガイブ</t>
    </rPh>
    <rPh sb="8" eb="10">
      <t>シュウリョウ</t>
    </rPh>
    <rPh sb="14" eb="16">
      <t>カキ</t>
    </rPh>
    <rPh sb="17" eb="19">
      <t>シテイ</t>
    </rPh>
    <rPh sb="21" eb="23">
      <t>シュウリョウ</t>
    </rPh>
    <rPh sb="29" eb="31">
      <t>ヒョウジ</t>
    </rPh>
    <phoneticPr fontId="5"/>
  </si>
  <si>
    <t>A表．入力用</t>
    <rPh sb="1" eb="2">
      <t>ヒョウ</t>
    </rPh>
    <rPh sb="3" eb="5">
      <t>ニュウリョク</t>
    </rPh>
    <rPh sb="5" eb="6">
      <t>ヨウ</t>
    </rPh>
    <phoneticPr fontId="5"/>
  </si>
  <si>
    <t>　　　　　　</t>
    <phoneticPr fontId="5"/>
  </si>
  <si>
    <t>　　　　 ２．　　　　　　　　　をクリックします。</t>
    <phoneticPr fontId="5"/>
  </si>
  <si>
    <t>操作：　下記の各ボタンをクリックして、コピー（貼り付け）が実行されるのを確認しましょう。</t>
    <rPh sb="4" eb="6">
      <t>カキ</t>
    </rPh>
    <rPh sb="7" eb="8">
      <t>カク</t>
    </rPh>
    <phoneticPr fontId="5"/>
  </si>
  <si>
    <r>
      <t>　（「セルの書式設定」の「保護」タブ　→　</t>
    </r>
    <r>
      <rPr>
        <b/>
        <sz val="11"/>
        <rFont val="ＭＳ Ｐゴシック"/>
        <family val="3"/>
        <charset val="128"/>
      </rPr>
      <t>ロック：ON</t>
    </r>
    <r>
      <rPr>
        <sz val="11"/>
        <rFont val="ＭＳ Ｐゴシック"/>
        <family val="3"/>
        <charset val="128"/>
      </rPr>
      <t>）</t>
    </r>
    <rPh sb="6" eb="8">
      <t>ショシキ</t>
    </rPh>
    <rPh sb="8" eb="10">
      <t>セッテイ</t>
    </rPh>
    <rPh sb="13" eb="15">
      <t>ホゴ</t>
    </rPh>
    <phoneticPr fontId="5"/>
  </si>
  <si>
    <r>
      <t>　（「セルの書式設定」の「保護」タブ　→　</t>
    </r>
    <r>
      <rPr>
        <b/>
        <sz val="11"/>
        <rFont val="ＭＳ Ｐゴシック"/>
        <family val="3"/>
        <charset val="128"/>
      </rPr>
      <t>ロック：OFF</t>
    </r>
    <r>
      <rPr>
        <sz val="11"/>
        <rFont val="ＭＳ Ｐゴシック"/>
        <family val="3"/>
        <charset val="128"/>
      </rPr>
      <t>）</t>
    </r>
    <rPh sb="6" eb="8">
      <t>ショシキ</t>
    </rPh>
    <rPh sb="8" eb="10">
      <t>セッテイ</t>
    </rPh>
    <rPh sb="13" eb="15">
      <t>ホゴ</t>
    </rPh>
    <phoneticPr fontId="5"/>
  </si>
  <si>
    <t>　　 但し、「セルの書式設定」で「保護」タブのロックをＯFFにすると、そのセルは編集可能になります。</t>
    <rPh sb="40" eb="42">
      <t>ヘンシュウ</t>
    </rPh>
    <rPh sb="42" eb="44">
      <t>カノウ</t>
    </rPh>
    <phoneticPr fontId="5"/>
  </si>
  <si>
    <t>下記の各ボタンをクリックして、それぞれの「切替」の動作が実行されるのを確認しましょう。</t>
    <rPh sb="0" eb="2">
      <t>カキ</t>
    </rPh>
    <rPh sb="3" eb="4">
      <t>カク</t>
    </rPh>
    <rPh sb="21" eb="23">
      <t>キリカエ</t>
    </rPh>
    <rPh sb="25" eb="27">
      <t>ドウサ</t>
    </rPh>
    <rPh sb="28" eb="30">
      <t>ジッコウ</t>
    </rPh>
    <rPh sb="35" eb="37">
      <t>カクニン</t>
    </rPh>
    <phoneticPr fontId="5"/>
  </si>
  <si>
    <t>別のシートに移動し、シートを切り替えます。</t>
    <rPh sb="0" eb="1">
      <t>ベツ</t>
    </rPh>
    <rPh sb="6" eb="8">
      <t>イドウ</t>
    </rPh>
    <rPh sb="14" eb="15">
      <t>キ</t>
    </rPh>
    <rPh sb="16" eb="17">
      <t>タイ</t>
    </rPh>
    <phoneticPr fontId="5"/>
  </si>
  <si>
    <t>シート切替（子画面に切り替わりました。）</t>
    <rPh sb="3" eb="5">
      <t>キリカエ</t>
    </rPh>
    <rPh sb="6" eb="7">
      <t>コ</t>
    </rPh>
    <rPh sb="7" eb="9">
      <t>ガメン</t>
    </rPh>
    <rPh sb="10" eb="11">
      <t>キ</t>
    </rPh>
    <rPh sb="12" eb="13">
      <t>カ</t>
    </rPh>
    <phoneticPr fontId="5"/>
  </si>
  <si>
    <t>ボタンをクリックすると、前のシートに戻ります。</t>
    <rPh sb="12" eb="13">
      <t>マエ</t>
    </rPh>
    <rPh sb="18" eb="19">
      <t>モド</t>
    </rPh>
    <phoneticPr fontId="5"/>
  </si>
  <si>
    <t>外部のアプリケーションソフトを起動します。
プログラムファイル名ではなくデータファイル名を指定して、そのファイルに関連付けられた
アプリケーションソフトを起動することも可能です。</t>
    <phoneticPr fontId="5"/>
  </si>
  <si>
    <t>プログラムの引数</t>
    <phoneticPr fontId="5"/>
  </si>
  <si>
    <t>アプリ最前面表示</t>
    <rPh sb="3" eb="4">
      <t>サイ</t>
    </rPh>
    <rPh sb="4" eb="5">
      <t>メン</t>
    </rPh>
    <rPh sb="5" eb="6">
      <t>ヒョウ</t>
    </rPh>
    <rPh sb="6" eb="8">
      <t>ヒョウジ</t>
    </rPh>
    <phoneticPr fontId="6"/>
  </si>
  <si>
    <t>アプリの同期</t>
    <rPh sb="4" eb="6">
      <t>ドウキ</t>
    </rPh>
    <phoneticPr fontId="6"/>
  </si>
  <si>
    <t>指定したセル範囲のデータを、CSV、TSV形式等のテキストデータファイルへ出力します。
出力モードで既存のファイルへ追加したり、データの各項目をダブルクォーテーションで
囲む/囲まないなどの指定ができます。</t>
    <rPh sb="23" eb="24">
      <t>トウ</t>
    </rPh>
    <rPh sb="44" eb="46">
      <t>シュツリョク</t>
    </rPh>
    <rPh sb="50" eb="52">
      <t>キゾン</t>
    </rPh>
    <rPh sb="58" eb="60">
      <t>ツイカ</t>
    </rPh>
    <rPh sb="85" eb="86">
      <t>カコ</t>
    </rPh>
    <rPh sb="88" eb="89">
      <t>カコ</t>
    </rPh>
    <rPh sb="95" eb="97">
      <t>シテイ</t>
    </rPh>
    <phoneticPr fontId="5"/>
  </si>
  <si>
    <r>
      <t>※</t>
    </r>
    <r>
      <rPr>
        <sz val="9"/>
        <rFont val="ＭＳ Ｐゴシック"/>
        <family val="3"/>
        <charset val="128"/>
      </rPr>
      <t>タスク定義から直接展開（表示）されています。</t>
    </r>
    <rPh sb="4" eb="6">
      <t>テイギ</t>
    </rPh>
    <rPh sb="8" eb="10">
      <t>チョクセツ</t>
    </rPh>
    <rPh sb="10" eb="12">
      <t>テンカイ</t>
    </rPh>
    <rPh sb="13" eb="15">
      <t>ヒョウジ</t>
    </rPh>
    <phoneticPr fontId="5"/>
  </si>
  <si>
    <t>・・・１</t>
    <phoneticPr fontId="5"/>
  </si>
  <si>
    <t>・・・２</t>
    <phoneticPr fontId="5"/>
  </si>
  <si>
    <t>メインボタン及びサブボタンを 有効／無効（グレイアウト表示）／非表示に切り替えます。
また、指定した「BSNO」(ボタンセットNo)のボタンを表示することもできます。
（メインボタンがクリックされた後、メインボタンを無効にしてサブボタンだけを表示したり、
メインボタンを隠してサブボタンだけを表示する時などに使用します。）</t>
    <phoneticPr fontId="5"/>
  </si>
  <si>
    <t>機能：</t>
    <phoneticPr fontId="5"/>
  </si>
  <si>
    <t xml:space="preserve"> 機能：</t>
    <rPh sb="1" eb="3">
      <t>キノウ</t>
    </rPh>
    <phoneticPr fontId="5"/>
  </si>
  <si>
    <t>コピー元の範囲とコピー先の開始位置を指定することで、Excelの「コピー＆形式を選択して貼り付け」と
同等のコピー処理をおこないます。</t>
    <phoneticPr fontId="5"/>
  </si>
  <si>
    <t>各ボタンをクリックして、クリアを実行してみましょう。</t>
    <rPh sb="0" eb="1">
      <t>カク</t>
    </rPh>
    <phoneticPr fontId="5"/>
  </si>
  <si>
    <t>A4</t>
    <phoneticPr fontId="5"/>
  </si>
  <si>
    <t>ダウンロード元ホスト指定</t>
    <rPh sb="6" eb="7">
      <t>モト</t>
    </rPh>
    <rPh sb="10" eb="12">
      <t>シテイ</t>
    </rPh>
    <phoneticPr fontId="5"/>
  </si>
  <si>
    <t>元・ダイアログ用ファイルのフィルタ</t>
    <phoneticPr fontId="5"/>
  </si>
  <si>
    <t>先・ダイアログ用初期表示フォルダ</t>
    <rPh sb="7" eb="8">
      <t>ヨウ</t>
    </rPh>
    <rPh sb="8" eb="10">
      <t>ショキ</t>
    </rPh>
    <phoneticPr fontId="5"/>
  </si>
  <si>
    <t>先・ダイアログ用指定フォルダ</t>
    <rPh sb="8" eb="10">
      <t>シテイ</t>
    </rPh>
    <phoneticPr fontId="5"/>
  </si>
  <si>
    <t>ダイアログ用ファイルの種類</t>
    <rPh sb="5" eb="6">
      <t>ヨウ</t>
    </rPh>
    <rPh sb="11" eb="13">
      <t>シュルイ</t>
    </rPh>
    <phoneticPr fontId="5"/>
  </si>
  <si>
    <t>ダイアログ用ファイルのフィルタ</t>
    <phoneticPr fontId="5"/>
  </si>
  <si>
    <t>・・・すぐに印刷を開始します。</t>
    <phoneticPr fontId="5"/>
  </si>
  <si>
    <t>１行目</t>
    <rPh sb="1" eb="3">
      <t>ギョウメ</t>
    </rPh>
    <phoneticPr fontId="5"/>
  </si>
  <si>
    <t>２行目</t>
    <rPh sb="2" eb="3">
      <t>メ</t>
    </rPh>
    <phoneticPr fontId="5"/>
  </si>
  <si>
    <t>３行目</t>
    <rPh sb="2" eb="3">
      <t>メ</t>
    </rPh>
    <phoneticPr fontId="5"/>
  </si>
  <si>
    <t>ニューコム</t>
  </si>
  <si>
    <t>ニューコム</t>
    <phoneticPr fontId="5"/>
  </si>
  <si>
    <t>結果</t>
    <phoneticPr fontId="5"/>
  </si>
  <si>
    <t>【名前定義名】</t>
    <rPh sb="1" eb="3">
      <t>ナマエ</t>
    </rPh>
    <rPh sb="3" eb="5">
      <t>テイギ</t>
    </rPh>
    <rPh sb="5" eb="6">
      <t>メイ</t>
    </rPh>
    <phoneticPr fontId="5"/>
  </si>
  <si>
    <t>ログＯＵＴ：詳細ログ 2012/02/27 18:30:48</t>
    <phoneticPr fontId="5"/>
  </si>
  <si>
    <t>更新区分：「全て更新」、更新シートのスタイル：「カード型」で
テーブルの更新をおこないます。</t>
    <rPh sb="0" eb="2">
      <t>コウシン</t>
    </rPh>
    <rPh sb="2" eb="4">
      <t>クブン</t>
    </rPh>
    <rPh sb="12" eb="14">
      <t>コウシン</t>
    </rPh>
    <rPh sb="27" eb="28">
      <t>ガタ</t>
    </rPh>
    <rPh sb="36" eb="38">
      <t>コウシン</t>
    </rPh>
    <phoneticPr fontId="5"/>
  </si>
  <si>
    <t>機能：</t>
    <phoneticPr fontId="5"/>
  </si>
  <si>
    <t>更新区分：「全て削除」で、データの削除処理をおこないます。
※dbSheetClientでは、楽観的排他制御方式でデータの削除処理をおこないます。</t>
    <rPh sb="0" eb="2">
      <t>コウシン</t>
    </rPh>
    <rPh sb="2" eb="4">
      <t>クブン</t>
    </rPh>
    <rPh sb="6" eb="7">
      <t>スベ</t>
    </rPh>
    <rPh sb="8" eb="10">
      <t>サクジョ</t>
    </rPh>
    <phoneticPr fontId="5"/>
  </si>
  <si>
    <t>３．　　　　　　　　　　　をクリックすると、ファイル選択ダイアログから図のファイルを選択して挿入します。</t>
    <rPh sb="26" eb="28">
      <t>センタク</t>
    </rPh>
    <rPh sb="35" eb="36">
      <t>ズ</t>
    </rPh>
    <rPh sb="42" eb="44">
      <t>センタク</t>
    </rPh>
    <rPh sb="46" eb="48">
      <t>ソウニュウ</t>
    </rPh>
    <phoneticPr fontId="5"/>
  </si>
  <si>
    <t>４．　　　　　　　　　　　をクリックすると、挿入したすべての図をクリアします。</t>
    <rPh sb="22" eb="24">
      <t>ソウニュウ</t>
    </rPh>
    <rPh sb="30" eb="31">
      <t>ズ</t>
    </rPh>
    <phoneticPr fontId="5"/>
  </si>
  <si>
    <t>１．　　　　　　　　　　　をクリックすると、ファイル選択ダイアログを表示します。ここでアップロードする</t>
    <rPh sb="26" eb="28">
      <t>センタク</t>
    </rPh>
    <rPh sb="34" eb="36">
      <t>ヒョウジ</t>
    </rPh>
    <phoneticPr fontId="5"/>
  </si>
  <si>
    <t>№</t>
    <phoneticPr fontId="5"/>
  </si>
  <si>
    <t>列名</t>
    <rPh sb="0" eb="1">
      <t>レツ</t>
    </rPh>
    <rPh sb="1" eb="2">
      <t>メイ</t>
    </rPh>
    <phoneticPr fontId="5"/>
  </si>
  <si>
    <t>その他</t>
    <rPh sb="2" eb="3">
      <t>タ</t>
    </rPh>
    <phoneticPr fontId="5"/>
  </si>
  <si>
    <t>備考</t>
    <rPh sb="0" eb="2">
      <t>ビコウ</t>
    </rPh>
    <phoneticPr fontId="5"/>
  </si>
  <si>
    <t xml:space="preserve"> </t>
    <phoneticPr fontId="5"/>
  </si>
  <si>
    <t>　　　　　 セルの位置を取得</t>
    <rPh sb="9" eb="11">
      <t>イチ</t>
    </rPh>
    <rPh sb="12" eb="14">
      <t>シュトク</t>
    </rPh>
    <phoneticPr fontId="5"/>
  </si>
  <si>
    <t>更新済</t>
    <rPh sb="0" eb="2">
      <t>コウシン</t>
    </rPh>
    <rPh sb="2" eb="3">
      <t>スミ</t>
    </rPh>
    <phoneticPr fontId="5"/>
  </si>
  <si>
    <t>この事例では、データ件数が少なく、データ処理時間の違いがあまり分かりませんが、</t>
    <rPh sb="10" eb="12">
      <t>ケンスウ</t>
    </rPh>
    <rPh sb="20" eb="22">
      <t>ショリ</t>
    </rPh>
    <rPh sb="25" eb="26">
      <t>チガ</t>
    </rPh>
    <rPh sb="31" eb="32">
      <t>ワ</t>
    </rPh>
    <phoneticPr fontId="5"/>
  </si>
  <si>
    <t>dbS_Mcr02</t>
  </si>
  <si>
    <t>dbS_DoEventsMcr01</t>
  </si>
  <si>
    <t>先ファイルの指定方法</t>
    <rPh sb="0" eb="1">
      <t>サキ</t>
    </rPh>
    <rPh sb="6" eb="8">
      <t>シテイ</t>
    </rPh>
    <rPh sb="8" eb="10">
      <t>ホウホウ</t>
    </rPh>
    <phoneticPr fontId="5"/>
  </si>
  <si>
    <t>先フォルダ名</t>
    <rPh sb="0" eb="1">
      <t>サキ</t>
    </rPh>
    <phoneticPr fontId="5"/>
  </si>
  <si>
    <t>先ファイル名</t>
    <rPh sb="0" eb="1">
      <t>サキ</t>
    </rPh>
    <phoneticPr fontId="5"/>
  </si>
  <si>
    <t>ここでは、「Excelメニュー表示」、「シート見出し表示」、「行列番号表示」の各機能を確認してみましょう。</t>
    <rPh sb="15" eb="17">
      <t>ヒョウジ</t>
    </rPh>
    <rPh sb="23" eb="25">
      <t>ミダ</t>
    </rPh>
    <rPh sb="26" eb="28">
      <t>ヒョウジ</t>
    </rPh>
    <rPh sb="31" eb="33">
      <t>ギョウレツ</t>
    </rPh>
    <rPh sb="33" eb="35">
      <t>バンゴウ</t>
    </rPh>
    <rPh sb="35" eb="37">
      <t>ヒョウジ</t>
    </rPh>
    <rPh sb="39" eb="40">
      <t>カク</t>
    </rPh>
    <rPh sb="40" eb="42">
      <t>キノウ</t>
    </rPh>
    <rPh sb="43" eb="45">
      <t>カクニン</t>
    </rPh>
    <phoneticPr fontId="5"/>
  </si>
  <si>
    <t>山梨 集計</t>
  </si>
  <si>
    <t>石川 集計</t>
  </si>
  <si>
    <t>※セルの結合が含まれる行や列の書式をコピーすると、コピー元範囲が複数行（列）に拡張されるので</t>
    <phoneticPr fontId="5"/>
  </si>
  <si>
    <t>　 注意が必要です。</t>
    <phoneticPr fontId="5"/>
  </si>
  <si>
    <t>長野 集計</t>
  </si>
  <si>
    <t>DBS_STATUS</t>
  </si>
  <si>
    <t>パス名又はURL</t>
    <rPh sb="2" eb="3">
      <t>メイ</t>
    </rPh>
    <rPh sb="3" eb="4">
      <t>マタ</t>
    </rPh>
    <phoneticPr fontId="5"/>
  </si>
  <si>
    <t>　　内部ブラウザ（dbSheetClientのサブウィンドウ）に表示します。</t>
    <phoneticPr fontId="5"/>
  </si>
  <si>
    <t>操作：　１．シートの任意のセルをクリックし、シートが編集不可になっていることを確認します。　</t>
    <rPh sb="0" eb="2">
      <t>ソウサ</t>
    </rPh>
    <rPh sb="10" eb="12">
      <t>ニンイ</t>
    </rPh>
    <phoneticPr fontId="5"/>
  </si>
  <si>
    <t>　　　　 ２．①と②の実行セルをクリックしてみます。　</t>
    <rPh sb="11" eb="13">
      <t>ジッコウ</t>
    </rPh>
    <phoneticPr fontId="5"/>
  </si>
  <si>
    <t>６１４０１： プリンタ設定、６１４０２： プリンタ一覧取得、６１４０３： デフォルトプリンタ制御</t>
    <rPh sb="25" eb="27">
      <t>イチラン</t>
    </rPh>
    <rPh sb="27" eb="29">
      <t>シュトク</t>
    </rPh>
    <rPh sb="46" eb="48">
      <t>セイギョ</t>
    </rPh>
    <phoneticPr fontId="5"/>
  </si>
  <si>
    <t>ファイル操作用</t>
    <rPh sb="4" eb="6">
      <t>ソウサ</t>
    </rPh>
    <rPh sb="6" eb="7">
      <t>ヨウ</t>
    </rPh>
    <phoneticPr fontId="5"/>
  </si>
  <si>
    <t>　　次に任意のデータを選択して、［採用］ボタンをクリックします。　選択されたデータが下の表に展開（表示）されます。</t>
    <rPh sb="2" eb="3">
      <t>ツギ</t>
    </rPh>
    <rPh sb="4" eb="6">
      <t>ニンイ</t>
    </rPh>
    <rPh sb="11" eb="13">
      <t>センタク</t>
    </rPh>
    <rPh sb="33" eb="35">
      <t>センタク</t>
    </rPh>
    <rPh sb="42" eb="43">
      <t>シタ</t>
    </rPh>
    <rPh sb="44" eb="45">
      <t>ヒョウ</t>
    </rPh>
    <rPh sb="46" eb="48">
      <t>テンカイ</t>
    </rPh>
    <rPh sb="49" eb="51">
      <t>ヒョウジ</t>
    </rPh>
    <phoneticPr fontId="5"/>
  </si>
  <si>
    <t>DownloadFile.dat</t>
    <phoneticPr fontId="5"/>
  </si>
  <si>
    <t>３．下記の任意の設定項目値（E19～E23）を変更（選択）して、再度１．又は２．の操作を</t>
    <rPh sb="2" eb="4">
      <t>カキ</t>
    </rPh>
    <rPh sb="12" eb="13">
      <t>チ</t>
    </rPh>
    <rPh sb="36" eb="37">
      <t>マタ</t>
    </rPh>
    <phoneticPr fontId="5"/>
  </si>
  <si>
    <t>　　26行目以降に行数分出力します。</t>
    <rPh sb="4" eb="5">
      <t>ギョウ</t>
    </rPh>
    <rPh sb="5" eb="6">
      <t>メ</t>
    </rPh>
    <rPh sb="6" eb="8">
      <t>イコウ</t>
    </rPh>
    <rPh sb="9" eb="11">
      <t>ギョウスウ</t>
    </rPh>
    <rPh sb="11" eb="12">
      <t>ブン</t>
    </rPh>
    <rPh sb="12" eb="14">
      <t>シュツリョク</t>
    </rPh>
    <phoneticPr fontId="5"/>
  </si>
  <si>
    <t>ファイル選択又は保存ダイアログを表示し、選択（入力）したファイルのパス名情報
（フォルダ名/ファイル名）を指定のセル位置に出力します。</t>
    <rPh sb="6" eb="7">
      <t>マタ</t>
    </rPh>
    <rPh sb="8" eb="10">
      <t>ホゾン</t>
    </rPh>
    <rPh sb="23" eb="25">
      <t>ニュウリョク</t>
    </rPh>
    <rPh sb="35" eb="36">
      <t>メイ</t>
    </rPh>
    <rPh sb="36" eb="38">
      <t>ジョウホウ</t>
    </rPh>
    <rPh sb="44" eb="45">
      <t>メイ</t>
    </rPh>
    <rPh sb="58" eb="60">
      <t>イチ</t>
    </rPh>
    <rPh sb="61" eb="63">
      <t>シュツリョク</t>
    </rPh>
    <phoneticPr fontId="5"/>
  </si>
  <si>
    <t>　　読込用ダイアログで、複数選択指定を“ON”にした場合は、選択したファイル数分のパス名情報を</t>
    <rPh sb="2" eb="4">
      <t>ヨミコ</t>
    </rPh>
    <rPh sb="4" eb="5">
      <t>ヨウ</t>
    </rPh>
    <rPh sb="12" eb="14">
      <t>フクスウ</t>
    </rPh>
    <rPh sb="14" eb="16">
      <t>センタク</t>
    </rPh>
    <rPh sb="16" eb="18">
      <t>シテイ</t>
    </rPh>
    <rPh sb="26" eb="28">
      <t>バアイ</t>
    </rPh>
    <rPh sb="30" eb="32">
      <t>センタク</t>
    </rPh>
    <rPh sb="38" eb="39">
      <t>スウ</t>
    </rPh>
    <rPh sb="39" eb="40">
      <t>ブン</t>
    </rPh>
    <rPh sb="43" eb="44">
      <t>メイ</t>
    </rPh>
    <rPh sb="44" eb="46">
      <t>ジョウホウ</t>
    </rPh>
    <phoneticPr fontId="5"/>
  </si>
  <si>
    <t>セッションエラー画面の表示ボタン</t>
    <rPh sb="11" eb="13">
      <t>ヒョウジ</t>
    </rPh>
    <phoneticPr fontId="5"/>
  </si>
  <si>
    <t>セッションエラー画面の「再試行」ボタン名称</t>
    <phoneticPr fontId="5"/>
  </si>
  <si>
    <t>セッションエラー画面の「終了」ボタン名称</t>
    <rPh sb="12" eb="14">
      <t>シュウリョウ</t>
    </rPh>
    <phoneticPr fontId="5"/>
  </si>
  <si>
    <t>　　フォルダ及びファイルを指定すると、指定したフォルダ名とファイル名を26行目（E列とF列）に出力します。</t>
    <rPh sb="6" eb="7">
      <t>オヨ</t>
    </rPh>
    <rPh sb="13" eb="15">
      <t>シテイ</t>
    </rPh>
    <rPh sb="19" eb="21">
      <t>シテイ</t>
    </rPh>
    <phoneticPr fontId="5"/>
  </si>
  <si>
    <t>注１）セッションエラー画面の「終了」ボタン押下時の動作には、「6: タスク実行」を</t>
    <rPh sb="0" eb="1">
      <t>チュウ</t>
    </rPh>
    <rPh sb="37" eb="39">
      <t>ジッコウ</t>
    </rPh>
    <phoneticPr fontId="5"/>
  </si>
  <si>
    <t>　　　 不可にしています。</t>
    <rPh sb="4" eb="6">
      <t>フカ</t>
    </rPh>
    <phoneticPr fontId="5"/>
  </si>
  <si>
    <t>　　　 選択して、指定のタスクを実行する機能もありますが、上記の例では選択</t>
    <rPh sb="4" eb="6">
      <t>センタク</t>
    </rPh>
    <rPh sb="9" eb="11">
      <t>シテイ</t>
    </rPh>
    <rPh sb="16" eb="18">
      <t>ジッコウ</t>
    </rPh>
    <rPh sb="20" eb="22">
      <t>キノウ</t>
    </rPh>
    <rPh sb="29" eb="31">
      <t>ジョウキ</t>
    </rPh>
    <rPh sb="32" eb="33">
      <t>レイ</t>
    </rPh>
    <rPh sb="35" eb="37">
      <t>センタク</t>
    </rPh>
    <phoneticPr fontId="5"/>
  </si>
  <si>
    <r>
      <t xml:space="preserve">DBSサーバのログ情報に、指定したメッセージを書き込みます。　
特別なタスクを実行した時などに、随時ログ情報として書き込むことができます。
</t>
    </r>
    <r>
      <rPr>
        <b/>
        <sz val="11"/>
        <color indexed="53"/>
        <rFont val="ＭＳ Ｐゴシック"/>
        <family val="3"/>
        <charset val="128"/>
      </rPr>
      <t>※DBSサーバにログインしていない状態で実行した場合は、エラーが発生します。</t>
    </r>
    <rPh sb="9" eb="11">
      <t>ジョウホウ</t>
    </rPh>
    <rPh sb="13" eb="15">
      <t>シテイ</t>
    </rPh>
    <rPh sb="23" eb="24">
      <t>カ</t>
    </rPh>
    <rPh sb="25" eb="26">
      <t>コ</t>
    </rPh>
    <rPh sb="32" eb="34">
      <t>トクベツ</t>
    </rPh>
    <rPh sb="39" eb="41">
      <t>ジッコウ</t>
    </rPh>
    <rPh sb="43" eb="44">
      <t>トキ</t>
    </rPh>
    <rPh sb="48" eb="50">
      <t>ズイジ</t>
    </rPh>
    <rPh sb="52" eb="54">
      <t>ジョウホウ</t>
    </rPh>
    <rPh sb="57" eb="58">
      <t>カ</t>
    </rPh>
    <rPh sb="59" eb="60">
      <t>コ</t>
    </rPh>
    <rPh sb="87" eb="89">
      <t>ジョウタイ</t>
    </rPh>
    <rPh sb="90" eb="92">
      <t>ジッコウ</t>
    </rPh>
    <rPh sb="94" eb="96">
      <t>バアイ</t>
    </rPh>
    <rPh sb="102" eb="104">
      <t>ハッセイ</t>
    </rPh>
    <phoneticPr fontId="5"/>
  </si>
  <si>
    <t>コピー（移動）元、コピー（移動/削除）先のフォルダやファイルが、両方ともクライアントPCを基点とするネットワーク内にあるか、
DBSサーバを基点とするネットワーク内にある場合に、フォルダやファイルのコピー／移動／削除をおこないます。</t>
    <rPh sb="4" eb="6">
      <t>イドウ</t>
    </rPh>
    <rPh sb="13" eb="15">
      <t>イドウ</t>
    </rPh>
    <rPh sb="16" eb="18">
      <t>サクジョ</t>
    </rPh>
    <rPh sb="19" eb="20">
      <t>サキ</t>
    </rPh>
    <rPh sb="85" eb="87">
      <t>バアイ</t>
    </rPh>
    <rPh sb="106" eb="108">
      <t>サクジョ</t>
    </rPh>
    <phoneticPr fontId="5"/>
  </si>
  <si>
    <t>１．</t>
    <phoneticPr fontId="5"/>
  </si>
  <si>
    <t>２．</t>
    <phoneticPr fontId="5"/>
  </si>
  <si>
    <t>３．</t>
    <phoneticPr fontId="5"/>
  </si>
  <si>
    <t>４．</t>
    <phoneticPr fontId="5"/>
  </si>
  <si>
    <t>５．</t>
    <phoneticPr fontId="5"/>
  </si>
  <si>
    <t>６．</t>
    <phoneticPr fontId="5"/>
  </si>
  <si>
    <r>
      <t xml:space="preserve"> </t>
    </r>
    <r>
      <rPr>
        <b/>
        <sz val="11"/>
        <color indexed="12"/>
        <rFont val="ＭＳ Ｐゴシック"/>
        <family val="3"/>
        <charset val="128"/>
      </rPr>
      <t>をクリックすると、フォルダ選択ダイアログで選択したフォルダ以下のファイルを指定の場所（補足①）へコピーします。</t>
    </r>
    <rPh sb="14" eb="16">
      <t>センタク</t>
    </rPh>
    <rPh sb="22" eb="24">
      <t>センタク</t>
    </rPh>
    <rPh sb="30" eb="32">
      <t>イカ</t>
    </rPh>
    <rPh sb="38" eb="40">
      <t>シテイ</t>
    </rPh>
    <rPh sb="41" eb="43">
      <t>バショ</t>
    </rPh>
    <rPh sb="44" eb="46">
      <t>ホソク</t>
    </rPh>
    <phoneticPr fontId="5"/>
  </si>
  <si>
    <t>２．　　　　　　　　　　　　　をクリックすると、操作１．で開いた内部ブラウザを閉じます。</t>
    <rPh sb="24" eb="26">
      <t>ソウサ</t>
    </rPh>
    <rPh sb="29" eb="30">
      <t>ヒラ</t>
    </rPh>
    <rPh sb="32" eb="34">
      <t>ナイブ</t>
    </rPh>
    <rPh sb="39" eb="40">
      <t>ト</t>
    </rPh>
    <phoneticPr fontId="5"/>
  </si>
  <si>
    <t>３．　　　　　　　　　　　　　をクリックすると、下記で指定したURL（Webページ）を</t>
    <rPh sb="24" eb="26">
      <t>カキ</t>
    </rPh>
    <rPh sb="27" eb="29">
      <t>シテイ</t>
    </rPh>
    <phoneticPr fontId="5"/>
  </si>
  <si>
    <t>　　外部ブラウザ（InternetExplorer）を起動して表示します。</t>
    <rPh sb="2" eb="4">
      <t>ガイブ</t>
    </rPh>
    <rPh sb="27" eb="29">
      <t>キドウ</t>
    </rPh>
    <phoneticPr fontId="5"/>
  </si>
  <si>
    <r>
      <t xml:space="preserve"> </t>
    </r>
    <r>
      <rPr>
        <b/>
        <sz val="11"/>
        <color indexed="12"/>
        <rFont val="ＭＳ Ｐゴシック"/>
        <family val="3"/>
        <charset val="128"/>
      </rPr>
      <t>をクリックすると、ファイル選択ダイアログで選択したテキストファイルを指定の場所（補足③）へコピーします。</t>
    </r>
    <rPh sb="35" eb="37">
      <t>シテイ</t>
    </rPh>
    <rPh sb="38" eb="40">
      <t>バショ</t>
    </rPh>
    <rPh sb="41" eb="43">
      <t>ホソク</t>
    </rPh>
    <phoneticPr fontId="5"/>
  </si>
  <si>
    <r>
      <t xml:space="preserve"> </t>
    </r>
    <r>
      <rPr>
        <b/>
        <sz val="11"/>
        <color indexed="12"/>
        <rFont val="ＭＳ Ｐゴシック"/>
        <family val="3"/>
        <charset val="128"/>
      </rPr>
      <t>をクリックすると、ファイル選択ダイアログで選択したExcelブックを指定の場所（補足④）へ移動します。</t>
    </r>
    <rPh sb="35" eb="37">
      <t>シテイ</t>
    </rPh>
    <rPh sb="41" eb="43">
      <t>ホソク</t>
    </rPh>
    <rPh sb="46" eb="48">
      <t>イドウ</t>
    </rPh>
    <phoneticPr fontId="5"/>
  </si>
  <si>
    <r>
      <t xml:space="preserve"> </t>
    </r>
    <r>
      <rPr>
        <b/>
        <sz val="11"/>
        <color indexed="12"/>
        <rFont val="ＭＳ Ｐゴシック"/>
        <family val="3"/>
        <charset val="128"/>
      </rPr>
      <t>をクリックすると、フォルダ選択ダイアログで選択したフォルダ以下のファイルを指定の場所（補足②）へ移動します。</t>
    </r>
    <rPh sb="38" eb="40">
      <t>シテイ</t>
    </rPh>
    <rPh sb="44" eb="46">
      <t>ホソク</t>
    </rPh>
    <rPh sb="49" eb="51">
      <t>イドウ</t>
    </rPh>
    <phoneticPr fontId="5"/>
  </si>
  <si>
    <t>先フォルダ名/ファイルパス名</t>
    <rPh sb="0" eb="1">
      <t>サキ</t>
    </rPh>
    <rPh sb="13" eb="14">
      <t>メイ</t>
    </rPh>
    <phoneticPr fontId="5"/>
  </si>
  <si>
    <t>③</t>
    <phoneticPr fontId="5"/>
  </si>
  <si>
    <t>④</t>
    <phoneticPr fontId="5"/>
  </si>
  <si>
    <t>※サーバのログ情報の確認は、「ServerLogViewer」を使用して確認することができます。</t>
    <rPh sb="32" eb="34">
      <t>シヨウ</t>
    </rPh>
    <rPh sb="36" eb="38">
      <t>カクニン</t>
    </rPh>
    <phoneticPr fontId="5"/>
  </si>
  <si>
    <t>戻り値</t>
    <rPh sb="0" eb="1">
      <t>モド</t>
    </rPh>
    <rPh sb="2" eb="3">
      <t>チ</t>
    </rPh>
    <phoneticPr fontId="5"/>
  </si>
  <si>
    <t>関数名</t>
    <rPh sb="0" eb="3">
      <t>カンスウメイ</t>
    </rPh>
    <phoneticPr fontId="5"/>
  </si>
  <si>
    <t>加算</t>
    <rPh sb="0" eb="2">
      <t>カサン</t>
    </rPh>
    <phoneticPr fontId="5"/>
  </si>
  <si>
    <t>減算</t>
    <rPh sb="0" eb="2">
      <t>ゲンザン</t>
    </rPh>
    <phoneticPr fontId="5"/>
  </si>
  <si>
    <t>割算</t>
    <rPh sb="0" eb="1">
      <t>ワ</t>
    </rPh>
    <rPh sb="1" eb="2">
      <t>ザン</t>
    </rPh>
    <phoneticPr fontId="5"/>
  </si>
  <si>
    <t>掛算</t>
    <rPh sb="0" eb="1">
      <t>カ</t>
    </rPh>
    <rPh sb="1" eb="2">
      <t>ザン</t>
    </rPh>
    <phoneticPr fontId="5"/>
  </si>
  <si>
    <t>四則演算</t>
    <rPh sb="0" eb="2">
      <t>シソク</t>
    </rPh>
    <rPh sb="2" eb="4">
      <t>エンザン</t>
    </rPh>
    <phoneticPr fontId="5"/>
  </si>
  <si>
    <t>　　任意のファイルを選択すると、「先ファイルパス名」（E24）の場所にファイルをアップロードします。</t>
    <rPh sb="2" eb="4">
      <t>ニンイ</t>
    </rPh>
    <rPh sb="10" eb="12">
      <t>センタク</t>
    </rPh>
    <rPh sb="17" eb="18">
      <t>サキ</t>
    </rPh>
    <rPh sb="24" eb="25">
      <t>メイ</t>
    </rPh>
    <rPh sb="32" eb="34">
      <t>バショ</t>
    </rPh>
    <phoneticPr fontId="5"/>
  </si>
  <si>
    <t>＝</t>
    <phoneticPr fontId="5"/>
  </si>
  <si>
    <t>フォルダ名</t>
    <rPh sb="4" eb="5">
      <t>メイ</t>
    </rPh>
    <phoneticPr fontId="5"/>
  </si>
  <si>
    <t xml:space="preserve">          </t>
    <phoneticPr fontId="5"/>
  </si>
  <si>
    <t>＝</t>
    <phoneticPr fontId="5"/>
  </si>
  <si>
    <t>元の位置に戻ります。</t>
  </si>
  <si>
    <t>３．下記の任意の設定項目値（E17～E27）を変更（選択）して、再度１．の操作を</t>
    <rPh sb="2" eb="4">
      <t>カキ</t>
    </rPh>
    <rPh sb="12" eb="13">
      <t>チ</t>
    </rPh>
    <phoneticPr fontId="5"/>
  </si>
  <si>
    <t>１．　　　　　　　　　　 　　　　をクリックすると、下記の項目設定値（F12～F20)を使用して</t>
    <rPh sb="26" eb="28">
      <t>カキ</t>
    </rPh>
    <rPh sb="29" eb="31">
      <t>コウモク</t>
    </rPh>
    <rPh sb="31" eb="34">
      <t>セッテイチ</t>
    </rPh>
    <rPh sb="44" eb="46">
      <t>シヨウ</t>
    </rPh>
    <phoneticPr fontId="5"/>
  </si>
  <si>
    <t>　　プロジェクトの実行画面設定を実行します。</t>
    <rPh sb="9" eb="11">
      <t>ジッコウ</t>
    </rPh>
    <rPh sb="11" eb="13">
      <t>ガメン</t>
    </rPh>
    <rPh sb="13" eb="15">
      <t>セッテイ</t>
    </rPh>
    <rPh sb="16" eb="18">
      <t>ジッコウ</t>
    </rPh>
    <phoneticPr fontId="5"/>
  </si>
  <si>
    <t>dbSheetClient画面の表示・非表示</t>
    <rPh sb="13" eb="15">
      <t>ガメン</t>
    </rPh>
    <rPh sb="16" eb="18">
      <t>ヒョウジ</t>
    </rPh>
    <rPh sb="19" eb="22">
      <t>ヒヒョウジ</t>
    </rPh>
    <phoneticPr fontId="5"/>
  </si>
  <si>
    <t>dbSheetClient画面の最大化</t>
    <rPh sb="13" eb="15">
      <t>ガメン</t>
    </rPh>
    <rPh sb="16" eb="19">
      <t>サイダイカ</t>
    </rPh>
    <phoneticPr fontId="5"/>
  </si>
  <si>
    <t>dbSheetClient画面横幅の指定方法</t>
    <rPh sb="13" eb="15">
      <t>ガメン</t>
    </rPh>
    <rPh sb="15" eb="17">
      <t>ヨコハバ</t>
    </rPh>
    <rPh sb="18" eb="20">
      <t>シテイ</t>
    </rPh>
    <rPh sb="20" eb="22">
      <t>ホウホウ</t>
    </rPh>
    <phoneticPr fontId="5"/>
  </si>
  <si>
    <t>Excel画面の最大化</t>
    <rPh sb="5" eb="7">
      <t>ガメン</t>
    </rPh>
    <rPh sb="8" eb="11">
      <t>サイダイカ</t>
    </rPh>
    <phoneticPr fontId="5"/>
  </si>
  <si>
    <t>Excel画面縦幅の指定方法</t>
    <rPh sb="5" eb="7">
      <t>ガメン</t>
    </rPh>
    <rPh sb="7" eb="9">
      <t>タテハバ</t>
    </rPh>
    <rPh sb="10" eb="12">
      <t>シテイ</t>
    </rPh>
    <rPh sb="12" eb="14">
      <t>ホウホウ</t>
    </rPh>
    <phoneticPr fontId="5"/>
  </si>
  <si>
    <t>文字の入力画面を表示し、入力された文字（列）を指定したセル位置に出力します。</t>
    <rPh sb="0" eb="2">
      <t>モジ</t>
    </rPh>
    <rPh sb="3" eb="5">
      <t>ニュウリョク</t>
    </rPh>
    <rPh sb="5" eb="7">
      <t>ガメン</t>
    </rPh>
    <rPh sb="8" eb="10">
      <t>ヒョウジ</t>
    </rPh>
    <rPh sb="12" eb="14">
      <t>ニュウリョク</t>
    </rPh>
    <rPh sb="17" eb="19">
      <t>モジ</t>
    </rPh>
    <rPh sb="20" eb="21">
      <t>レツ</t>
    </rPh>
    <rPh sb="23" eb="25">
      <t>シテイ</t>
    </rPh>
    <rPh sb="29" eb="31">
      <t>イチ</t>
    </rPh>
    <rPh sb="32" eb="34">
      <t>シュツリョク</t>
    </rPh>
    <phoneticPr fontId="5"/>
  </si>
  <si>
    <r>
      <t>アップロードファイルのサイズ(</t>
    </r>
    <r>
      <rPr>
        <sz val="11"/>
        <rFont val="ＭＳ Ｐゴシック"/>
        <family val="3"/>
        <charset val="128"/>
      </rPr>
      <t>KB)</t>
    </r>
    <phoneticPr fontId="5"/>
  </si>
  <si>
    <t>クリア（コメント）</t>
  </si>
  <si>
    <t>①指定されたセル位置に図のファイルの挿入をおこないます。
　 ※挿入できる画像のファイルタイプ（拡張子）は、.gif、.jpg、.jpeg、.tif、.png　です。
　 ※図のサイズ指定は、“ピクセル指定”、“ミリ指定”、“セルサイズ”から選択することができます。
②タスクタイプ「70101: 図の挿入」で、Excelシート上に挿入した図をすべてクリアします。
　 ※手動で挿入した図（オブジェクト）はクリアの対象外です。</t>
    <rPh sb="8" eb="10">
      <t>イチ</t>
    </rPh>
    <rPh sb="92" eb="94">
      <t>シテイ</t>
    </rPh>
    <rPh sb="101" eb="103">
      <t>シテイ</t>
    </rPh>
    <rPh sb="108" eb="110">
      <t>シテイ</t>
    </rPh>
    <rPh sb="121" eb="123">
      <t>センタク</t>
    </rPh>
    <rPh sb="150" eb="151">
      <t>ズ</t>
    </rPh>
    <rPh sb="152" eb="154">
      <t>ソウニュウ</t>
    </rPh>
    <rPh sb="165" eb="166">
      <t>ジョウ</t>
    </rPh>
    <rPh sb="167" eb="169">
      <t>ソウニュウ</t>
    </rPh>
    <rPh sb="171" eb="172">
      <t>ズ</t>
    </rPh>
    <rPh sb="187" eb="189">
      <t>シュドウ</t>
    </rPh>
    <rPh sb="190" eb="192">
      <t>ソウニュウ</t>
    </rPh>
    <rPh sb="194" eb="195">
      <t>ズ</t>
    </rPh>
    <rPh sb="208" eb="211">
      <t>タイショウガイ</t>
    </rPh>
    <phoneticPr fontId="5"/>
  </si>
  <si>
    <t>ファイルパス名</t>
    <rPh sb="6" eb="7">
      <t>メイ</t>
    </rPh>
    <phoneticPr fontId="5"/>
  </si>
  <si>
    <t>時刻(範囲)の入力画面を表示し、入力された時刻を指定したセル位置に出力します。</t>
    <rPh sb="0" eb="2">
      <t>ジコク</t>
    </rPh>
    <rPh sb="3" eb="5">
      <t>ハンイ</t>
    </rPh>
    <rPh sb="7" eb="9">
      <t>ニュウリョク</t>
    </rPh>
    <rPh sb="9" eb="11">
      <t>ガメン</t>
    </rPh>
    <rPh sb="12" eb="14">
      <t>ヒョウジ</t>
    </rPh>
    <rPh sb="16" eb="18">
      <t>ニュウリョク</t>
    </rPh>
    <rPh sb="21" eb="23">
      <t>ジコク</t>
    </rPh>
    <phoneticPr fontId="5"/>
  </si>
  <si>
    <t>日付時刻の入力画面を表示し、入力された日付時刻を指定したセル位置に出力します。</t>
    <rPh sb="0" eb="2">
      <t>ヒヅケ</t>
    </rPh>
    <rPh sb="2" eb="4">
      <t>ジコク</t>
    </rPh>
    <rPh sb="5" eb="7">
      <t>ニュウリョク</t>
    </rPh>
    <rPh sb="7" eb="9">
      <t>ガメン</t>
    </rPh>
    <rPh sb="10" eb="12">
      <t>ヒョウジ</t>
    </rPh>
    <rPh sb="14" eb="16">
      <t>ニュウリョク</t>
    </rPh>
    <rPh sb="19" eb="21">
      <t>ヒヅケ</t>
    </rPh>
    <rPh sb="21" eb="23">
      <t>ジコク</t>
    </rPh>
    <rPh sb="24" eb="26">
      <t>シテイ</t>
    </rPh>
    <rPh sb="30" eb="32">
      <t>イチ</t>
    </rPh>
    <rPh sb="33" eb="35">
      <t>シュツリョク</t>
    </rPh>
    <phoneticPr fontId="5"/>
  </si>
  <si>
    <t>日付(範囲)の入力画面を表示し、入力された日付を指定したセル位置に出力します。</t>
    <rPh sb="0" eb="2">
      <t>ヒヅケ</t>
    </rPh>
    <rPh sb="3" eb="5">
      <t>ハンイ</t>
    </rPh>
    <rPh sb="7" eb="9">
      <t>ニュウリョク</t>
    </rPh>
    <rPh sb="9" eb="11">
      <t>ガメン</t>
    </rPh>
    <rPh sb="12" eb="14">
      <t>ヒョウジ</t>
    </rPh>
    <rPh sb="16" eb="18">
      <t>ニュウリョク</t>
    </rPh>
    <rPh sb="21" eb="23">
      <t>ヒヅケ</t>
    </rPh>
    <phoneticPr fontId="5"/>
  </si>
  <si>
    <t>時刻の入力画面を表示し、入力された時刻を指定したセル位置に出力します。</t>
    <rPh sb="0" eb="2">
      <t>ジコク</t>
    </rPh>
    <rPh sb="3" eb="5">
      <t>ニュウリョク</t>
    </rPh>
    <rPh sb="5" eb="7">
      <t>ガメン</t>
    </rPh>
    <rPh sb="8" eb="10">
      <t>ヒョウジ</t>
    </rPh>
    <rPh sb="12" eb="14">
      <t>ニュウリョク</t>
    </rPh>
    <rPh sb="17" eb="19">
      <t>ジコク</t>
    </rPh>
    <phoneticPr fontId="5"/>
  </si>
  <si>
    <t>E29</t>
    <phoneticPr fontId="5"/>
  </si>
  <si>
    <t>E30</t>
    <phoneticPr fontId="5"/>
  </si>
  <si>
    <r>
      <t xml:space="preserve"> </t>
    </r>
    <r>
      <rPr>
        <b/>
        <sz val="11"/>
        <color indexed="12"/>
        <rFont val="ＭＳ Ｐゴシック"/>
        <family val="3"/>
        <charset val="128"/>
      </rPr>
      <t>をクリックすると、フォルダ選択ダイアログで選択したフォルダを削除します。</t>
    </r>
    <rPh sb="31" eb="33">
      <t>サクジョ</t>
    </rPh>
    <phoneticPr fontId="5"/>
  </si>
  <si>
    <t>ファイル作成日時</t>
    <rPh sb="4" eb="6">
      <t>サクセイ</t>
    </rPh>
    <rPh sb="6" eb="8">
      <t>ニチジ</t>
    </rPh>
    <phoneticPr fontId="5"/>
  </si>
  <si>
    <t>ファイル更新日時</t>
    <rPh sb="4" eb="6">
      <t>コウシン</t>
    </rPh>
    <rPh sb="6" eb="8">
      <t>ニチジ</t>
    </rPh>
    <phoneticPr fontId="5"/>
  </si>
  <si>
    <t>３０１０１．プロジェクト実行画面設定</t>
    <rPh sb="12" eb="14">
      <t>ジッコウ</t>
    </rPh>
    <rPh sb="14" eb="16">
      <t>ガメン</t>
    </rPh>
    <rPh sb="16" eb="18">
      <t>セッテイ</t>
    </rPh>
    <phoneticPr fontId="5"/>
  </si>
  <si>
    <t>「プロジェクト設定」定義の項目の中で、プロジェクト実行画面関連項目の設定の変更をおこないます。</t>
    <phoneticPr fontId="5"/>
  </si>
  <si>
    <t>「プロジェクト設定」定義の項目の中で、サーバ接続関連項目の設定の変更をおこないます。</t>
    <phoneticPr fontId="5"/>
  </si>
  <si>
    <t>指定した挿入範囲に（セル）行・列を挿入したり、指定した削除範囲の（セル）行・列を削除します。</t>
    <rPh sb="4" eb="6">
      <t>ソウニュウ</t>
    </rPh>
    <rPh sb="6" eb="8">
      <t>ハンイ</t>
    </rPh>
    <rPh sb="23" eb="25">
      <t>シテイ</t>
    </rPh>
    <rPh sb="27" eb="29">
      <t>サクジョ</t>
    </rPh>
    <rPh sb="40" eb="42">
      <t>サクジョ</t>
    </rPh>
    <phoneticPr fontId="5"/>
  </si>
  <si>
    <t>５２４００： 行列挿入、５２５００： 行列削除</t>
    <rPh sb="7" eb="9">
      <t>ギョウレツ</t>
    </rPh>
    <rPh sb="9" eb="11">
      <t>ソウニュウ</t>
    </rPh>
    <rPh sb="21" eb="23">
      <t>サクジョ</t>
    </rPh>
    <phoneticPr fontId="5"/>
  </si>
  <si>
    <t>また、行列挿入の場合は、挿入された行（列）に対して、指定した範囲の書式や数式をコピーすることが可能です。</t>
    <rPh sb="3" eb="5">
      <t>ギョウレツ</t>
    </rPh>
    <rPh sb="5" eb="7">
      <t>ソウニュウ</t>
    </rPh>
    <rPh sb="8" eb="10">
      <t>バアイ</t>
    </rPh>
    <phoneticPr fontId="5"/>
  </si>
  <si>
    <t>セル単位（セル行列）の挿入・削除の例</t>
    <rPh sb="2" eb="4">
      <t>タンイ</t>
    </rPh>
    <rPh sb="7" eb="9">
      <t>ギョウレツ</t>
    </rPh>
    <rPh sb="11" eb="13">
      <t>ソウニュウ</t>
    </rPh>
    <rPh sb="14" eb="16">
      <t>サクジョ</t>
    </rPh>
    <rPh sb="17" eb="18">
      <t>レイ</t>
    </rPh>
    <phoneticPr fontId="5"/>
  </si>
  <si>
    <t>１．　　　　　　　　　 をクリックすると、34行目に3行を行挿入して、27行目のすべてをコピーします。</t>
    <rPh sb="23" eb="25">
      <t>ギョウメ</t>
    </rPh>
    <rPh sb="27" eb="28">
      <t>ギョウ</t>
    </rPh>
    <rPh sb="29" eb="30">
      <t>ギョウ</t>
    </rPh>
    <rPh sb="30" eb="32">
      <t>ソウニュウ</t>
    </rPh>
    <rPh sb="37" eb="39">
      <t>ギョウメ</t>
    </rPh>
    <phoneticPr fontId="5"/>
  </si>
  <si>
    <t>※「複数の図を挿入」では、以下の設定項目を「間接」指定で、Excelシート上から設定値を取得しています。</t>
    <rPh sb="2" eb="4">
      <t>フクスウ</t>
    </rPh>
    <rPh sb="5" eb="6">
      <t>ズ</t>
    </rPh>
    <rPh sb="7" eb="9">
      <t>ソウニュウ</t>
    </rPh>
    <rPh sb="13" eb="15">
      <t>イカ</t>
    </rPh>
    <rPh sb="16" eb="18">
      <t>セッテイ</t>
    </rPh>
    <rPh sb="18" eb="20">
      <t>コウモク</t>
    </rPh>
    <rPh sb="22" eb="24">
      <t>カンセツ</t>
    </rPh>
    <rPh sb="25" eb="27">
      <t>シテイ</t>
    </rPh>
    <rPh sb="37" eb="38">
      <t>ジョウ</t>
    </rPh>
    <rPh sb="40" eb="42">
      <t>セッテイ</t>
    </rPh>
    <rPh sb="42" eb="43">
      <t>アタイ</t>
    </rPh>
    <rPh sb="44" eb="46">
      <t>シュトク</t>
    </rPh>
    <phoneticPr fontId="5"/>
  </si>
  <si>
    <t>切替（戻り）</t>
    <rPh sb="0" eb="2">
      <t>キリカエ</t>
    </rPh>
    <rPh sb="3" eb="4">
      <t>モド</t>
    </rPh>
    <phoneticPr fontId="5"/>
  </si>
  <si>
    <t>元のシートに戻ります。</t>
    <rPh sb="0" eb="1">
      <t>モト</t>
    </rPh>
    <rPh sb="6" eb="7">
      <t>モド</t>
    </rPh>
    <phoneticPr fontId="5"/>
  </si>
  <si>
    <t>切替（ｽｸﾛｰﾙ）</t>
    <rPh sb="0" eb="2">
      <t>キリカエ</t>
    </rPh>
    <phoneticPr fontId="5"/>
  </si>
  <si>
    <t>機能：</t>
    <phoneticPr fontId="5"/>
  </si>
  <si>
    <t>開始時間</t>
    <rPh sb="0" eb="2">
      <t>カイシ</t>
    </rPh>
    <rPh sb="2" eb="4">
      <t>ジカン</t>
    </rPh>
    <phoneticPr fontId="5"/>
  </si>
  <si>
    <t>終了時間</t>
    <rPh sb="0" eb="2">
      <t>シュウリョウ</t>
    </rPh>
    <rPh sb="2" eb="4">
      <t>ジカン</t>
    </rPh>
    <phoneticPr fontId="5"/>
  </si>
  <si>
    <t>処理時間</t>
    <rPh sb="0" eb="2">
      <t>ショリ</t>
    </rPh>
    <rPh sb="2" eb="4">
      <t>ジカン</t>
    </rPh>
    <phoneticPr fontId="5"/>
  </si>
  <si>
    <t>アップロードファイルのｱｸｾｽ日時</t>
    <rPh sb="15" eb="17">
      <t>ニチジ</t>
    </rPh>
    <phoneticPr fontId="5"/>
  </si>
  <si>
    <t>２．　　　　　　　　　　　をクリックすると、アップロードしたファイルのサイズとアクセス日時を取得して、</t>
    <rPh sb="43" eb="44">
      <t>ニチ</t>
    </rPh>
    <rPh sb="44" eb="45">
      <t>ジ</t>
    </rPh>
    <rPh sb="46" eb="48">
      <t>シュトク</t>
    </rPh>
    <phoneticPr fontId="5"/>
  </si>
  <si>
    <t>商品コードの重複が発生しています。</t>
    <rPh sb="0" eb="2">
      <t>ショウヒン</t>
    </rPh>
    <rPh sb="6" eb="8">
      <t>ジュウフク</t>
    </rPh>
    <rPh sb="9" eb="11">
      <t>ハッセイ</t>
    </rPh>
    <phoneticPr fontId="5"/>
  </si>
  <si>
    <t>サブシート１です。</t>
    <phoneticPr fontId="5"/>
  </si>
  <si>
    <t>サブシート２です。</t>
    <phoneticPr fontId="5"/>
  </si>
  <si>
    <t>送信者アドレス</t>
    <rPh sb="0" eb="3">
      <t>ソウシンシャ</t>
    </rPh>
    <phoneticPr fontId="5"/>
  </si>
  <si>
    <t>user1@abc.co.jp</t>
    <phoneticPr fontId="5"/>
  </si>
  <si>
    <t>おこない、送信する内容（下記）も適切な内容に設定変更する必要があります。</t>
    <rPh sb="5" eb="7">
      <t>ソウシン</t>
    </rPh>
    <rPh sb="9" eb="11">
      <t>ナイヨウ</t>
    </rPh>
    <rPh sb="12" eb="14">
      <t>カキ</t>
    </rPh>
    <phoneticPr fontId="5"/>
  </si>
  <si>
    <t>g</t>
    <phoneticPr fontId="5"/>
  </si>
  <si>
    <t>h</t>
    <phoneticPr fontId="5"/>
  </si>
  <si>
    <t>d</t>
    <phoneticPr fontId="5"/>
  </si>
  <si>
    <t>８．　　　　　　　　　 をクリックすると、上記７．で挿入したセル列を削除します。</t>
    <rPh sb="32" eb="33">
      <t>レツ</t>
    </rPh>
    <phoneticPr fontId="5"/>
  </si>
  <si>
    <t>shift_jis</t>
  </si>
  <si>
    <t>下記のボタンをクリックして、「自動計算ON」と「自動計算OFF」を切り替えてみましょう。</t>
    <rPh sb="0" eb="2">
      <t>カキ</t>
    </rPh>
    <phoneticPr fontId="5"/>
  </si>
  <si>
    <t>操作：　</t>
    <rPh sb="0" eb="2">
      <t>ソウサ</t>
    </rPh>
    <phoneticPr fontId="5"/>
  </si>
  <si>
    <t>３．下記の任意の設定項目値（E18～E31）を変更（選択）して、再度１．の操作を</t>
    <rPh sb="2" eb="4">
      <t>カキ</t>
    </rPh>
    <rPh sb="12" eb="13">
      <t>チ</t>
    </rPh>
    <phoneticPr fontId="5"/>
  </si>
  <si>
    <t>図の縦サイズ（ミリ指定）</t>
    <rPh sb="0" eb="1">
      <t>ズ</t>
    </rPh>
    <rPh sb="2" eb="3">
      <t>タテ</t>
    </rPh>
    <rPh sb="9" eb="11">
      <t>シテイ</t>
    </rPh>
    <phoneticPr fontId="5"/>
  </si>
  <si>
    <t>図の横サイズ（ミリ指定）</t>
    <rPh sb="0" eb="1">
      <t>ズ</t>
    </rPh>
    <rPh sb="2" eb="3">
      <t>ヨコ</t>
    </rPh>
    <phoneticPr fontId="5"/>
  </si>
  <si>
    <t>挿入セル位置</t>
    <rPh sb="0" eb="2">
      <t>ソウニュウ</t>
    </rPh>
    <rPh sb="4" eb="6">
      <t>イチ</t>
    </rPh>
    <phoneticPr fontId="5"/>
  </si>
  <si>
    <t>挿入数</t>
    <rPh sb="0" eb="2">
      <t>ソウニュウ</t>
    </rPh>
    <rPh sb="2" eb="3">
      <t>スウ</t>
    </rPh>
    <phoneticPr fontId="5"/>
  </si>
  <si>
    <t>　　　 　２．プリンタ設定項目(a～c)を選択指定して、　　　　　　　　　　　をクリックすると、指定したプリンタが設定されます。</t>
    <rPh sb="11" eb="13">
      <t>セッテイ</t>
    </rPh>
    <rPh sb="13" eb="15">
      <t>コウモク</t>
    </rPh>
    <rPh sb="21" eb="23">
      <t>センタク</t>
    </rPh>
    <rPh sb="23" eb="25">
      <t>シテイ</t>
    </rPh>
    <rPh sb="48" eb="50">
      <t>シテイ</t>
    </rPh>
    <rPh sb="57" eb="59">
      <t>セッテイ</t>
    </rPh>
    <phoneticPr fontId="5"/>
  </si>
  <si>
    <t>dbSheetClient画面のクローズボタン</t>
    <rPh sb="13" eb="15">
      <t>ガメン</t>
    </rPh>
    <phoneticPr fontId="5"/>
  </si>
  <si>
    <t>２．                 をクリックして、下の表の内容を一度クリアします。</t>
    <rPh sb="27" eb="28">
      <t>シタ</t>
    </rPh>
    <rPh sb="29" eb="30">
      <t>ヒョウ</t>
    </rPh>
    <rPh sb="31" eb="33">
      <t>ナイヨウ</t>
    </rPh>
    <rPh sb="34" eb="36">
      <t>イチド</t>
    </rPh>
    <phoneticPr fontId="5"/>
  </si>
  <si>
    <t>取得したレコード数：</t>
    <rPh sb="0" eb="2">
      <t>シュトク</t>
    </rPh>
    <rPh sb="8" eb="9">
      <t>スウ</t>
    </rPh>
    <phoneticPr fontId="5"/>
  </si>
  <si>
    <t>② 式の指定</t>
    <rPh sb="2" eb="3">
      <t>シキ</t>
    </rPh>
    <rPh sb="4" eb="6">
      <t>シテイ</t>
    </rPh>
    <phoneticPr fontId="5"/>
  </si>
  <si>
    <t>（C29に等しくない場合、緑塗りつぶし）</t>
    <rPh sb="5" eb="6">
      <t>ヒト</t>
    </rPh>
    <rPh sb="10" eb="12">
      <t>バアイ</t>
    </rPh>
    <rPh sb="13" eb="14">
      <t>ミドリ</t>
    </rPh>
    <rPh sb="14" eb="15">
      <t>ヌ</t>
    </rPh>
    <phoneticPr fontId="5"/>
  </si>
  <si>
    <t>テスト１</t>
  </si>
  <si>
    <t>直接展開Ａ　→</t>
    <rPh sb="0" eb="2">
      <t>チョクセツ</t>
    </rPh>
    <rPh sb="2" eb="4">
      <t>テンカイ</t>
    </rPh>
    <phoneticPr fontId="5"/>
  </si>
  <si>
    <t>直接展開B　→</t>
    <rPh sb="0" eb="2">
      <t>チョクセツ</t>
    </rPh>
    <rPh sb="2" eb="4">
      <t>テンカイ</t>
    </rPh>
    <phoneticPr fontId="5"/>
  </si>
  <si>
    <t>直接展開C　→</t>
    <rPh sb="0" eb="2">
      <t>チョクセツ</t>
    </rPh>
    <rPh sb="2" eb="4">
      <t>テンカイ</t>
    </rPh>
    <phoneticPr fontId="5"/>
  </si>
  <si>
    <t>をクリックすると、複数ウィンドウにシート[サブシート1]を表示します。</t>
    <rPh sb="9" eb="11">
      <t>フクスウ</t>
    </rPh>
    <rPh sb="29" eb="31">
      <t>ヒョウジ</t>
    </rPh>
    <phoneticPr fontId="5"/>
  </si>
  <si>
    <t>３．</t>
    <phoneticPr fontId="5"/>
  </si>
  <si>
    <t>４．</t>
    <phoneticPr fontId="5"/>
  </si>
  <si>
    <t>５．</t>
    <phoneticPr fontId="5"/>
  </si>
  <si>
    <t>６．</t>
    <phoneticPr fontId="5"/>
  </si>
  <si>
    <t>※　ここで、使用しているExcelシートは、すべて、Excel2003で作成したものです。</t>
    <rPh sb="6" eb="8">
      <t>シヨウ</t>
    </rPh>
    <rPh sb="36" eb="38">
      <t>サクセイ</t>
    </rPh>
    <phoneticPr fontId="5"/>
  </si>
  <si>
    <t>チェック</t>
    <phoneticPr fontId="5"/>
  </si>
  <si>
    <t>重複確認</t>
    <rPh sb="0" eb="2">
      <t>ジュウフク</t>
    </rPh>
    <rPh sb="2" eb="4">
      <t>カクニン</t>
    </rPh>
    <phoneticPr fontId="5"/>
  </si>
  <si>
    <t>重複件数</t>
    <rPh sb="0" eb="2">
      <t>ジュウフク</t>
    </rPh>
    <rPh sb="2" eb="4">
      <t>ケンスウ</t>
    </rPh>
    <phoneticPr fontId="5"/>
  </si>
  <si>
    <t>　　正常にダウンロード後、「フォルダ表示」（E31）が“ON”の場合、ダウンロード先のフォルダを表示します。</t>
    <rPh sb="11" eb="12">
      <t>ゴ</t>
    </rPh>
    <rPh sb="41" eb="42">
      <t>サキ</t>
    </rPh>
    <rPh sb="48" eb="50">
      <t>ヒョウジ</t>
    </rPh>
    <phoneticPr fontId="5"/>
  </si>
  <si>
    <t>ご挨拶</t>
    <phoneticPr fontId="5"/>
  </si>
  <si>
    <t>お世話になっています。</t>
    <phoneticPr fontId="5"/>
  </si>
  <si>
    <t>現在のタスクから指定したタスクNOのタスク（サブタスク）を実行します。
サブタスクは、定義された処理順に逐次実行されます。</t>
    <rPh sb="0" eb="2">
      <t>ゲンザイ</t>
    </rPh>
    <rPh sb="8" eb="10">
      <t>シテイ</t>
    </rPh>
    <rPh sb="29" eb="31">
      <t>ジッコウ</t>
    </rPh>
    <rPh sb="43" eb="45">
      <t>テイギ</t>
    </rPh>
    <rPh sb="48" eb="50">
      <t>ショリ</t>
    </rPh>
    <rPh sb="50" eb="51">
      <t>ジュン</t>
    </rPh>
    <rPh sb="52" eb="54">
      <t>チクジ</t>
    </rPh>
    <rPh sb="54" eb="56">
      <t>ジッコウ</t>
    </rPh>
    <phoneticPr fontId="5"/>
  </si>
  <si>
    <t>　　　　 ４．上記の操作でプリンタ設定をした後、　　　　　　　　　　　をクリックして、設定したプリンタへの印刷の動作を確認できます。</t>
    <rPh sb="7" eb="9">
      <t>ジョウキ</t>
    </rPh>
    <rPh sb="10" eb="12">
      <t>ソウサ</t>
    </rPh>
    <rPh sb="17" eb="19">
      <t>セッテイ</t>
    </rPh>
    <rPh sb="22" eb="23">
      <t>アト</t>
    </rPh>
    <rPh sb="43" eb="45">
      <t>セッテイ</t>
    </rPh>
    <rPh sb="53" eb="55">
      <t>インサツ</t>
    </rPh>
    <rPh sb="56" eb="58">
      <t>ドウサ</t>
    </rPh>
    <rPh sb="59" eb="61">
      <t>カクニン</t>
    </rPh>
    <phoneticPr fontId="5"/>
  </si>
  <si>
    <t>F34</t>
    <phoneticPr fontId="5"/>
  </si>
  <si>
    <t>H34</t>
    <phoneticPr fontId="5"/>
  </si>
  <si>
    <t xml:space="preserve">B表．更新データ用 </t>
    <rPh sb="1" eb="2">
      <t>ヒョウ</t>
    </rPh>
    <rPh sb="3" eb="5">
      <t>コウシン</t>
    </rPh>
    <rPh sb="8" eb="9">
      <t>ヨウ</t>
    </rPh>
    <phoneticPr fontId="5"/>
  </si>
  <si>
    <t>$C$19</t>
    <phoneticPr fontId="5"/>
  </si>
  <si>
    <t>$D$19</t>
    <phoneticPr fontId="5"/>
  </si>
  <si>
    <t>$E$19</t>
    <phoneticPr fontId="5"/>
  </si>
  <si>
    <t>$F$19</t>
    <phoneticPr fontId="5"/>
  </si>
  <si>
    <t>列名１</t>
    <rPh sb="0" eb="1">
      <t>レツ</t>
    </rPh>
    <rPh sb="1" eb="2">
      <t>メイ</t>
    </rPh>
    <phoneticPr fontId="5"/>
  </si>
  <si>
    <t>列名２</t>
    <rPh sb="0" eb="1">
      <t>レツ</t>
    </rPh>
    <rPh sb="1" eb="2">
      <t>メイ</t>
    </rPh>
    <phoneticPr fontId="5"/>
  </si>
  <si>
    <t>列名３</t>
    <rPh sb="0" eb="1">
      <t>レツ</t>
    </rPh>
    <rPh sb="1" eb="2">
      <t>メイ</t>
    </rPh>
    <phoneticPr fontId="5"/>
  </si>
  <si>
    <t>C</t>
    <phoneticPr fontId="5"/>
  </si>
  <si>
    <t>D</t>
    <phoneticPr fontId="5"/>
  </si>
  <si>
    <t>E</t>
    <phoneticPr fontId="5"/>
  </si>
  <si>
    <t>F</t>
    <phoneticPr fontId="5"/>
  </si>
  <si>
    <t>G</t>
    <phoneticPr fontId="5"/>
  </si>
  <si>
    <t>H</t>
    <phoneticPr fontId="5"/>
  </si>
  <si>
    <t>I</t>
    <phoneticPr fontId="5"/>
  </si>
  <si>
    <t>J</t>
    <phoneticPr fontId="5"/>
  </si>
  <si>
    <t>　　　　　</t>
    <phoneticPr fontId="5"/>
  </si>
  <si>
    <t>Declare @件数 Integer</t>
  </si>
  <si>
    <t>Declare @平均単価 Float</t>
  </si>
  <si>
    <t>　　　　 　　この時、指定したプリンタの用紙サイズと用紙トレイ情報が取得されます。</t>
    <rPh sb="9" eb="10">
      <t>トキ</t>
    </rPh>
    <rPh sb="11" eb="13">
      <t>シテイ</t>
    </rPh>
    <rPh sb="20" eb="22">
      <t>ヨウシ</t>
    </rPh>
    <rPh sb="26" eb="28">
      <t>ヨウシ</t>
    </rPh>
    <rPh sb="31" eb="33">
      <t>ジョウホウ</t>
    </rPh>
    <rPh sb="34" eb="36">
      <t>シュトク</t>
    </rPh>
    <phoneticPr fontId="5"/>
  </si>
  <si>
    <t>　 　　　３．デフォルトプリンタ制御項目(f～h)を選択指定して、　　　　　　　　　　　　をクリックすると、ﾃﾞﾌｫﾙﾄﾌﾟﾘﾝﾀの制御ができます。</t>
    <rPh sb="16" eb="18">
      <t>セイギョ</t>
    </rPh>
    <rPh sb="66" eb="68">
      <t>セイギョ</t>
    </rPh>
    <phoneticPr fontId="5"/>
  </si>
  <si>
    <t>１．　　　　　　　　　　　をクリックすると、Excel機能の「名前をつけて保存」ダイアログが表示されます。</t>
    <rPh sb="27" eb="29">
      <t>キノウ</t>
    </rPh>
    <rPh sb="31" eb="33">
      <t>ナマエ</t>
    </rPh>
    <rPh sb="37" eb="39">
      <t>ホゾン</t>
    </rPh>
    <rPh sb="46" eb="48">
      <t>ヒョウジ</t>
    </rPh>
    <phoneticPr fontId="5"/>
  </si>
  <si>
    <t>表示中のExcelブックをファイルへ保存します。
※dbSheetClientでは、Excelのメニューや、[Ctrl]＋[S]などの操作によるブックの保存は情報流出防止のため
禁止しています。ブックの保存をするためには、この「保存」のタスクタイプを利用してください。</t>
    <rPh sb="126" eb="128">
      <t>リヨウ</t>
    </rPh>
    <phoneticPr fontId="5"/>
  </si>
  <si>
    <t>２．　　　　　　　　　　　　　　をクリックすると、Excel機能の「名前をつけて保存」ダイアログが表示されます。</t>
    <rPh sb="30" eb="32">
      <t>キノウ</t>
    </rPh>
    <rPh sb="34" eb="36">
      <t>ナマエ</t>
    </rPh>
    <rPh sb="40" eb="42">
      <t>ホゾン</t>
    </rPh>
    <rPh sb="49" eb="51">
      <t>ヒョウジ</t>
    </rPh>
    <phoneticPr fontId="5"/>
  </si>
  <si>
    <t>D24</t>
    <phoneticPr fontId="5"/>
  </si>
  <si>
    <t>F24</t>
    <phoneticPr fontId="5"/>
  </si>
  <si>
    <t>G24</t>
    <phoneticPr fontId="5"/>
  </si>
  <si>
    <t>任意の名前を指定して実行すると、表示中のブック全体が保存されます。</t>
    <rPh sb="0" eb="2">
      <t>ニンイ</t>
    </rPh>
    <rPh sb="3" eb="5">
      <t>ナマエ</t>
    </rPh>
    <rPh sb="6" eb="8">
      <t>シテイ</t>
    </rPh>
    <rPh sb="10" eb="12">
      <t>ジッコウ</t>
    </rPh>
    <rPh sb="16" eb="19">
      <t>ヒョウジチュウ</t>
    </rPh>
    <rPh sb="23" eb="25">
      <t>ゼンタイ</t>
    </rPh>
    <rPh sb="26" eb="28">
      <t>ホゾン</t>
    </rPh>
    <phoneticPr fontId="5"/>
  </si>
  <si>
    <t>のみが保存されます。</t>
  </si>
  <si>
    <t xml:space="preserve">Set @件数 = (Select Count(*) From 商品マスタ) </t>
  </si>
  <si>
    <t>（名前定義：メッセージ表示_正常）</t>
    <rPh sb="1" eb="3">
      <t>ナマエ</t>
    </rPh>
    <rPh sb="3" eb="5">
      <t>テイギ</t>
    </rPh>
    <phoneticPr fontId="5"/>
  </si>
  <si>
    <t xml:space="preserve">      　　　　　　　　　 ・・・② 式の指定 ： 指定した式（関数式）の値が実行結果に展開されます。</t>
    <rPh sb="21" eb="22">
      <t>シキ</t>
    </rPh>
    <rPh sb="23" eb="25">
      <t>シテイ</t>
    </rPh>
    <rPh sb="28" eb="30">
      <t>シテイ</t>
    </rPh>
    <rPh sb="32" eb="33">
      <t>シキ</t>
    </rPh>
    <rPh sb="34" eb="36">
      <t>カンスウ</t>
    </rPh>
    <rPh sb="36" eb="37">
      <t>シキ</t>
    </rPh>
    <rPh sb="39" eb="40">
      <t>アタイ</t>
    </rPh>
    <rPh sb="41" eb="43">
      <t>ジッコウ</t>
    </rPh>
    <rPh sb="43" eb="45">
      <t>ケッカ</t>
    </rPh>
    <rPh sb="46" eb="48">
      <t>テンカイ</t>
    </rPh>
    <phoneticPr fontId="5"/>
  </si>
  <si>
    <t xml:space="preserve">     　　　　　　　　　  ・・・③ クリア     ： 実行結果がクリアされます。</t>
    <rPh sb="31" eb="33">
      <t>ジッコウ</t>
    </rPh>
    <rPh sb="33" eb="35">
      <t>ケッカ</t>
    </rPh>
    <phoneticPr fontId="5"/>
  </si>
  <si>
    <t>　　　　 ３．次に、　　　　　　　　　　をクリックし、上記１．、２．と同じように操作してみます。　</t>
    <rPh sb="7" eb="8">
      <t>ツギ</t>
    </rPh>
    <rPh sb="27" eb="29">
      <t>ジョウキ</t>
    </rPh>
    <rPh sb="35" eb="36">
      <t>オナ</t>
    </rPh>
    <rPh sb="40" eb="42">
      <t>ソウサ</t>
    </rPh>
    <phoneticPr fontId="5"/>
  </si>
  <si>
    <t>１．シートの任意のセルをクリックし、シートが編集不可になっていることを確認します。　</t>
    <rPh sb="24" eb="26">
      <t>フカ</t>
    </rPh>
    <phoneticPr fontId="5"/>
  </si>
  <si>
    <r>
      <t>３．シートの保護解除状態または保護状態で、</t>
    </r>
    <r>
      <rPr>
        <b/>
        <sz val="11"/>
        <color indexed="17"/>
        <rFont val="ＭＳ Ｐゴシック"/>
        <family val="3"/>
        <charset val="128"/>
      </rPr>
      <t>緑色</t>
    </r>
    <r>
      <rPr>
        <b/>
        <sz val="11"/>
        <color indexed="12"/>
        <rFont val="ＭＳ Ｐゴシック"/>
        <family val="3"/>
        <charset val="128"/>
      </rPr>
      <t>のセルA、Bをそれぞれクリックしてみます。</t>
    </r>
    <rPh sb="6" eb="8">
      <t>ホゴ</t>
    </rPh>
    <rPh sb="8" eb="10">
      <t>カイジョ</t>
    </rPh>
    <rPh sb="10" eb="12">
      <t>ジョウタイ</t>
    </rPh>
    <rPh sb="15" eb="17">
      <t>ホゴ</t>
    </rPh>
    <rPh sb="17" eb="19">
      <t>ジョウタイ</t>
    </rPh>
    <rPh sb="21" eb="22">
      <t>ミドリ</t>
    </rPh>
    <rPh sb="22" eb="23">
      <t>イロ</t>
    </rPh>
    <phoneticPr fontId="5"/>
  </si>
  <si>
    <t>２．　　　　　　　　　　 をクリックし、再度、任意のセルをクリックして、シートが保護解除されていることを確認します。</t>
    <rPh sb="20" eb="22">
      <t>サイド</t>
    </rPh>
    <rPh sb="23" eb="25">
      <t>ニンイ</t>
    </rPh>
    <rPh sb="40" eb="42">
      <t>ホゴ</t>
    </rPh>
    <rPh sb="42" eb="44">
      <t>カイジョ</t>
    </rPh>
    <rPh sb="52" eb="54">
      <t>カクニン</t>
    </rPh>
    <phoneticPr fontId="5"/>
  </si>
  <si>
    <t>１．　　　　　　　　　　　をクリックして、本ブックの「シート見出し」を表示するようにします。</t>
    <rPh sb="21" eb="22">
      <t>ホン</t>
    </rPh>
    <rPh sb="30" eb="32">
      <t>ミダ</t>
    </rPh>
    <rPh sb="35" eb="37">
      <t>ヒョウジ</t>
    </rPh>
    <phoneticPr fontId="5"/>
  </si>
  <si>
    <r>
      <t>２．　　　　　　　　　　　をクリックすると、 シート</t>
    </r>
    <r>
      <rPr>
        <b/>
        <sz val="11"/>
        <color indexed="10"/>
        <rFont val="ＭＳ Ｐゴシック"/>
        <family val="3"/>
        <charset val="128"/>
      </rPr>
      <t>「使い方」</t>
    </r>
    <r>
      <rPr>
        <b/>
        <sz val="11"/>
        <color indexed="12"/>
        <rFont val="ＭＳ Ｐゴシック"/>
        <family val="3"/>
        <charset val="128"/>
      </rPr>
      <t>をシート</t>
    </r>
    <r>
      <rPr>
        <b/>
        <sz val="11"/>
        <color indexed="10"/>
        <rFont val="ＭＳ Ｐゴシック"/>
        <family val="3"/>
        <charset val="128"/>
      </rPr>
      <t>「シートコピー」の後</t>
    </r>
    <r>
      <rPr>
        <b/>
        <sz val="11"/>
        <color indexed="12"/>
        <rFont val="ＭＳ Ｐゴシック"/>
        <family val="3"/>
        <charset val="128"/>
      </rPr>
      <t>に</t>
    </r>
    <rPh sb="27" eb="28">
      <t>ツカ</t>
    </rPh>
    <rPh sb="29" eb="30">
      <t>カタ</t>
    </rPh>
    <rPh sb="44" eb="45">
      <t>アト</t>
    </rPh>
    <phoneticPr fontId="5"/>
  </si>
  <si>
    <t>　　をクリックして、本ブックの「シート見出し」を表示するようにします。</t>
    <rPh sb="10" eb="11">
      <t>ホン</t>
    </rPh>
    <rPh sb="19" eb="21">
      <t>ミダ</t>
    </rPh>
    <rPh sb="24" eb="26">
      <t>ヒョウジ</t>
    </rPh>
    <phoneticPr fontId="5"/>
  </si>
  <si>
    <r>
      <t>　　をクリックすると、 シート</t>
    </r>
    <r>
      <rPr>
        <b/>
        <sz val="11"/>
        <color indexed="10"/>
        <rFont val="ＭＳ Ｐゴシック"/>
        <family val="3"/>
        <charset val="128"/>
      </rPr>
      <t>「使い方」</t>
    </r>
    <r>
      <rPr>
        <b/>
        <sz val="11"/>
        <color indexed="12"/>
        <rFont val="ＭＳ Ｐゴシック"/>
        <family val="3"/>
        <charset val="128"/>
      </rPr>
      <t>をシート</t>
    </r>
    <r>
      <rPr>
        <b/>
        <sz val="11"/>
        <color indexed="10"/>
        <rFont val="ＭＳ Ｐゴシック"/>
        <family val="3"/>
        <charset val="128"/>
      </rPr>
      <t>「シートコピー」の後</t>
    </r>
    <r>
      <rPr>
        <b/>
        <sz val="11"/>
        <color indexed="12"/>
        <rFont val="ＭＳ Ｐゴシック"/>
        <family val="3"/>
        <charset val="128"/>
      </rPr>
      <t>に</t>
    </r>
    <rPh sb="16" eb="17">
      <t>ツカ</t>
    </rPh>
    <rPh sb="18" eb="19">
      <t>カタ</t>
    </rPh>
    <rPh sb="33" eb="34">
      <t>アト</t>
    </rPh>
    <phoneticPr fontId="5"/>
  </si>
  <si>
    <r>
      <rPr>
        <b/>
        <sz val="11"/>
        <color indexed="10"/>
        <rFont val="ＭＳ Ｐゴシック"/>
        <family val="3"/>
        <charset val="128"/>
      </rPr>
      <t>　　「シートコピーＴｅｓｔ」というシート名</t>
    </r>
    <r>
      <rPr>
        <b/>
        <sz val="11"/>
        <color indexed="12"/>
        <rFont val="ＭＳ Ｐゴシック"/>
        <family val="3"/>
        <charset val="128"/>
      </rPr>
      <t>でコピーします。</t>
    </r>
    <rPh sb="20" eb="21">
      <t>メイ</t>
    </rPh>
    <phoneticPr fontId="5"/>
  </si>
  <si>
    <t>　　「シート見出し」を利用してコピーされていることを確認します。</t>
    <rPh sb="6" eb="8">
      <t>ミダ</t>
    </rPh>
    <rPh sb="11" eb="13">
      <t>リヨウ</t>
    </rPh>
    <rPh sb="26" eb="28">
      <t>カクニン</t>
    </rPh>
    <phoneticPr fontId="5"/>
  </si>
  <si>
    <t>１．                  をクリックします。</t>
    <phoneticPr fontId="5"/>
  </si>
  <si>
    <r>
      <t>２．変更区分のピンク色のセルをクリックし、リストから「</t>
    </r>
    <r>
      <rPr>
        <b/>
        <sz val="11"/>
        <color indexed="57"/>
        <rFont val="ＭＳ Ｐゴシック"/>
        <family val="3"/>
        <charset val="128"/>
      </rPr>
      <t>B</t>
    </r>
    <r>
      <rPr>
        <b/>
        <sz val="11"/>
        <color indexed="12"/>
        <rFont val="ＭＳ Ｐゴシック"/>
        <family val="3"/>
        <charset val="128"/>
      </rPr>
      <t xml:space="preserve">」を選択します。 </t>
    </r>
    <rPh sb="2" eb="4">
      <t>ヘンコウ</t>
    </rPh>
    <rPh sb="4" eb="6">
      <t>クブン</t>
    </rPh>
    <rPh sb="10" eb="11">
      <t>イロ</t>
    </rPh>
    <rPh sb="30" eb="32">
      <t>センタク</t>
    </rPh>
    <phoneticPr fontId="5"/>
  </si>
  <si>
    <t>３．　　　　　　　　　　をクリックします。</t>
    <phoneticPr fontId="5"/>
  </si>
  <si>
    <t>４．　　　　　　　　　　　をクリックすると、右下の表が元の初期サイズに戻ります。</t>
    <rPh sb="22" eb="24">
      <t>ミギシタ</t>
    </rPh>
    <rPh sb="25" eb="26">
      <t>ヒョウ</t>
    </rPh>
    <rPh sb="27" eb="28">
      <t>モト</t>
    </rPh>
    <rPh sb="29" eb="31">
      <t>ショキ</t>
    </rPh>
    <rPh sb="35" eb="36">
      <t>モド</t>
    </rPh>
    <phoneticPr fontId="5"/>
  </si>
  <si>
    <r>
      <t xml:space="preserve">  　「</t>
    </r>
    <r>
      <rPr>
        <b/>
        <sz val="11"/>
        <color indexed="57"/>
        <rFont val="ＭＳ Ｐゴシック"/>
        <family val="3"/>
        <charset val="128"/>
      </rPr>
      <t>A</t>
    </r>
    <r>
      <rPr>
        <b/>
        <sz val="11"/>
        <color indexed="12"/>
        <rFont val="ＭＳ Ｐゴシック"/>
        <family val="3"/>
        <charset val="128"/>
      </rPr>
      <t>」に指定されている行の高さと列幅のサイズに、右下の表が変更されます。</t>
    </r>
    <rPh sb="7" eb="9">
      <t>シテイ</t>
    </rPh>
    <rPh sb="14" eb="15">
      <t>ギョウ</t>
    </rPh>
    <rPh sb="16" eb="17">
      <t>タカ</t>
    </rPh>
    <rPh sb="19" eb="20">
      <t>レツ</t>
    </rPh>
    <rPh sb="20" eb="21">
      <t>ハバ</t>
    </rPh>
    <rPh sb="27" eb="28">
      <t>ミギ</t>
    </rPh>
    <rPh sb="28" eb="29">
      <t>シタ</t>
    </rPh>
    <rPh sb="30" eb="31">
      <t>ヒョウ</t>
    </rPh>
    <rPh sb="32" eb="34">
      <t>ヘンコウ</t>
    </rPh>
    <phoneticPr fontId="5"/>
  </si>
  <si>
    <r>
      <t xml:space="preserve">  　「</t>
    </r>
    <r>
      <rPr>
        <b/>
        <sz val="11"/>
        <color indexed="57"/>
        <rFont val="ＭＳ Ｐゴシック"/>
        <family val="3"/>
        <charset val="128"/>
      </rPr>
      <t>B</t>
    </r>
    <r>
      <rPr>
        <b/>
        <sz val="11"/>
        <color indexed="12"/>
        <rFont val="ＭＳ Ｐゴシック"/>
        <family val="3"/>
        <charset val="128"/>
      </rPr>
      <t>」に指定されている行の高さと列幅のサイズに、右下の表が変更されます。</t>
    </r>
    <rPh sb="7" eb="9">
      <t>シテイ</t>
    </rPh>
    <rPh sb="14" eb="15">
      <t>ギョウ</t>
    </rPh>
    <rPh sb="16" eb="17">
      <t>タカ</t>
    </rPh>
    <rPh sb="19" eb="21">
      <t>レツハバ</t>
    </rPh>
    <rPh sb="27" eb="28">
      <t>ミギ</t>
    </rPh>
    <rPh sb="28" eb="29">
      <t>シタ</t>
    </rPh>
    <rPh sb="30" eb="31">
      <t>ヒョウ</t>
    </rPh>
    <rPh sb="32" eb="34">
      <t>ヘンコウ</t>
    </rPh>
    <phoneticPr fontId="5"/>
  </si>
  <si>
    <t>指定された範囲の行、または列を非表示にしたり、再表示をおこないます。</t>
    <phoneticPr fontId="5"/>
  </si>
  <si>
    <t>メインシート１－２</t>
    <phoneticPr fontId="5"/>
  </si>
  <si>
    <t>サブシート</t>
    <phoneticPr fontId="5"/>
  </si>
  <si>
    <t>　　　　　・・・メインシート1に戻ります。</t>
    <rPh sb="16" eb="17">
      <t>モド</t>
    </rPh>
    <phoneticPr fontId="5"/>
  </si>
  <si>
    <r>
      <t>　</t>
    </r>
    <r>
      <rPr>
        <b/>
        <sz val="11"/>
        <color indexed="12"/>
        <rFont val="ＭＳ Ｐゴシック"/>
        <family val="3"/>
        <charset val="128"/>
      </rPr>
      <t>サブボタンをクリア、メインボタンを表示しメインシート1のシートに切り替えます。</t>
    </r>
    <phoneticPr fontId="5"/>
  </si>
  <si>
    <t>【出力範囲】：</t>
    <rPh sb="1" eb="3">
      <t>シュツリョク</t>
    </rPh>
    <rPh sb="3" eb="5">
      <t>ハンイ</t>
    </rPh>
    <phoneticPr fontId="5"/>
  </si>
  <si>
    <t>操作：　１．　　　　　　　　　　　　をクリックして、プリンタ一覧を取得します。プリンタ指定セル（E21）からプリンタが選択できるようになります。</t>
    <rPh sb="0" eb="2">
      <t>ソウサ</t>
    </rPh>
    <rPh sb="30" eb="32">
      <t>イチラン</t>
    </rPh>
    <rPh sb="33" eb="35">
      <t>シュトク</t>
    </rPh>
    <rPh sb="43" eb="45">
      <t>シテイ</t>
    </rPh>
    <rPh sb="59" eb="61">
      <t>センタク</t>
    </rPh>
    <phoneticPr fontId="5"/>
  </si>
  <si>
    <t>　　　　 ５．　　　　　　　　　　　　　をクリックすると、dbSheetClient起動時のプリンタに戻すことができます。</t>
    <rPh sb="42" eb="44">
      <t>キドウ</t>
    </rPh>
    <rPh sb="44" eb="45">
      <t>ジ</t>
    </rPh>
    <rPh sb="51" eb="52">
      <t>モド</t>
    </rPh>
    <phoneticPr fontId="5"/>
  </si>
  <si>
    <t>指定したセル範囲をイメージデータとして画像ファイルに保存します。
保存できる画像フォーマットは、JPEG形式またはBMP形式です。</t>
    <phoneticPr fontId="5"/>
  </si>
  <si>
    <t xml:space="preserve">Create table #ViewKensuu (件数 Integer , 平均単価 float) </t>
  </si>
  <si>
    <t xml:space="preserve">Insert #ViewKensuu (件数 , 平均単価 )    </t>
  </si>
  <si>
    <t xml:space="preserve">/* </t>
  </si>
  <si>
    <t xml:space="preserve">if @@error &lt;&gt; 0 </t>
  </si>
  <si>
    <t xml:space="preserve">    rollback Transaction </t>
  </si>
  <si>
    <t xml:space="preserve">  else</t>
  </si>
  <si>
    <t>　・・・dbSheetClientを直ちに終了します。</t>
    <rPh sb="18" eb="19">
      <t>タダ</t>
    </rPh>
    <rPh sb="21" eb="23">
      <t>シュウリョウ</t>
    </rPh>
    <phoneticPr fontId="5"/>
  </si>
  <si>
    <t>　・・・dbSheetClientの実行画面を閉じて、ログイン画面に戻ります。</t>
    <rPh sb="18" eb="20">
      <t>ジッコウ</t>
    </rPh>
    <rPh sb="20" eb="22">
      <t>ガメン</t>
    </rPh>
    <rPh sb="23" eb="24">
      <t>ト</t>
    </rPh>
    <rPh sb="31" eb="33">
      <t>ガメン</t>
    </rPh>
    <rPh sb="34" eb="35">
      <t>モド</t>
    </rPh>
    <phoneticPr fontId="5"/>
  </si>
  <si>
    <t>dbSheetClientを終了します。
※動作設定により、以下の処理をおこないます。
①「dbSheetClientの終了」： dbSheetClientを直ちに終了します。
②「ログイン画面に戻る」　 ： dbSheetClientの実行画面を閉じて、ログイン画面に戻ります。</t>
    <rPh sb="95" eb="97">
      <t>ガメン</t>
    </rPh>
    <phoneticPr fontId="5"/>
  </si>
  <si>
    <t>＊次にキーが重複した場合の結果を確認しましょう。</t>
    <rPh sb="1" eb="2">
      <t>ツギ</t>
    </rPh>
    <rPh sb="6" eb="8">
      <t>ジュウフク</t>
    </rPh>
    <rPh sb="10" eb="12">
      <t>バアイ</t>
    </rPh>
    <rPh sb="13" eb="15">
      <t>ケッカ</t>
    </rPh>
    <rPh sb="16" eb="18">
      <t>カクニン</t>
    </rPh>
    <phoneticPr fontId="5"/>
  </si>
  <si>
    <t>「プロジェクト設定」定義の項目の中で、プロジェクト実行動作関連項目の設定の変更をおこないます。</t>
    <rPh sb="27" eb="29">
      <t>ドウサ</t>
    </rPh>
    <phoneticPr fontId="5"/>
  </si>
  <si>
    <t>３０１０２．プロジェクト実行動作設定</t>
    <rPh sb="12" eb="14">
      <t>ジッコウ</t>
    </rPh>
    <rPh sb="14" eb="16">
      <t>ドウサ</t>
    </rPh>
    <rPh sb="16" eb="18">
      <t>セッテイ</t>
    </rPh>
    <phoneticPr fontId="5"/>
  </si>
  <si>
    <t>データベース接続のタイムアウト秒数</t>
    <rPh sb="6" eb="8">
      <t>セツゾク</t>
    </rPh>
    <rPh sb="15" eb="16">
      <t>ビョウ</t>
    </rPh>
    <rPh sb="16" eb="17">
      <t>スウ</t>
    </rPh>
    <phoneticPr fontId="5"/>
  </si>
  <si>
    <t>ローカルディスクへのログ保存の有無</t>
    <rPh sb="12" eb="14">
      <t>ホゾン</t>
    </rPh>
    <rPh sb="15" eb="17">
      <t>ウム</t>
    </rPh>
    <phoneticPr fontId="5"/>
  </si>
  <si>
    <t>タスクNOを指定したハイパータスク実行の許可</t>
    <rPh sb="6" eb="8">
      <t>シテイ</t>
    </rPh>
    <rPh sb="17" eb="19">
      <t>ジッコウ</t>
    </rPh>
    <rPh sb="20" eb="22">
      <t>キョカ</t>
    </rPh>
    <phoneticPr fontId="5"/>
  </si>
  <si>
    <t>「採用」ボタン名称の初期値</t>
    <rPh sb="1" eb="3">
      <t>サイヨウ</t>
    </rPh>
    <rPh sb="7" eb="9">
      <t>メイショウ</t>
    </rPh>
    <rPh sb="10" eb="13">
      <t>ショキチ</t>
    </rPh>
    <phoneticPr fontId="5"/>
  </si>
  <si>
    <t>セルデータ改行設定の初期値</t>
    <rPh sb="5" eb="7">
      <t>カイギョウ</t>
    </rPh>
    <rPh sb="7" eb="9">
      <t>セッテイ</t>
    </rPh>
    <rPh sb="10" eb="13">
      <t>ショキチ</t>
    </rPh>
    <phoneticPr fontId="5"/>
  </si>
  <si>
    <r>
      <t>プロジェクト終了処理</t>
    </r>
    <r>
      <rPr>
        <sz val="11"/>
        <rFont val="ＭＳ Ｐゴシック"/>
        <family val="3"/>
        <charset val="128"/>
      </rPr>
      <t>方法</t>
    </r>
    <rPh sb="6" eb="8">
      <t>シュウリョウ</t>
    </rPh>
    <rPh sb="8" eb="10">
      <t>ショリ</t>
    </rPh>
    <rPh sb="10" eb="12">
      <t>ホウホウ</t>
    </rPh>
    <phoneticPr fontId="5"/>
  </si>
  <si>
    <t>終了時実行タスク（注1）</t>
    <rPh sb="0" eb="3">
      <t>シュウリョウジ</t>
    </rPh>
    <rPh sb="3" eb="5">
      <t>ジッコウ</t>
    </rPh>
    <rPh sb="9" eb="10">
      <t>チュウ</t>
    </rPh>
    <phoneticPr fontId="5"/>
  </si>
  <si>
    <t>採用</t>
    <rPh sb="0" eb="2">
      <t>サイヨウ</t>
    </rPh>
    <phoneticPr fontId="5"/>
  </si>
  <si>
    <t>Excel画面縦幅（上記ﾋﾟｸｾﾙ値指定の場合）</t>
    <rPh sb="5" eb="7">
      <t>ガメン</t>
    </rPh>
    <rPh sb="7" eb="9">
      <t>タテハバ</t>
    </rPh>
    <rPh sb="10" eb="12">
      <t>ジョウキ</t>
    </rPh>
    <rPh sb="17" eb="18">
      <t>チ</t>
    </rPh>
    <rPh sb="18" eb="20">
      <t>シテイ</t>
    </rPh>
    <rPh sb="21" eb="23">
      <t>バアイ</t>
    </rPh>
    <phoneticPr fontId="5"/>
  </si>
  <si>
    <t>dbSheetClientﾎﾞﾀﾝｴﾘｱ縦幅（上記ﾋﾟｸｾﾙ値指定の場合）</t>
    <rPh sb="20" eb="22">
      <t>タテハバ</t>
    </rPh>
    <rPh sb="23" eb="25">
      <t>ジョウキ</t>
    </rPh>
    <rPh sb="30" eb="31">
      <t>チ</t>
    </rPh>
    <rPh sb="31" eb="33">
      <t>シテイ</t>
    </rPh>
    <rPh sb="34" eb="36">
      <t>バアイ</t>
    </rPh>
    <phoneticPr fontId="5"/>
  </si>
  <si>
    <t>①「通常メッセージ」の場合には、メッセージを表示するだけの機能となります。
②「条件判定メッセージ」の場合には、条件判定セルの値が指定した条件値と一致した場合に、
　 その条件値に対応付けしたメッセージを表示します。
   また、指定したいずれの条件値と一致しなかった場合に、指定のメッセージを表示することも
　 できます。</t>
    <rPh sb="11" eb="13">
      <t>バアイ</t>
    </rPh>
    <rPh sb="22" eb="24">
      <t>ヒョウジ</t>
    </rPh>
    <rPh sb="29" eb="31">
      <t>キノウ</t>
    </rPh>
    <rPh sb="40" eb="42">
      <t>ジョウケン</t>
    </rPh>
    <rPh sb="42" eb="44">
      <t>ハンテイ</t>
    </rPh>
    <rPh sb="51" eb="53">
      <t>バアイ</t>
    </rPh>
    <rPh sb="102" eb="104">
      <t>ヒョウジ</t>
    </rPh>
    <rPh sb="147" eb="149">
      <t>ヒョウジ</t>
    </rPh>
    <phoneticPr fontId="5"/>
  </si>
  <si>
    <t>表示</t>
    <rPh sb="0" eb="2">
      <t>ヒョウジ</t>
    </rPh>
    <phoneticPr fontId="5"/>
  </si>
  <si>
    <t>表示</t>
    <phoneticPr fontId="5"/>
  </si>
  <si>
    <r>
      <t>３．表の「商品コード」を 変更します。　・・・</t>
    </r>
    <r>
      <rPr>
        <b/>
        <u/>
        <sz val="11"/>
        <color indexed="12"/>
        <rFont val="ＭＳ Ｐゴシック"/>
        <family val="3"/>
        <charset val="128"/>
      </rPr>
      <t>【例】１行目の商品コードを １２ に変更→「判定区分」「重複件数」が変わります。</t>
    </r>
    <rPh sb="45" eb="47">
      <t>ハンテイ</t>
    </rPh>
    <rPh sb="47" eb="49">
      <t>クブン</t>
    </rPh>
    <rPh sb="51" eb="53">
      <t>ジュウフク</t>
    </rPh>
    <rPh sb="53" eb="55">
      <t>ケンスウ</t>
    </rPh>
    <rPh sb="57" eb="58">
      <t>カ</t>
    </rPh>
    <phoneticPr fontId="5"/>
  </si>
  <si>
    <t>４．　　　　　　　をクリックします。</t>
    <phoneticPr fontId="5"/>
  </si>
  <si>
    <t>保存先フォルダ名</t>
    <rPh sb="0" eb="2">
      <t>ホゾン</t>
    </rPh>
    <rPh sb="2" eb="3">
      <t>サキ</t>
    </rPh>
    <rPh sb="7" eb="8">
      <t>メイ</t>
    </rPh>
    <phoneticPr fontId="5"/>
  </si>
  <si>
    <t>保存先ファイル名</t>
    <rPh sb="0" eb="2">
      <t>ホゾン</t>
    </rPh>
    <rPh sb="2" eb="3">
      <t>サキ</t>
    </rPh>
    <rPh sb="7" eb="8">
      <t>メイ</t>
    </rPh>
    <phoneticPr fontId="5"/>
  </si>
  <si>
    <t>パラメータ１の型</t>
    <rPh sb="7" eb="8">
      <t>カタ</t>
    </rPh>
    <phoneticPr fontId="5"/>
  </si>
  <si>
    <t>パラメータ２の型</t>
    <rPh sb="7" eb="8">
      <t>カタ</t>
    </rPh>
    <phoneticPr fontId="5"/>
  </si>
  <si>
    <t>DBS#275</t>
    <phoneticPr fontId="5"/>
  </si>
  <si>
    <t xml:space="preserve"> ※この例では、【読込用】 【入力用】 【更新用】 【キー変更用】　４枚のExcelシートを使っています。</t>
    <rPh sb="4" eb="5">
      <t>レイ</t>
    </rPh>
    <rPh sb="9" eb="10">
      <t>ヨ</t>
    </rPh>
    <rPh sb="10" eb="11">
      <t>コ</t>
    </rPh>
    <rPh sb="11" eb="12">
      <t>ヨウ</t>
    </rPh>
    <rPh sb="15" eb="18">
      <t>ニュウリョクヨウ</t>
    </rPh>
    <rPh sb="21" eb="23">
      <t>コウシン</t>
    </rPh>
    <rPh sb="23" eb="24">
      <t>ヨウ</t>
    </rPh>
    <rPh sb="29" eb="31">
      <t>ヘンコウ</t>
    </rPh>
    <rPh sb="31" eb="32">
      <t>ヨウ</t>
    </rPh>
    <rPh sb="35" eb="36">
      <t>マイ</t>
    </rPh>
    <rPh sb="46" eb="47">
      <t>ツカ</t>
    </rPh>
    <phoneticPr fontId="5"/>
  </si>
  <si>
    <t>タスクタイプ「10301：トランザクション開始」と「10302：トランザクション終了」に挟まれているタスク
（有効なタスクタイプは「10２00：テーブル更新」）をトランザクション処理します。</t>
    <rPh sb="89" eb="91">
      <t>ショリ</t>
    </rPh>
    <phoneticPr fontId="5"/>
  </si>
  <si>
    <t>１．dbSheetClientで作成した下記ボタンをクリックすると、「データ照会画面」が表示されます。</t>
    <rPh sb="16" eb="18">
      <t>サクセイ</t>
    </rPh>
    <rPh sb="20" eb="22">
      <t>カキ</t>
    </rPh>
    <rPh sb="38" eb="40">
      <t>ショウカイ</t>
    </rPh>
    <rPh sb="40" eb="42">
      <t>ガメン</t>
    </rPh>
    <rPh sb="44" eb="46">
      <t>ヒョウジ</t>
    </rPh>
    <phoneticPr fontId="5"/>
  </si>
  <si>
    <t>２．次にデータ照会画面のデータを一つ選んで、［採用］ボタンをクリックし、実行結果を確認してみましょう。</t>
    <rPh sb="2" eb="3">
      <t>ツギ</t>
    </rPh>
    <phoneticPr fontId="5"/>
  </si>
  <si>
    <t xml:space="preserve">     　　と同じ機能ボタンですが、「データ照会画面」の大きさを変更しています。</t>
    <rPh sb="8" eb="9">
      <t>オナ</t>
    </rPh>
    <rPh sb="10" eb="12">
      <t>キノウ</t>
    </rPh>
    <rPh sb="23" eb="25">
      <t>ショウカイ</t>
    </rPh>
    <rPh sb="25" eb="27">
      <t>ガメン</t>
    </rPh>
    <rPh sb="29" eb="30">
      <t>オオ</t>
    </rPh>
    <rPh sb="33" eb="35">
      <t>ヘンコウ</t>
    </rPh>
    <phoneticPr fontId="5"/>
  </si>
  <si>
    <t>１．　　　　　　　　　　　をクリックします。</t>
    <phoneticPr fontId="5"/>
  </si>
  <si>
    <t>２．タスク定義でサブタスクとして指定した「44100: メッセージ表示」のタスクが、</t>
    <rPh sb="5" eb="7">
      <t>テイギ</t>
    </rPh>
    <rPh sb="16" eb="18">
      <t>シテイ</t>
    </rPh>
    <rPh sb="33" eb="35">
      <t>ヒョウジ</t>
    </rPh>
    <phoneticPr fontId="5"/>
  </si>
  <si>
    <t>　　逐次実行されます。</t>
    <rPh sb="2" eb="4">
      <t>チクジ</t>
    </rPh>
    <phoneticPr fontId="5"/>
  </si>
  <si>
    <t>３．サブタスク実行2の開始時に実行確認（開始時のメッセージ）のダイアログが</t>
    <rPh sb="7" eb="9">
      <t>ジッコウ</t>
    </rPh>
    <rPh sb="11" eb="13">
      <t>カイシ</t>
    </rPh>
    <rPh sb="13" eb="14">
      <t>ジ</t>
    </rPh>
    <rPh sb="15" eb="17">
      <t>ジッコウ</t>
    </rPh>
    <rPh sb="17" eb="19">
      <t>カクニン</t>
    </rPh>
    <rPh sb="20" eb="22">
      <t>カイシ</t>
    </rPh>
    <rPh sb="22" eb="23">
      <t>ジ</t>
    </rPh>
    <phoneticPr fontId="5"/>
  </si>
  <si>
    <t>メインのブックが開いている時に、別ウインドウや複数ウィンドウで
指定した参照ブックを開いたり、閉じたりします。
※Excelの同等機能「ファイル」→「開く」→「閉じる」</t>
    <rPh sb="8" eb="9">
      <t>ヒラ</t>
    </rPh>
    <rPh sb="13" eb="14">
      <t>トキ</t>
    </rPh>
    <rPh sb="16" eb="17">
      <t>ベツ</t>
    </rPh>
    <rPh sb="23" eb="25">
      <t>フクスウ</t>
    </rPh>
    <rPh sb="32" eb="34">
      <t>シテイ</t>
    </rPh>
    <rPh sb="36" eb="38">
      <t>サンショウ</t>
    </rPh>
    <rPh sb="42" eb="43">
      <t>ヒラ</t>
    </rPh>
    <rPh sb="47" eb="48">
      <t>ト</t>
    </rPh>
    <rPh sb="64" eb="66">
      <t>ドウトウ</t>
    </rPh>
    <rPh sb="66" eb="68">
      <t>キノウ</t>
    </rPh>
    <rPh sb="76" eb="77">
      <t>ヒラ</t>
    </rPh>
    <rPh sb="81" eb="82">
      <t>ト</t>
    </rPh>
    <phoneticPr fontId="5"/>
  </si>
  <si>
    <t>２．</t>
    <phoneticPr fontId="5"/>
  </si>
  <si>
    <t>２．</t>
    <phoneticPr fontId="5"/>
  </si>
  <si>
    <t>★　操作をされる前に、「サンプル集（入門）・タスクタイプ編の使い方」（［使い方］シート）をご覧ください。</t>
    <rPh sb="2" eb="4">
      <t>ソウサ</t>
    </rPh>
    <rPh sb="8" eb="9">
      <t>マエ</t>
    </rPh>
    <rPh sb="16" eb="17">
      <t>シュウ</t>
    </rPh>
    <rPh sb="18" eb="20">
      <t>ニュウモン</t>
    </rPh>
    <rPh sb="28" eb="29">
      <t>ヘン</t>
    </rPh>
    <rPh sb="30" eb="31">
      <t>ツカ</t>
    </rPh>
    <rPh sb="32" eb="33">
      <t>カタ</t>
    </rPh>
    <rPh sb="36" eb="37">
      <t>ツカ</t>
    </rPh>
    <rPh sb="38" eb="39">
      <t>カタ</t>
    </rPh>
    <rPh sb="46" eb="47">
      <t>ラン</t>
    </rPh>
    <phoneticPr fontId="5"/>
  </si>
  <si>
    <t>操作①：</t>
    <rPh sb="0" eb="2">
      <t>ソウサ</t>
    </rPh>
    <phoneticPr fontId="5"/>
  </si>
  <si>
    <t>１０１０１： ＳＱＬ一括照会開始、１０１０２： ＳＱＬ一括照会終了</t>
    <rPh sb="10" eb="12">
      <t>イッカツ</t>
    </rPh>
    <rPh sb="12" eb="14">
      <t>ショウカイ</t>
    </rPh>
    <rPh sb="14" eb="16">
      <t>カイシ</t>
    </rPh>
    <rPh sb="27" eb="29">
      <t>イッカツ</t>
    </rPh>
    <rPh sb="29" eb="31">
      <t>ショウカイ</t>
    </rPh>
    <rPh sb="31" eb="33">
      <t>シュウリョウ</t>
    </rPh>
    <phoneticPr fontId="5"/>
  </si>
  <si>
    <t>タスクタイプ「10101：SQL一括照会開始」と「10102：SQL一括照会終了」に挟まれている
タスク（有効なタスクタイプは「10100：SQL実行」）を一括して実行します。</t>
    <rPh sb="20" eb="22">
      <t>カイシ</t>
    </rPh>
    <phoneticPr fontId="5"/>
  </si>
  <si>
    <t>２．　　　　　　　　　　 をクリックして、下表の商品リストと、件数、平均単価の表示をクリアします。</t>
    <rPh sb="21" eb="23">
      <t>カヒョウ</t>
    </rPh>
    <rPh sb="24" eb="26">
      <t>ショウヒン</t>
    </rPh>
    <rPh sb="31" eb="33">
      <t>ケンスウ</t>
    </rPh>
    <rPh sb="34" eb="36">
      <t>ヘイキン</t>
    </rPh>
    <rPh sb="36" eb="38">
      <t>タンカ</t>
    </rPh>
    <rPh sb="39" eb="41">
      <t>ヒョウジ</t>
    </rPh>
    <phoneticPr fontId="5"/>
  </si>
  <si>
    <t>件名</t>
    <phoneticPr fontId="5"/>
  </si>
  <si>
    <t>本文</t>
    <phoneticPr fontId="5"/>
  </si>
  <si>
    <t>操作②：</t>
    <rPh sb="0" eb="2">
      <t>ソウサ</t>
    </rPh>
    <phoneticPr fontId="5"/>
  </si>
  <si>
    <t>（秒は表示しない）</t>
    <rPh sb="1" eb="2">
      <t>ビョウ</t>
    </rPh>
    <rPh sb="3" eb="5">
      <t>ヒョウジ</t>
    </rPh>
    <phoneticPr fontId="5"/>
  </si>
  <si>
    <t>実行するタスク：</t>
    <rPh sb="0" eb="2">
      <t>ジッコウ</t>
    </rPh>
    <phoneticPr fontId="5"/>
  </si>
  <si>
    <t>入力データ:</t>
    <rPh sb="0" eb="2">
      <t>ニュウリョク</t>
    </rPh>
    <phoneticPr fontId="5"/>
  </si>
  <si>
    <t>補足：</t>
    <rPh sb="0" eb="2">
      <t>ホソク</t>
    </rPh>
    <phoneticPr fontId="5"/>
  </si>
  <si>
    <t>（名前定義：メッセージ表示_条件1）</t>
    <rPh sb="1" eb="3">
      <t>ナマエ</t>
    </rPh>
    <rPh sb="3" eb="5">
      <t>テイギ</t>
    </rPh>
    <rPh sb="14" eb="16">
      <t>ジョウケン</t>
    </rPh>
    <phoneticPr fontId="5"/>
  </si>
  <si>
    <t>（名前定義：メッセージ表示_条件2）</t>
    <rPh sb="1" eb="3">
      <t>ナマエ</t>
    </rPh>
    <rPh sb="3" eb="5">
      <t>テイギ</t>
    </rPh>
    <rPh sb="14" eb="16">
      <t>ジョウケン</t>
    </rPh>
    <phoneticPr fontId="5"/>
  </si>
  <si>
    <t>（名前定義：メッセージ表示_条件3）</t>
    <rPh sb="1" eb="3">
      <t>ナマエ</t>
    </rPh>
    <rPh sb="3" eb="5">
      <t>テイギ</t>
    </rPh>
    <rPh sb="14" eb="16">
      <t>ジョウケン</t>
    </rPh>
    <phoneticPr fontId="5"/>
  </si>
  <si>
    <t>（名前定義：メッセージ表示_条件4）</t>
    <rPh sb="1" eb="3">
      <t>ナマエ</t>
    </rPh>
    <rPh sb="3" eb="5">
      <t>テイギ</t>
    </rPh>
    <rPh sb="14" eb="16">
      <t>ジョウケン</t>
    </rPh>
    <phoneticPr fontId="5"/>
  </si>
  <si>
    <t>（名前定義：メッセージ表示_条件5）</t>
    <rPh sb="1" eb="3">
      <t>ナマエ</t>
    </rPh>
    <rPh sb="3" eb="5">
      <t>テイギ</t>
    </rPh>
    <rPh sb="14" eb="16">
      <t>ジョウケン</t>
    </rPh>
    <phoneticPr fontId="5"/>
  </si>
  <si>
    <t>１．　　　　　　　　　　　をクリックすると、データ照会画面が表示されます。</t>
    <rPh sb="25" eb="27">
      <t>ショウカイ</t>
    </rPh>
    <rPh sb="27" eb="29">
      <t>ガメン</t>
    </rPh>
    <rPh sb="30" eb="32">
      <t>ヒョウジ</t>
    </rPh>
    <phoneticPr fontId="5"/>
  </si>
  <si>
    <t>２．任意のデータを選択し、［採用]ボタンをクリックします。</t>
    <rPh sb="2" eb="4">
      <t>ニンイ</t>
    </rPh>
    <rPh sb="9" eb="11">
      <t>センタク</t>
    </rPh>
    <rPh sb="14" eb="16">
      <t>サイヨウ</t>
    </rPh>
    <phoneticPr fontId="5"/>
  </si>
  <si>
    <t>　　選択されたデータの情報が、A表とＢ表に表示されます。</t>
    <rPh sb="2" eb="4">
      <t>センタク</t>
    </rPh>
    <rPh sb="11" eb="13">
      <t>ジョウホウ</t>
    </rPh>
    <rPh sb="16" eb="17">
      <t>ヒョウ</t>
    </rPh>
    <rPh sb="19" eb="20">
      <t>ヒョウ</t>
    </rPh>
    <rPh sb="21" eb="23">
      <t>ヒョウジ</t>
    </rPh>
    <phoneticPr fontId="5"/>
  </si>
  <si>
    <t>３．Ａ表の商品名～分類までの内容を変更します。</t>
    <rPh sb="3" eb="4">
      <t>ヒョウ</t>
    </rPh>
    <rPh sb="5" eb="8">
      <t>ショウヒンメイ</t>
    </rPh>
    <rPh sb="9" eb="11">
      <t>ブンルイ</t>
    </rPh>
    <rPh sb="14" eb="16">
      <t>ナイヨウ</t>
    </rPh>
    <rPh sb="17" eb="19">
      <t>ヘンコウ</t>
    </rPh>
    <phoneticPr fontId="5"/>
  </si>
  <si>
    <t>４．　　　  　　　 　　　をクリックします。 データが登録（更新）されます。</t>
    <rPh sb="28" eb="30">
      <t>トウロク</t>
    </rPh>
    <rPh sb="31" eb="33">
      <t>コウシン</t>
    </rPh>
    <phoneticPr fontId="5"/>
  </si>
  <si>
    <t>５．　　　　  　　　 　　　をクリックして、A表とB表の内容を一度クリアします。</t>
    <rPh sb="24" eb="25">
      <t>ヒョウ</t>
    </rPh>
    <rPh sb="27" eb="28">
      <t>ヒョウ</t>
    </rPh>
    <rPh sb="29" eb="31">
      <t>ナイヨウ</t>
    </rPh>
    <rPh sb="32" eb="34">
      <t>イチド</t>
    </rPh>
    <phoneticPr fontId="5"/>
  </si>
  <si>
    <t>単位：ミリ秒（1000 = 1秒）</t>
    <rPh sb="0" eb="2">
      <t>タンイ</t>
    </rPh>
    <rPh sb="5" eb="6">
      <t>ビョウ</t>
    </rPh>
    <rPh sb="15" eb="16">
      <t>ビョウ</t>
    </rPh>
    <phoneticPr fontId="5"/>
  </si>
  <si>
    <r>
      <t>d</t>
    </r>
    <r>
      <rPr>
        <sz val="11"/>
        <rFont val="ＭＳ Ｐゴシック"/>
        <family val="3"/>
        <charset val="128"/>
      </rPr>
      <t>bSheetClientﾎﾞﾀﾝｴﾘｱ</t>
    </r>
    <r>
      <rPr>
        <sz val="11"/>
        <rFont val="ＭＳ Ｐゴシック"/>
        <family val="3"/>
        <charset val="128"/>
      </rPr>
      <t>縦幅の指定方法</t>
    </r>
    <rPh sb="20" eb="22">
      <t>タテハバ</t>
    </rPh>
    <rPh sb="23" eb="25">
      <t>シテイ</t>
    </rPh>
    <rPh sb="25" eb="27">
      <t>ホウホウ</t>
    </rPh>
    <phoneticPr fontId="5"/>
  </si>
  <si>
    <t>「　="行："&amp;ROW()　」</t>
    <phoneticPr fontId="5"/>
  </si>
  <si>
    <t>２行目</t>
    <rPh sb="1" eb="3">
      <t>ギョウメ</t>
    </rPh>
    <phoneticPr fontId="5"/>
  </si>
  <si>
    <t>「　="列："&amp;COLUMN()　」</t>
    <phoneticPr fontId="5"/>
  </si>
  <si>
    <t>３行目</t>
    <rPh sb="1" eb="3">
      <t>ギョウメ</t>
    </rPh>
    <phoneticPr fontId="5"/>
  </si>
  <si>
    <t>条件付き書式</t>
    <rPh sb="0" eb="3">
      <t>ジョウケンツ</t>
    </rPh>
    <rPh sb="4" eb="6">
      <t>ショシキ</t>
    </rPh>
    <phoneticPr fontId="5"/>
  </si>
  <si>
    <t>商品マスタデータ検索</t>
    <phoneticPr fontId="5"/>
  </si>
  <si>
    <t>【入力範囲】：</t>
    <rPh sb="1" eb="3">
      <t>ニュウリョク</t>
    </rPh>
    <rPh sb="3" eb="5">
      <t>ハンイ</t>
    </rPh>
    <phoneticPr fontId="5"/>
  </si>
  <si>
    <r>
      <t xml:space="preserve"> </t>
    </r>
    <r>
      <rPr>
        <b/>
        <sz val="9"/>
        <color indexed="16"/>
        <rFont val="ＭＳ Ｐゴシック"/>
        <family val="3"/>
        <charset val="128"/>
      </rPr>
      <t>※</t>
    </r>
    <r>
      <rPr>
        <b/>
        <sz val="9"/>
        <rFont val="ＭＳ Ｐゴシック"/>
        <family val="3"/>
        <charset val="128"/>
      </rPr>
      <t xml:space="preserve"> この例では、読込用、入力用、更新用と3枚のExcelシートを使っています。</t>
    </r>
    <rPh sb="5" eb="6">
      <t>レイ</t>
    </rPh>
    <rPh sb="9" eb="10">
      <t>ヨ</t>
    </rPh>
    <rPh sb="10" eb="11">
      <t>コ</t>
    </rPh>
    <rPh sb="11" eb="12">
      <t>ヨウ</t>
    </rPh>
    <rPh sb="13" eb="16">
      <t>ニュウリョクヨウ</t>
    </rPh>
    <rPh sb="17" eb="19">
      <t>コウシン</t>
    </rPh>
    <rPh sb="19" eb="20">
      <t>ヨウ</t>
    </rPh>
    <rPh sb="22" eb="23">
      <t>マイ</t>
    </rPh>
    <rPh sb="33" eb="34">
      <t>ツカ</t>
    </rPh>
    <phoneticPr fontId="5"/>
  </si>
  <si>
    <t>Ｂ表側のステータス制御に使用します</t>
    <rPh sb="1" eb="2">
      <t>ヒョウ</t>
    </rPh>
    <rPh sb="2" eb="3">
      <t>ガワ</t>
    </rPh>
    <rPh sb="9" eb="11">
      <t>セイギョ</t>
    </rPh>
    <rPh sb="12" eb="14">
      <t>シヨウ</t>
    </rPh>
    <phoneticPr fontId="5"/>
  </si>
  <si>
    <t>宛先</t>
    <phoneticPr fontId="5"/>
  </si>
  <si>
    <t>CC</t>
    <phoneticPr fontId="5"/>
  </si>
  <si>
    <t>BCC</t>
    <phoneticPr fontId="5"/>
  </si>
  <si>
    <t>をクリックすると、複数ウィンドウにシート[サブシート4]を表示します。</t>
    <rPh sb="9" eb="11">
      <t>フクスウ</t>
    </rPh>
    <rPh sb="29" eb="31">
      <t>ヒョウジ</t>
    </rPh>
    <phoneticPr fontId="5"/>
  </si>
  <si>
    <t>をクリックすると、複数ウィンドウにシート[サブシート5]を表示します。</t>
    <rPh sb="9" eb="11">
      <t>フクスウ</t>
    </rPh>
    <rPh sb="29" eb="31">
      <t>ヒョウジ</t>
    </rPh>
    <phoneticPr fontId="5"/>
  </si>
  <si>
    <t>をクリックすると、複数ウィンドウに表示したすべてのサブシートを閉じます。</t>
    <rPh sb="9" eb="11">
      <t>フクスウ</t>
    </rPh>
    <rPh sb="17" eb="19">
      <t>ヒョウジ</t>
    </rPh>
    <rPh sb="31" eb="32">
      <t>ト</t>
    </rPh>
    <phoneticPr fontId="5"/>
  </si>
  <si>
    <t>メインのブックが開いている時に、別ウインドウや複数ウィンドウで
指定した複数シートを表示したり、閉じたりします。</t>
    <rPh sb="8" eb="9">
      <t>ヒラ</t>
    </rPh>
    <rPh sb="13" eb="14">
      <t>トキ</t>
    </rPh>
    <rPh sb="16" eb="17">
      <t>ベツ</t>
    </rPh>
    <rPh sb="23" eb="25">
      <t>フクスウ</t>
    </rPh>
    <rPh sb="32" eb="34">
      <t>シテイ</t>
    </rPh>
    <rPh sb="36" eb="38">
      <t>フクスウ</t>
    </rPh>
    <rPh sb="42" eb="44">
      <t>ヒョウジ</t>
    </rPh>
    <phoneticPr fontId="5"/>
  </si>
  <si>
    <t>dbSheetClient画面横幅（上記ﾋﾟｸｾﾙ値指定の場合）</t>
    <rPh sb="13" eb="15">
      <t>ガメン</t>
    </rPh>
    <rPh sb="15" eb="17">
      <t>ヨコハバ</t>
    </rPh>
    <rPh sb="18" eb="20">
      <t>ジョウキ</t>
    </rPh>
    <rPh sb="25" eb="26">
      <t>チ</t>
    </rPh>
    <rPh sb="26" eb="28">
      <t>シテイ</t>
    </rPh>
    <rPh sb="29" eb="31">
      <t>バアイ</t>
    </rPh>
    <phoneticPr fontId="5"/>
  </si>
  <si>
    <t>ログファイルの最大数（上記保存の場合）</t>
    <rPh sb="7" eb="9">
      <t>サイダイ</t>
    </rPh>
    <rPh sb="9" eb="10">
      <t>スウ</t>
    </rPh>
    <rPh sb="11" eb="13">
      <t>ジョウキ</t>
    </rPh>
    <rPh sb="13" eb="15">
      <t>ホゾン</t>
    </rPh>
    <rPh sb="16" eb="18">
      <t>バアイ</t>
    </rPh>
    <phoneticPr fontId="5"/>
  </si>
  <si>
    <t>「採用」ボタン名称（上記設定変更の場合）</t>
    <rPh sb="10" eb="12">
      <t>ジョウキ</t>
    </rPh>
    <rPh sb="12" eb="14">
      <t>セッテイ</t>
    </rPh>
    <rPh sb="14" eb="16">
      <t>ヘンコウ</t>
    </rPh>
    <rPh sb="17" eb="19">
      <t>バアイ</t>
    </rPh>
    <phoneticPr fontId="5"/>
  </si>
  <si>
    <t>注１）終了時に指定のタスクを実行する機能もありますが、上記の例では</t>
    <rPh sb="0" eb="1">
      <t>チュウ</t>
    </rPh>
    <rPh sb="3" eb="6">
      <t>シュウリョウジ</t>
    </rPh>
    <phoneticPr fontId="5"/>
  </si>
  <si>
    <t>　　　 未使用にしています。</t>
    <rPh sb="4" eb="7">
      <t>ミシヨウ</t>
    </rPh>
    <phoneticPr fontId="5"/>
  </si>
  <si>
    <t>（名前定義：メッセージ表示_条件6）</t>
    <rPh sb="1" eb="3">
      <t>ナマエ</t>
    </rPh>
    <rPh sb="3" eb="5">
      <t>テイギ</t>
    </rPh>
    <rPh sb="14" eb="16">
      <t>ジョウケン</t>
    </rPh>
    <phoneticPr fontId="5"/>
  </si>
  <si>
    <t>テスト１</t>
    <phoneticPr fontId="5"/>
  </si>
  <si>
    <t>テスト２</t>
    <phoneticPr fontId="5"/>
  </si>
  <si>
    <t>テスト３</t>
    <phoneticPr fontId="5"/>
  </si>
  <si>
    <t>テスト４</t>
    <phoneticPr fontId="5"/>
  </si>
  <si>
    <t>　　</t>
    <phoneticPr fontId="5"/>
  </si>
  <si>
    <t>（実行セル）</t>
    <rPh sb="1" eb="3">
      <t>ジッコウ</t>
    </rPh>
    <phoneticPr fontId="5"/>
  </si>
  <si>
    <t>→</t>
    <phoneticPr fontId="5"/>
  </si>
  <si>
    <t xml:space="preserve"> </t>
    <phoneticPr fontId="5"/>
  </si>
  <si>
    <t>エラー判定２（テスト２）</t>
    <rPh sb="3" eb="5">
      <t>ハンテイ</t>
    </rPh>
    <phoneticPr fontId="5"/>
  </si>
  <si>
    <t>エラー判定３（テスト３）</t>
    <rPh sb="3" eb="5">
      <t>ハンテイ</t>
    </rPh>
    <phoneticPr fontId="5"/>
  </si>
  <si>
    <t>ループ回数</t>
    <rPh sb="3" eb="5">
      <t>カイスウ</t>
    </rPh>
    <phoneticPr fontId="5"/>
  </si>
  <si>
    <t>今の回数</t>
    <rPh sb="0" eb="1">
      <t>イマ</t>
    </rPh>
    <rPh sb="2" eb="4">
      <t>カイスウ</t>
    </rPh>
    <phoneticPr fontId="5"/>
  </si>
  <si>
    <t>限界回数</t>
    <rPh sb="0" eb="2">
      <t>ゲンカイ</t>
    </rPh>
    <phoneticPr fontId="5"/>
  </si>
  <si>
    <t xml:space="preserve"> </t>
    <phoneticPr fontId="5"/>
  </si>
  <si>
    <t>A</t>
  </si>
  <si>
    <t>A</t>
    <phoneticPr fontId="5"/>
  </si>
  <si>
    <t>B</t>
    <phoneticPr fontId="5"/>
  </si>
  <si>
    <t>すべて</t>
    <phoneticPr fontId="5"/>
  </si>
  <si>
    <t>（下記Bのセル）</t>
    <rPh sb="1" eb="3">
      <t>カキ</t>
    </rPh>
    <phoneticPr fontId="5"/>
  </si>
  <si>
    <t>４３１００： メニュー制御、４３１０1： メニュー起動</t>
    <rPh sb="11" eb="13">
      <t>セイギョ</t>
    </rPh>
    <rPh sb="25" eb="27">
      <t>キドウ</t>
    </rPh>
    <phoneticPr fontId="5"/>
  </si>
  <si>
    <t>（メニュー制御_トグル）</t>
    <phoneticPr fontId="5"/>
  </si>
  <si>
    <t>名前定義：</t>
    <rPh sb="0" eb="2">
      <t>ナマエ</t>
    </rPh>
    <rPh sb="2" eb="4">
      <t>テイギ</t>
    </rPh>
    <phoneticPr fontId="5"/>
  </si>
  <si>
    <t>（メニュー制御_前の値）</t>
    <rPh sb="5" eb="7">
      <t>セイギョ</t>
    </rPh>
    <rPh sb="8" eb="9">
      <t>マエ</t>
    </rPh>
    <rPh sb="10" eb="11">
      <t>アタイ</t>
    </rPh>
    <phoneticPr fontId="5"/>
  </si>
  <si>
    <t>（メニュー制御_区分）</t>
    <rPh sb="5" eb="7">
      <t>セイギョ</t>
    </rPh>
    <rPh sb="8" eb="10">
      <t>クブン</t>
    </rPh>
    <phoneticPr fontId="5"/>
  </si>
  <si>
    <t>dbSheetClient実行画面左側のメニューウィンドウに対する制御をおこないます。</t>
    <rPh sb="17" eb="19">
      <t>ヒダリガワ</t>
    </rPh>
    <phoneticPr fontId="5"/>
  </si>
  <si>
    <t>＝</t>
    <phoneticPr fontId="5"/>
  </si>
  <si>
    <t>＝</t>
    <phoneticPr fontId="5"/>
  </si>
  <si>
    <t>クリア（書式）</t>
    <rPh sb="4" eb="6">
      <t>ショシキ</t>
    </rPh>
    <phoneticPr fontId="5"/>
  </si>
  <si>
    <t>数式と値</t>
    <rPh sb="0" eb="2">
      <t>スウシキ</t>
    </rPh>
    <rPh sb="3" eb="4">
      <t>アタイ</t>
    </rPh>
    <phoneticPr fontId="5"/>
  </si>
  <si>
    <t>クリア（数式と値）</t>
    <phoneticPr fontId="5"/>
  </si>
  <si>
    <t>【注意】</t>
    <rPh sb="1" eb="3">
      <t>チュウイ</t>
    </rPh>
    <phoneticPr fontId="5"/>
  </si>
  <si>
    <t>【参照ブック1のﾌｧｲﾙﾊﾟｽ】：</t>
    <rPh sb="1" eb="3">
      <t>サンショウ</t>
    </rPh>
    <phoneticPr fontId="5"/>
  </si>
  <si>
    <t>【参照ブック2のﾌｧｲﾙﾊﾟｽ】：</t>
    <rPh sb="1" eb="3">
      <t>サンショウ</t>
    </rPh>
    <phoneticPr fontId="5"/>
  </si>
  <si>
    <t>【参照ブック3のﾌｧｲﾙﾊﾟｽ】：</t>
    <rPh sb="1" eb="3">
      <t>サンショウ</t>
    </rPh>
    <phoneticPr fontId="5"/>
  </si>
  <si>
    <t>表のデータを変更して、ピボットテーブルが更新されるのを確認しましょう。</t>
    <rPh sb="0" eb="1">
      <t>ヒョウ</t>
    </rPh>
    <rPh sb="6" eb="8">
      <t>ヘンコウ</t>
    </rPh>
    <rPh sb="20" eb="22">
      <t>コウシン</t>
    </rPh>
    <rPh sb="27" eb="29">
      <t>カクニン</t>
    </rPh>
    <phoneticPr fontId="5"/>
  </si>
  <si>
    <t>１．右下の表の最終行を、次のように変更して下さい。</t>
    <rPh sb="2" eb="4">
      <t>ミギシタ</t>
    </rPh>
    <rPh sb="5" eb="6">
      <t>オモテ</t>
    </rPh>
    <rPh sb="7" eb="10">
      <t>サイシュウギョウ</t>
    </rPh>
    <rPh sb="12" eb="13">
      <t>ツギ</t>
    </rPh>
    <rPh sb="17" eb="19">
      <t>ヘンコウ</t>
    </rPh>
    <rPh sb="21" eb="22">
      <t>クダ</t>
    </rPh>
    <phoneticPr fontId="5"/>
  </si>
  <si>
    <t>北海道</t>
    <rPh sb="0" eb="3">
      <t>ホッカイドウ</t>
    </rPh>
    <phoneticPr fontId="5"/>
  </si>
  <si>
    <t>佐藤</t>
    <rPh sb="0" eb="2">
      <t>サトウ</t>
    </rPh>
    <phoneticPr fontId="5"/>
  </si>
  <si>
    <t>選択されている範囲の情報（シート名、行番号、列番号等）を取得します。</t>
    <rPh sb="0" eb="2">
      <t>センタク</t>
    </rPh>
    <rPh sb="7" eb="9">
      <t>ハンイ</t>
    </rPh>
    <phoneticPr fontId="5"/>
  </si>
  <si>
    <t>dbSheetClient.pdf</t>
  </si>
  <si>
    <t>ファイル名</t>
    <rPh sb="4" eb="5">
      <t>メイ</t>
    </rPh>
    <phoneticPr fontId="5"/>
  </si>
  <si>
    <t>開く</t>
    <rPh sb="0" eb="1">
      <t>ヒラ</t>
    </rPh>
    <phoneticPr fontId="5"/>
  </si>
  <si>
    <t>閉じる</t>
    <rPh sb="0" eb="1">
      <t>ト</t>
    </rPh>
    <phoneticPr fontId="5"/>
  </si>
  <si>
    <t>値</t>
    <rPh sb="0" eb="1">
      <t>アタイ</t>
    </rPh>
    <phoneticPr fontId="5"/>
  </si>
  <si>
    <t>実行結果</t>
    <rPh sb="0" eb="2">
      <t>ジッコウ</t>
    </rPh>
    <rPh sb="2" eb="4">
      <t>ケッカ</t>
    </rPh>
    <phoneticPr fontId="5"/>
  </si>
  <si>
    <t>書式：</t>
    <rPh sb="0" eb="2">
      <t>ショシキ</t>
    </rPh>
    <phoneticPr fontId="5"/>
  </si>
  <si>
    <t>数式：</t>
    <rPh sb="0" eb="2">
      <t>スウシキ</t>
    </rPh>
    <phoneticPr fontId="5"/>
  </si>
  <si>
    <t>結果</t>
    <rPh sb="0" eb="2">
      <t>ケッカ</t>
    </rPh>
    <phoneticPr fontId="5"/>
  </si>
  <si>
    <t xml:space="preserve"> </t>
    <phoneticPr fontId="5"/>
  </si>
  <si>
    <t>コピー元</t>
    <rPh sb="3" eb="4">
      <t>モト</t>
    </rPh>
    <phoneticPr fontId="5"/>
  </si>
  <si>
    <t>コピー先</t>
    <rPh sb="3" eb="4">
      <t>サキ</t>
    </rPh>
    <phoneticPr fontId="5"/>
  </si>
  <si>
    <t>DBS_STATUS</t>
    <phoneticPr fontId="5"/>
  </si>
  <si>
    <t>DBS_CREATE_USER</t>
    <phoneticPr fontId="5"/>
  </si>
  <si>
    <t>DBS_CREATE_DATE</t>
    <phoneticPr fontId="5"/>
  </si>
  <si>
    <t>DBS_UPDATE_USER</t>
    <phoneticPr fontId="5"/>
  </si>
  <si>
    <t>DBS_UPDATE_DATE</t>
    <phoneticPr fontId="5"/>
  </si>
  <si>
    <t>DBS_CREATE_USER</t>
    <phoneticPr fontId="5"/>
  </si>
  <si>
    <t>位置．シート名</t>
    <rPh sb="0" eb="2">
      <t>イチ</t>
    </rPh>
    <rPh sb="6" eb="7">
      <t>メイ</t>
    </rPh>
    <phoneticPr fontId="5"/>
  </si>
  <si>
    <t>位置．行No</t>
    <rPh sb="0" eb="2">
      <t>イチ</t>
    </rPh>
    <rPh sb="3" eb="4">
      <t>ギョウ</t>
    </rPh>
    <phoneticPr fontId="5"/>
  </si>
  <si>
    <t>位置．列No</t>
    <rPh sb="0" eb="2">
      <t>イチ</t>
    </rPh>
    <rPh sb="3" eb="4">
      <t>レツ</t>
    </rPh>
    <phoneticPr fontId="5"/>
  </si>
  <si>
    <t>　商品コード</t>
    <rPh sb="1" eb="3">
      <t>ショウヒン</t>
    </rPh>
    <phoneticPr fontId="5"/>
  </si>
  <si>
    <t>　商品名</t>
    <rPh sb="1" eb="4">
      <t>ショウヒンメイ</t>
    </rPh>
    <phoneticPr fontId="5"/>
  </si>
  <si>
    <t xml:space="preserve">       Values      (@件数 , @平均単価  )</t>
  </si>
  <si>
    <t>★</t>
    <phoneticPr fontId="5"/>
  </si>
  <si>
    <t>◆</t>
    <phoneticPr fontId="5"/>
  </si>
  <si>
    <t>★</t>
    <phoneticPr fontId="5"/>
  </si>
  <si>
    <t>表示文字列</t>
    <rPh sb="0" eb="2">
      <t>ヒョウジ</t>
    </rPh>
    <rPh sb="2" eb="5">
      <t>モジレツ</t>
    </rPh>
    <phoneticPr fontId="5"/>
  </si>
  <si>
    <t>初期値</t>
    <rPh sb="0" eb="3">
      <t>ショキチ</t>
    </rPh>
    <phoneticPr fontId="5"/>
  </si>
  <si>
    <t>チェックボックス数</t>
    <rPh sb="8" eb="9">
      <t>スウ</t>
    </rPh>
    <phoneticPr fontId="5"/>
  </si>
  <si>
    <t>挿入方向</t>
    <rPh sb="0" eb="2">
      <t>ソウニュウ</t>
    </rPh>
    <rPh sb="2" eb="4">
      <t>ホウコウ</t>
    </rPh>
    <phoneticPr fontId="5"/>
  </si>
  <si>
    <t>挿入ステップ数</t>
    <rPh sb="0" eb="2">
      <t>ソウニュウ</t>
    </rPh>
    <rPh sb="6" eb="7">
      <t>スウ</t>
    </rPh>
    <phoneticPr fontId="5"/>
  </si>
  <si>
    <t>セル内位置</t>
    <rPh sb="2" eb="3">
      <t>ナイ</t>
    </rPh>
    <rPh sb="3" eb="5">
      <t>イチ</t>
    </rPh>
    <phoneticPr fontId="5"/>
  </si>
  <si>
    <t>◆</t>
    <phoneticPr fontId="5"/>
  </si>
  <si>
    <t>このサンプル集（入門）・タスクタイプ編は、初めてdbSheetClientで開発をされる方のために、</t>
    <rPh sb="6" eb="7">
      <t>シュウ</t>
    </rPh>
    <rPh sb="8" eb="10">
      <t>ニュウモン</t>
    </rPh>
    <rPh sb="18" eb="19">
      <t>ヘン</t>
    </rPh>
    <rPh sb="21" eb="22">
      <t>ハジ</t>
    </rPh>
    <rPh sb="38" eb="40">
      <t>カイハツ</t>
    </rPh>
    <rPh sb="44" eb="45">
      <t>カタ</t>
    </rPh>
    <phoneticPr fontId="5"/>
  </si>
  <si>
    <t>【使い方】</t>
    <rPh sb="1" eb="2">
      <t>ツカ</t>
    </rPh>
    <rPh sb="3" eb="4">
      <t>カタ</t>
    </rPh>
    <phoneticPr fontId="5"/>
  </si>
  <si>
    <t>【開始判定セル】</t>
    <phoneticPr fontId="5"/>
  </si>
  <si>
    <t>№</t>
    <phoneticPr fontId="5"/>
  </si>
  <si>
    <t>列１</t>
    <rPh sb="0" eb="1">
      <t>レツ</t>
    </rPh>
    <phoneticPr fontId="5"/>
  </si>
  <si>
    <t>列２</t>
    <rPh sb="0" eb="1">
      <t>レツ</t>
    </rPh>
    <phoneticPr fontId="5"/>
  </si>
  <si>
    <t>列３</t>
    <rPh sb="0" eb="1">
      <t>レツ</t>
    </rPh>
    <phoneticPr fontId="5"/>
  </si>
  <si>
    <t>列４</t>
    <rPh sb="0" eb="1">
      <t>レツ</t>
    </rPh>
    <phoneticPr fontId="5"/>
  </si>
  <si>
    <t>列５</t>
    <rPh sb="0" eb="1">
      <t>レツ</t>
    </rPh>
    <phoneticPr fontId="5"/>
  </si>
  <si>
    <t>B</t>
    <phoneticPr fontId="5"/>
  </si>
  <si>
    <t>C</t>
    <phoneticPr fontId="5"/>
  </si>
  <si>
    <t>D</t>
    <phoneticPr fontId="5"/>
  </si>
  <si>
    <t>E</t>
    <phoneticPr fontId="5"/>
  </si>
  <si>
    <t>F</t>
    <phoneticPr fontId="5"/>
  </si>
  <si>
    <t>G</t>
    <phoneticPr fontId="5"/>
  </si>
  <si>
    <t>H</t>
    <phoneticPr fontId="5"/>
  </si>
  <si>
    <t>I</t>
    <phoneticPr fontId="5"/>
  </si>
  <si>
    <t>J</t>
    <phoneticPr fontId="5"/>
  </si>
  <si>
    <t>取得範囲フルアドレス</t>
    <rPh sb="0" eb="2">
      <t>シュトク</t>
    </rPh>
    <rPh sb="2" eb="4">
      <t>ハンイ</t>
    </rPh>
    <phoneticPr fontId="5"/>
  </si>
  <si>
    <t>ローズヒップ</t>
    <phoneticPr fontId="5"/>
  </si>
  <si>
    <t>ABC</t>
    <phoneticPr fontId="5"/>
  </si>
  <si>
    <t>１２３</t>
    <phoneticPr fontId="5"/>
  </si>
  <si>
    <t xml:space="preserve">　　　　　　　 </t>
    <phoneticPr fontId="5"/>
  </si>
  <si>
    <t>②</t>
    <phoneticPr fontId="5"/>
  </si>
  <si>
    <t xml:space="preserve"> ロック：ON</t>
    <phoneticPr fontId="5"/>
  </si>
  <si>
    <t xml:space="preserve"> ロック：OFF</t>
    <phoneticPr fontId="5"/>
  </si>
  <si>
    <t>（　　　　　　　　　　　実行時）</t>
    <rPh sb="12" eb="14">
      <t>ジッコウ</t>
    </rPh>
    <rPh sb="14" eb="15">
      <t>ジ</t>
    </rPh>
    <phoneticPr fontId="5"/>
  </si>
  <si>
    <t>（　　　　　　　　　　　実行時　）</t>
    <rPh sb="12" eb="14">
      <t>ジッコウ</t>
    </rPh>
    <rPh sb="14" eb="15">
      <t>ジ</t>
    </rPh>
    <phoneticPr fontId="5"/>
  </si>
  <si>
    <t>→</t>
    <phoneticPr fontId="5"/>
  </si>
  <si>
    <t>　　編集不可</t>
    <rPh sb="2" eb="4">
      <t>ヘンシュウ</t>
    </rPh>
    <rPh sb="4" eb="6">
      <t>フカ</t>
    </rPh>
    <phoneticPr fontId="5"/>
  </si>
  <si>
    <t>　　編集可能</t>
    <rPh sb="2" eb="4">
      <t>ヘンシュウ</t>
    </rPh>
    <rPh sb="4" eb="6">
      <t>カノウ</t>
    </rPh>
    <phoneticPr fontId="5"/>
  </si>
  <si>
    <t>→</t>
    <phoneticPr fontId="5"/>
  </si>
  <si>
    <t>（保護タブの設定）</t>
    <rPh sb="1" eb="3">
      <t>ホゴ</t>
    </rPh>
    <rPh sb="6" eb="8">
      <t>セッテイ</t>
    </rPh>
    <phoneticPr fontId="5"/>
  </si>
  <si>
    <t>・・・シート全体が編集不可になります。　</t>
    <rPh sb="6" eb="8">
      <t>ゼンタイ</t>
    </rPh>
    <rPh sb="9" eb="11">
      <t>ヘンシュウ</t>
    </rPh>
    <rPh sb="11" eb="13">
      <t>フカ</t>
    </rPh>
    <phoneticPr fontId="5"/>
  </si>
  <si>
    <t>・・・シート全体が編集可能になります。</t>
    <rPh sb="6" eb="8">
      <t>ゼンタイ</t>
    </rPh>
    <rPh sb="9" eb="11">
      <t>ヘンシュウ</t>
    </rPh>
    <rPh sb="11" eb="13">
      <t>カノウ</t>
    </rPh>
    <phoneticPr fontId="5"/>
  </si>
  <si>
    <t>　</t>
    <phoneticPr fontId="5"/>
  </si>
  <si>
    <t>イメージ保存!E28</t>
    <phoneticPr fontId="5"/>
  </si>
  <si>
    <t>イメージ保存!E29</t>
    <phoneticPr fontId="5"/>
  </si>
  <si>
    <t>横１縦４</t>
    <rPh sb="0" eb="1">
      <t>ヨコ</t>
    </rPh>
    <rPh sb="2" eb="3">
      <t>タテ</t>
    </rPh>
    <phoneticPr fontId="5"/>
  </si>
  <si>
    <t>横２縦４</t>
    <rPh sb="0" eb="1">
      <t>ヨコ</t>
    </rPh>
    <rPh sb="2" eb="3">
      <t>タテ</t>
    </rPh>
    <phoneticPr fontId="5"/>
  </si>
  <si>
    <t>内容１</t>
    <rPh sb="0" eb="2">
      <t>ナイヨウ</t>
    </rPh>
    <phoneticPr fontId="5"/>
  </si>
  <si>
    <t>内容２</t>
    <rPh sb="0" eb="2">
      <t>ナイヨウ</t>
    </rPh>
    <phoneticPr fontId="5"/>
  </si>
  <si>
    <t>フラグ</t>
    <phoneticPr fontId="5"/>
  </si>
  <si>
    <t>横１縦５</t>
    <rPh sb="0" eb="1">
      <t>ヨコ</t>
    </rPh>
    <rPh sb="2" eb="3">
      <t>タテ</t>
    </rPh>
    <phoneticPr fontId="5"/>
  </si>
  <si>
    <t>横２縦５</t>
    <rPh sb="0" eb="1">
      <t>ヨコ</t>
    </rPh>
    <rPh sb="2" eb="3">
      <t>タテ</t>
    </rPh>
    <phoneticPr fontId="5"/>
  </si>
  <si>
    <t>$G$19</t>
    <phoneticPr fontId="5"/>
  </si>
  <si>
    <t>シート名</t>
    <rPh sb="3" eb="4">
      <t>メイ</t>
    </rPh>
    <phoneticPr fontId="5"/>
  </si>
  <si>
    <t>開始セル
位置</t>
    <rPh sb="0" eb="2">
      <t>カイシ</t>
    </rPh>
    <rPh sb="5" eb="7">
      <t>イチ</t>
    </rPh>
    <phoneticPr fontId="5"/>
  </si>
  <si>
    <t>終了セル
位置</t>
    <rPh sb="0" eb="2">
      <t>シュウリョウ</t>
    </rPh>
    <rPh sb="5" eb="7">
      <t>イチ</t>
    </rPh>
    <phoneticPr fontId="5"/>
  </si>
  <si>
    <t>① 値の指定</t>
    <rPh sb="2" eb="3">
      <t>アタイ</t>
    </rPh>
    <rPh sb="4" eb="6">
      <t>シテイ</t>
    </rPh>
    <phoneticPr fontId="5"/>
  </si>
  <si>
    <t xml:space="preserve">機能：　指定した値や数式を、指定のセル位置へ直接展開します。 </t>
    <rPh sb="0" eb="2">
      <t>キノウ</t>
    </rPh>
    <rPh sb="4" eb="6">
      <t>シテイ</t>
    </rPh>
    <rPh sb="8" eb="9">
      <t>アタイ</t>
    </rPh>
    <rPh sb="14" eb="16">
      <t>シテイ</t>
    </rPh>
    <rPh sb="19" eb="21">
      <t>イチ</t>
    </rPh>
    <phoneticPr fontId="5"/>
  </si>
  <si>
    <t>データ</t>
    <phoneticPr fontId="5"/>
  </si>
  <si>
    <t>テスト</t>
    <phoneticPr fontId="5"/>
  </si>
  <si>
    <t>商品コード</t>
    <rPh sb="0" eb="2">
      <t>ショウヒン</t>
    </rPh>
    <phoneticPr fontId="5"/>
  </si>
  <si>
    <t>商品名</t>
    <rPh sb="0" eb="3">
      <t>ショウヒンメイ</t>
    </rPh>
    <phoneticPr fontId="5"/>
  </si>
  <si>
    <t>単位</t>
    <rPh sb="0" eb="2">
      <t>タンイ</t>
    </rPh>
    <phoneticPr fontId="5"/>
  </si>
  <si>
    <t>単価</t>
    <rPh sb="0" eb="2">
      <t>タンカ</t>
    </rPh>
    <phoneticPr fontId="5"/>
  </si>
  <si>
    <t>分類</t>
    <rPh sb="0" eb="2">
      <t>ブンルイ</t>
    </rPh>
    <phoneticPr fontId="5"/>
  </si>
  <si>
    <t>すべて</t>
    <phoneticPr fontId="5"/>
  </si>
  <si>
    <t>数式</t>
    <rPh sb="0" eb="2">
      <t>スウシキ</t>
    </rPh>
    <phoneticPr fontId="5"/>
  </si>
  <si>
    <t>値</t>
    <rPh sb="0" eb="1">
      <t>アタイ</t>
    </rPh>
    <phoneticPr fontId="5"/>
  </si>
  <si>
    <t>書式</t>
    <rPh sb="0" eb="2">
      <t>ショシキ</t>
    </rPh>
    <phoneticPr fontId="5"/>
  </si>
  <si>
    <t>入力規則</t>
    <rPh sb="0" eb="2">
      <t>ニュウリョク</t>
    </rPh>
    <rPh sb="2" eb="4">
      <t>キソク</t>
    </rPh>
    <phoneticPr fontId="5"/>
  </si>
  <si>
    <t>コメント</t>
    <phoneticPr fontId="5"/>
  </si>
  <si>
    <t>罫線を除くすべて</t>
    <rPh sb="0" eb="2">
      <t>ケイセン</t>
    </rPh>
    <rPh sb="3" eb="4">
      <t>ノゾ</t>
    </rPh>
    <phoneticPr fontId="5"/>
  </si>
  <si>
    <t>列幅</t>
    <rPh sb="0" eb="2">
      <t>レツハバ</t>
    </rPh>
    <phoneticPr fontId="5"/>
  </si>
  <si>
    <t>数式と数値の書式</t>
    <rPh sb="0" eb="2">
      <t>スウシキ</t>
    </rPh>
    <rPh sb="3" eb="5">
      <t>スウチ</t>
    </rPh>
    <rPh sb="6" eb="8">
      <t>ショシキ</t>
    </rPh>
    <phoneticPr fontId="5"/>
  </si>
  <si>
    <t>値と数値の書式</t>
    <rPh sb="0" eb="1">
      <t>アタイ</t>
    </rPh>
    <rPh sb="2" eb="4">
      <t>スウチ</t>
    </rPh>
    <rPh sb="5" eb="7">
      <t>ショシキ</t>
    </rPh>
    <phoneticPr fontId="5"/>
  </si>
  <si>
    <t>書式・コメント・入力規則・列幅</t>
    <rPh sb="0" eb="2">
      <t>ショシキ</t>
    </rPh>
    <rPh sb="8" eb="10">
      <t>ニュウリョク</t>
    </rPh>
    <rPh sb="10" eb="12">
      <t>キソク</t>
    </rPh>
    <rPh sb="13" eb="15">
      <t>レツハバ</t>
    </rPh>
    <phoneticPr fontId="5"/>
  </si>
  <si>
    <t>　　入力された値が指定のセル位置に出力されます。</t>
    <rPh sb="2" eb="4">
      <t>ニュウリョク</t>
    </rPh>
    <rPh sb="7" eb="8">
      <t>アタイ</t>
    </rPh>
    <phoneticPr fontId="5"/>
  </si>
  <si>
    <t>②文字（範囲）</t>
    <rPh sb="1" eb="3">
      <t>モジ</t>
    </rPh>
    <rPh sb="4" eb="6">
      <t>ハンイ</t>
    </rPh>
    <phoneticPr fontId="5"/>
  </si>
  <si>
    <t>③数値入力画面</t>
    <rPh sb="1" eb="3">
      <t>スウチ</t>
    </rPh>
    <rPh sb="3" eb="5">
      <t>ニュウリョク</t>
    </rPh>
    <rPh sb="5" eb="7">
      <t>ガメン</t>
    </rPh>
    <phoneticPr fontId="5"/>
  </si>
  <si>
    <t>④数値（範囲）</t>
    <rPh sb="1" eb="3">
      <t>スウチ</t>
    </rPh>
    <rPh sb="4" eb="6">
      <t>ハンイ</t>
    </rPh>
    <phoneticPr fontId="5"/>
  </si>
  <si>
    <t>　　　⇒画面上部（ボタン表示エリア）の［使い方］ボタンをクリックすると表示されます。</t>
    <rPh sb="4" eb="6">
      <t>ガメン</t>
    </rPh>
    <rPh sb="6" eb="8">
      <t>ジョウブ</t>
    </rPh>
    <rPh sb="12" eb="14">
      <t>ヒョウジ</t>
    </rPh>
    <rPh sb="20" eb="21">
      <t>ツカ</t>
    </rPh>
    <rPh sb="22" eb="23">
      <t>カタ</t>
    </rPh>
    <rPh sb="35" eb="37">
      <t>ヒョウジ</t>
    </rPh>
    <phoneticPr fontId="5"/>
  </si>
  <si>
    <t>右記のボタンでプロジェクトを終了することができます。⇒</t>
    <rPh sb="0" eb="2">
      <t>ウキ</t>
    </rPh>
    <rPh sb="14" eb="16">
      <t>シュウリョウ</t>
    </rPh>
    <phoneticPr fontId="5"/>
  </si>
  <si>
    <t>⑤日付入力画面</t>
    <rPh sb="1" eb="3">
      <t>ヒヅケ</t>
    </rPh>
    <rPh sb="3" eb="5">
      <t>ニュウリョク</t>
    </rPh>
    <rPh sb="5" eb="7">
      <t>ガメン</t>
    </rPh>
    <phoneticPr fontId="5"/>
  </si>
  <si>
    <t>⑥日付（範囲）</t>
    <rPh sb="1" eb="3">
      <t>ヒヅケ</t>
    </rPh>
    <rPh sb="4" eb="6">
      <t>ハンイ</t>
    </rPh>
    <phoneticPr fontId="5"/>
  </si>
  <si>
    <t>⑦時刻入力画面</t>
    <rPh sb="1" eb="3">
      <t>ジコク</t>
    </rPh>
    <rPh sb="3" eb="5">
      <t>ニュウリョク</t>
    </rPh>
    <rPh sb="5" eb="7">
      <t>ガメン</t>
    </rPh>
    <phoneticPr fontId="5"/>
  </si>
  <si>
    <t>⑧時刻（範囲）</t>
    <rPh sb="1" eb="3">
      <t>ジコク</t>
    </rPh>
    <rPh sb="4" eb="6">
      <t>ハンイ</t>
    </rPh>
    <phoneticPr fontId="5"/>
  </si>
  <si>
    <t>４０１００： サブタスク実行</t>
    <rPh sb="12" eb="14">
      <t>ジッコウ</t>
    </rPh>
    <phoneticPr fontId="5"/>
  </si>
  <si>
    <t>４０２００： 条件判定分岐</t>
    <rPh sb="7" eb="9">
      <t>ジョウケン</t>
    </rPh>
    <rPh sb="9" eb="11">
      <t>ハンテイ</t>
    </rPh>
    <rPh sb="11" eb="13">
      <t>ブンキ</t>
    </rPh>
    <phoneticPr fontId="5"/>
  </si>
  <si>
    <t>４１１０１： ループ開始、４１１０２： ループ終了</t>
    <rPh sb="10" eb="12">
      <t>カイシ</t>
    </rPh>
    <rPh sb="23" eb="25">
      <t>シュウリョウ</t>
    </rPh>
    <phoneticPr fontId="5"/>
  </si>
  <si>
    <t>４１２００： ハイパータスク制御</t>
    <rPh sb="14" eb="16">
      <t>セイギョ</t>
    </rPh>
    <phoneticPr fontId="5"/>
  </si>
  <si>
    <t>４１３００： タイマー処理</t>
    <rPh sb="11" eb="13">
      <t>ショリ</t>
    </rPh>
    <phoneticPr fontId="5"/>
  </si>
  <si>
    <t>　（ここでは、A4サイズ横で、左・上余白調整値0.0、画像（帳票イメージ）の印刷有りを指定しています。）</t>
    <rPh sb="12" eb="13">
      <t>ヨコ</t>
    </rPh>
    <rPh sb="15" eb="16">
      <t>ヒダリ</t>
    </rPh>
    <rPh sb="17" eb="18">
      <t>ウエ</t>
    </rPh>
    <rPh sb="18" eb="20">
      <t>ヨハク</t>
    </rPh>
    <rPh sb="20" eb="22">
      <t>チョウセイ</t>
    </rPh>
    <rPh sb="22" eb="23">
      <t>チ</t>
    </rPh>
    <rPh sb="27" eb="29">
      <t>ガゾウ</t>
    </rPh>
    <rPh sb="30" eb="32">
      <t>チョウヒョウ</t>
    </rPh>
    <rPh sb="38" eb="40">
      <t>インサツ</t>
    </rPh>
    <rPh sb="40" eb="41">
      <t>アリ</t>
    </rPh>
    <rPh sb="43" eb="45">
      <t>シテイ</t>
    </rPh>
    <phoneticPr fontId="5"/>
  </si>
  <si>
    <t>　 をクリックすると、３つの参照ブック（下記ﾌｧｲﾙﾊﾟｽ）を</t>
    <rPh sb="14" eb="16">
      <t>サンショウ</t>
    </rPh>
    <rPh sb="20" eb="22">
      <t>カキ</t>
    </rPh>
    <phoneticPr fontId="5"/>
  </si>
  <si>
    <t>開いた後、複数ウィンドウ（上下に並べる）で表示します。</t>
    <rPh sb="0" eb="1">
      <t>ヒラ</t>
    </rPh>
    <rPh sb="3" eb="4">
      <t>アト</t>
    </rPh>
    <rPh sb="13" eb="15">
      <t>ジョウゲ</t>
    </rPh>
    <rPh sb="16" eb="17">
      <t>ナラ</t>
    </rPh>
    <rPh sb="21" eb="23">
      <t>ヒョウジ</t>
    </rPh>
    <phoneticPr fontId="5"/>
  </si>
  <si>
    <t>戻り値の型</t>
    <rPh sb="0" eb="1">
      <t>モド</t>
    </rPh>
    <rPh sb="2" eb="3">
      <t>チ</t>
    </rPh>
    <rPh sb="4" eb="5">
      <t>カタ</t>
    </rPh>
    <phoneticPr fontId="5"/>
  </si>
  <si>
    <r>
      <t>１．表の データ（商品名～分類）を変更します。　・・・</t>
    </r>
    <r>
      <rPr>
        <b/>
        <u/>
        <sz val="11"/>
        <color indexed="12"/>
        <rFont val="ＭＳ Ｐゴシック"/>
        <family val="3"/>
        <charset val="128"/>
      </rPr>
      <t>【例】１行目の商品名を「商品ｄｂＳC」に変更。</t>
    </r>
    <rPh sb="9" eb="11">
      <t>ショウヒン</t>
    </rPh>
    <rPh sb="11" eb="12">
      <t>メイ</t>
    </rPh>
    <rPh sb="13" eb="15">
      <t>ブンルイ</t>
    </rPh>
    <rPh sb="17" eb="19">
      <t>ヘンコウ</t>
    </rPh>
    <rPh sb="28" eb="29">
      <t>レイ</t>
    </rPh>
    <rPh sb="34" eb="36">
      <t>ショウヒン</t>
    </rPh>
    <rPh sb="36" eb="37">
      <t>メイ</t>
    </rPh>
    <phoneticPr fontId="5"/>
  </si>
  <si>
    <t>①</t>
    <phoneticPr fontId="5"/>
  </si>
  <si>
    <t>B表．更新データ用　　◆更新データ用シート（シート名：トランザクション_Out）</t>
    <rPh sb="1" eb="2">
      <t>ヒョウ</t>
    </rPh>
    <rPh sb="3" eb="5">
      <t>コウシン</t>
    </rPh>
    <rPh sb="8" eb="9">
      <t>ヨウ</t>
    </rPh>
    <rPh sb="12" eb="14">
      <t>コウシン</t>
    </rPh>
    <rPh sb="17" eb="18">
      <t>ヨウ</t>
    </rPh>
    <rPh sb="25" eb="26">
      <t>メイ</t>
    </rPh>
    <phoneticPr fontId="5"/>
  </si>
  <si>
    <r>
      <t>　　　　　　　B表は、変更した行が</t>
    </r>
    <r>
      <rPr>
        <b/>
        <sz val="11"/>
        <color indexed="53"/>
        <rFont val="ＭＳ Ｐゴシック"/>
        <family val="3"/>
        <charset val="128"/>
      </rPr>
      <t>オレンジ</t>
    </r>
    <r>
      <rPr>
        <b/>
        <sz val="11"/>
        <color indexed="12"/>
        <rFont val="ＭＳ Ｐゴシック"/>
        <family val="3"/>
        <charset val="128"/>
      </rPr>
      <t>表示され、</t>
    </r>
    <r>
      <rPr>
        <b/>
        <sz val="11"/>
        <color indexed="16"/>
        <rFont val="ＭＳ Ｐゴシック"/>
        <family val="3"/>
        <charset val="128"/>
      </rPr>
      <t>DBS_STATUS（※）</t>
    </r>
    <r>
      <rPr>
        <b/>
        <sz val="11"/>
        <color indexed="12"/>
        <rFont val="ＭＳ Ｐゴシック"/>
        <family val="3"/>
        <charset val="128"/>
      </rPr>
      <t>が</t>
    </r>
    <r>
      <rPr>
        <b/>
        <sz val="11"/>
        <color indexed="16"/>
        <rFont val="ＭＳ Ｐゴシック"/>
        <family val="3"/>
        <charset val="128"/>
      </rPr>
      <t>２</t>
    </r>
    <r>
      <rPr>
        <b/>
        <sz val="11"/>
        <color indexed="12"/>
        <rFont val="ＭＳ Ｐゴシック"/>
        <family val="3"/>
        <charset val="128"/>
      </rPr>
      <t>に変更されていることが確認できます。</t>
    </r>
    <rPh sb="8" eb="9">
      <t>ヒョウ</t>
    </rPh>
    <rPh sb="11" eb="13">
      <t>ヘンコウ</t>
    </rPh>
    <rPh sb="15" eb="16">
      <t>ギョウ</t>
    </rPh>
    <rPh sb="21" eb="23">
      <t>ヒョウジ</t>
    </rPh>
    <phoneticPr fontId="5"/>
  </si>
  <si>
    <t>商品５</t>
  </si>
  <si>
    <t>商品６</t>
  </si>
  <si>
    <t>商品７</t>
  </si>
  <si>
    <t>商品８</t>
  </si>
  <si>
    <t>商品９</t>
  </si>
  <si>
    <t>商品１０</t>
  </si>
  <si>
    <t>商品１１</t>
  </si>
  <si>
    <t>商品１２</t>
  </si>
  <si>
    <t>商品１３</t>
  </si>
  <si>
    <t>商品１４</t>
  </si>
  <si>
    <t>商品１５</t>
  </si>
  <si>
    <t>商品１６</t>
  </si>
  <si>
    <t>商品１７</t>
  </si>
  <si>
    <t>商品１８</t>
  </si>
  <si>
    <t>商品１９</t>
  </si>
  <si>
    <t>商品２０</t>
  </si>
  <si>
    <t>商品２１</t>
  </si>
  <si>
    <t>商品２２</t>
  </si>
  <si>
    <t>商品２３</t>
  </si>
  <si>
    <t>商品２４</t>
  </si>
  <si>
    <t>商品２５</t>
  </si>
  <si>
    <t>商品４</t>
  </si>
  <si>
    <t xml:space="preserve">ログインID </t>
    <phoneticPr fontId="5"/>
  </si>
  <si>
    <t xml:space="preserve">使用ＰＣ名 </t>
    <phoneticPr fontId="5"/>
  </si>
  <si>
    <t xml:space="preserve">プロジェクト開始時刻 </t>
    <phoneticPr fontId="5"/>
  </si>
  <si>
    <t>商品コード</t>
  </si>
  <si>
    <t>商品名</t>
  </si>
  <si>
    <t>単位</t>
  </si>
  <si>
    <t>単価</t>
  </si>
  <si>
    <t>分類</t>
  </si>
  <si>
    <t>社員コード</t>
    <rPh sb="0" eb="2">
      <t>シャイン</t>
    </rPh>
    <phoneticPr fontId="5"/>
  </si>
  <si>
    <t>社員名</t>
    <rPh sb="0" eb="2">
      <t>シャイン</t>
    </rPh>
    <rPh sb="2" eb="3">
      <t>メイ</t>
    </rPh>
    <phoneticPr fontId="5"/>
  </si>
  <si>
    <t>社員名カナ</t>
    <rPh sb="0" eb="2">
      <t>シャイン</t>
    </rPh>
    <rPh sb="2" eb="3">
      <t>メイ</t>
    </rPh>
    <phoneticPr fontId="5"/>
  </si>
  <si>
    <t>性別</t>
    <rPh sb="0" eb="2">
      <t>セイベツ</t>
    </rPh>
    <phoneticPr fontId="5"/>
  </si>
  <si>
    <t>ダイアログ用初期表示フォルダ</t>
    <rPh sb="5" eb="6">
      <t>ヨウ</t>
    </rPh>
    <rPh sb="6" eb="8">
      <t>ショキ</t>
    </rPh>
    <phoneticPr fontId="5"/>
  </si>
  <si>
    <t>生年月日</t>
    <rPh sb="0" eb="2">
      <t>セイネン</t>
    </rPh>
    <rPh sb="2" eb="4">
      <t>ガッピ</t>
    </rPh>
    <phoneticPr fontId="5"/>
  </si>
  <si>
    <t>郵便番号</t>
    <rPh sb="0" eb="4">
      <t>ユウビンバンゴウ</t>
    </rPh>
    <phoneticPr fontId="5"/>
  </si>
  <si>
    <t>TEL</t>
    <phoneticPr fontId="5"/>
  </si>
  <si>
    <t>住所１</t>
    <rPh sb="0" eb="2">
      <t>ジュウショ</t>
    </rPh>
    <phoneticPr fontId="5"/>
  </si>
  <si>
    <t>住所２</t>
    <rPh sb="0" eb="2">
      <t>ジュウショ</t>
    </rPh>
    <phoneticPr fontId="5"/>
  </si>
  <si>
    <t>FAX</t>
    <phoneticPr fontId="5"/>
  </si>
  <si>
    <t>処理分岐：</t>
    <rPh sb="0" eb="2">
      <t>ショリ</t>
    </rPh>
    <rPh sb="2" eb="4">
      <t>ブンキ</t>
    </rPh>
    <phoneticPr fontId="5"/>
  </si>
  <si>
    <t>正常メッセージ（テスト）</t>
    <rPh sb="0" eb="2">
      <t>セイジョウ</t>
    </rPh>
    <phoneticPr fontId="5"/>
  </si>
  <si>
    <t>日付：</t>
    <rPh sb="0" eb="2">
      <t>ヒヅケ</t>
    </rPh>
    <phoneticPr fontId="5"/>
  </si>
  <si>
    <t>数値：</t>
    <rPh sb="0" eb="2">
      <t>スウチ</t>
    </rPh>
    <phoneticPr fontId="5"/>
  </si>
  <si>
    <t>文字：</t>
    <rPh sb="0" eb="2">
      <t>モジ</t>
    </rPh>
    <phoneticPr fontId="5"/>
  </si>
  <si>
    <t>範囲取得_取得域</t>
    <rPh sb="0" eb="2">
      <t>ハンイ</t>
    </rPh>
    <rPh sb="2" eb="4">
      <t>シュトク</t>
    </rPh>
    <rPh sb="5" eb="7">
      <t>シュトク</t>
    </rPh>
    <rPh sb="7" eb="8">
      <t>イキ</t>
    </rPh>
    <phoneticPr fontId="5"/>
  </si>
  <si>
    <t>選択されているセルの位置情報（シート名、行番号、列番号）を取得します。</t>
    <rPh sb="0" eb="2">
      <t>センタク</t>
    </rPh>
    <phoneticPr fontId="5"/>
  </si>
  <si>
    <t>２．任意のデータ（商品名～分類）を変更します。</t>
    <rPh sb="2" eb="4">
      <t>ニンイ</t>
    </rPh>
    <rPh sb="9" eb="11">
      <t>ショウヒン</t>
    </rPh>
    <rPh sb="11" eb="12">
      <t>メイ</t>
    </rPh>
    <rPh sb="13" eb="15">
      <t>ブンルイ</t>
    </rPh>
    <rPh sb="17" eb="19">
      <t>ヘンコウ</t>
    </rPh>
    <phoneticPr fontId="5"/>
  </si>
  <si>
    <t>１．　　　　　　　　　　　をクリックします。　データを読込み表示します。</t>
    <rPh sb="27" eb="28">
      <t>ヨ</t>
    </rPh>
    <rPh sb="28" eb="29">
      <t>コ</t>
    </rPh>
    <phoneticPr fontId="5"/>
  </si>
  <si>
    <t>１０１００： ＳＱＬ実行（ＳＱＬ更新）</t>
    <rPh sb="10" eb="12">
      <t>ジッコウ</t>
    </rPh>
    <rPh sb="16" eb="18">
      <t>コウシン</t>
    </rPh>
    <phoneticPr fontId="5"/>
  </si>
  <si>
    <t>　　　　　　　　で、マクロ実行禁止を制御するタスクを実行する必要があります。</t>
    <rPh sb="13" eb="15">
      <t>ジッコウ</t>
    </rPh>
    <rPh sb="18" eb="20">
      <t>セイギョ</t>
    </rPh>
    <rPh sb="26" eb="28">
      <t>ジッコウ</t>
    </rPh>
    <phoneticPr fontId="5"/>
  </si>
  <si>
    <t>　　　　　　　　マクロ実行禁止の制御には、タスクタイプ「30103: Excel動作設定（マクロの起動を禁止する）」を使用します。</t>
    <rPh sb="11" eb="13">
      <t>ジッコウ</t>
    </rPh>
    <rPh sb="16" eb="18">
      <t>セイギョ</t>
    </rPh>
    <rPh sb="40" eb="42">
      <t>ドウサ</t>
    </rPh>
    <rPh sb="42" eb="44">
      <t>セッテイ</t>
    </rPh>
    <rPh sb="49" eb="51">
      <t>キドウ</t>
    </rPh>
    <rPh sb="52" eb="54">
      <t>キンシ</t>
    </rPh>
    <rPh sb="59" eb="61">
      <t>シヨウ</t>
    </rPh>
    <phoneticPr fontId="5"/>
  </si>
  <si>
    <t>　 操作：　dbSheetClientで作成した下記のボタンをクリックして、チェックボックス（３つ）が挿入される</t>
    <rPh sb="2" eb="4">
      <t>ソウサ</t>
    </rPh>
    <rPh sb="20" eb="22">
      <t>サクセイ</t>
    </rPh>
    <rPh sb="24" eb="26">
      <t>カキ</t>
    </rPh>
    <rPh sb="51" eb="53">
      <t>ソウニュウ</t>
    </rPh>
    <phoneticPr fontId="5"/>
  </si>
  <si>
    <t>実行動作の違いを確認してみましょう。</t>
    <rPh sb="5" eb="6">
      <t>チガ</t>
    </rPh>
    <phoneticPr fontId="5"/>
  </si>
  <si>
    <t>チェックボックス１</t>
    <phoneticPr fontId="5"/>
  </si>
  <si>
    <t>チェックボックス２</t>
    <phoneticPr fontId="5"/>
  </si>
  <si>
    <t>チェックボックス３</t>
    <phoneticPr fontId="5"/>
  </si>
  <si>
    <t>・・・タスク実行中のExcelの画面更新を停止します。</t>
    <phoneticPr fontId="5"/>
  </si>
  <si>
    <t>ﾁｪｯｸﾎﾞｯｸｽの初期値</t>
    <rPh sb="10" eb="13">
      <t>ショキチ</t>
    </rPh>
    <phoneticPr fontId="5"/>
  </si>
  <si>
    <t>クリップボードコピー範囲：</t>
    <rPh sb="10" eb="12">
      <t>ハンイ</t>
    </rPh>
    <phoneticPr fontId="5"/>
  </si>
  <si>
    <t>貼り付け開始セル：</t>
    <rPh sb="0" eb="1">
      <t>ハ</t>
    </rPh>
    <rPh sb="2" eb="3">
      <t>ツ</t>
    </rPh>
    <rPh sb="4" eb="6">
      <t>カイシ</t>
    </rPh>
    <phoneticPr fontId="5"/>
  </si>
  <si>
    <t>１．　　　　　　　　　　　をクリックすると、下記のクリップボードコピー範囲のデータを、</t>
    <rPh sb="22" eb="24">
      <t>カキ</t>
    </rPh>
    <rPh sb="35" eb="37">
      <t>ハンイ</t>
    </rPh>
    <phoneticPr fontId="5"/>
  </si>
  <si>
    <t>　　クリップボードへコピーして、クリップボードから貼り付け開始セルの場所へ貼り付けをします。</t>
    <rPh sb="29" eb="31">
      <t>カイシ</t>
    </rPh>
    <rPh sb="34" eb="36">
      <t>バショ</t>
    </rPh>
    <rPh sb="37" eb="38">
      <t>ハ</t>
    </rPh>
    <rPh sb="39" eb="40">
      <t>ツ</t>
    </rPh>
    <phoneticPr fontId="5"/>
  </si>
  <si>
    <t>２．　　　　　　　　　　　をクリックすると、１．の操作で貼り付けたデータとクリップボード内のデータをクリアします。</t>
    <rPh sb="25" eb="27">
      <t>ソウサ</t>
    </rPh>
    <rPh sb="28" eb="29">
      <t>ハ</t>
    </rPh>
    <rPh sb="30" eb="31">
      <t>ツ</t>
    </rPh>
    <rPh sb="44" eb="45">
      <t>ナイ</t>
    </rPh>
    <phoneticPr fontId="5"/>
  </si>
  <si>
    <t>貼り付け形式：</t>
    <rPh sb="0" eb="1">
      <t>ハ</t>
    </rPh>
    <rPh sb="2" eb="3">
      <t>ツ</t>
    </rPh>
    <rPh sb="4" eb="6">
      <t>ケイシキ</t>
    </rPh>
    <phoneticPr fontId="5"/>
  </si>
  <si>
    <t>D21:F30</t>
    <phoneticPr fontId="5"/>
  </si>
  <si>
    <t>　　　　 ２．右記の任意の設定項目値（J11～J23）を</t>
    <rPh sb="7" eb="9">
      <t>ウキ</t>
    </rPh>
    <rPh sb="10" eb="12">
      <t>ニンイ</t>
    </rPh>
    <rPh sb="13" eb="15">
      <t>セッテイ</t>
    </rPh>
    <rPh sb="15" eb="17">
      <t>コウモク</t>
    </rPh>
    <rPh sb="17" eb="18">
      <t>チ</t>
    </rPh>
    <phoneticPr fontId="5"/>
  </si>
  <si>
    <t>　　挿入動作の違いを確認できます。</t>
    <rPh sb="2" eb="4">
      <t>ソウニュウ</t>
    </rPh>
    <phoneticPr fontId="5"/>
  </si>
  <si>
    <t>３．右下の任意の設定項目値（M19～M27）を変更（選択）して、再度１．の操作をすることにより、</t>
    <rPh sb="2" eb="4">
      <t>ミギシタ</t>
    </rPh>
    <rPh sb="10" eb="12">
      <t>コウモク</t>
    </rPh>
    <rPh sb="12" eb="13">
      <t>チ</t>
    </rPh>
    <phoneticPr fontId="5"/>
  </si>
  <si>
    <t>C19</t>
    <phoneticPr fontId="5"/>
  </si>
  <si>
    <t>D19</t>
    <phoneticPr fontId="5"/>
  </si>
  <si>
    <t>６１５００： 位置合わせ印刷</t>
    <rPh sb="7" eb="9">
      <t>イチ</t>
    </rPh>
    <rPh sb="9" eb="10">
      <t>ア</t>
    </rPh>
    <rPh sb="12" eb="14">
      <t>インサツ</t>
    </rPh>
    <phoneticPr fontId="5"/>
  </si>
  <si>
    <t>Excelシートの印刷処理を、用紙の位置合わせを正確におこなって印刷します。
位置合わせ専用の印刷ダイアログ（プレビュー表示も可）を表示し、各項目の設定値を
調整しながら印刷できます。
また、印刷ダイアログを表示せず指定の設定値で直接印刷することもできます。</t>
    <phoneticPr fontId="5"/>
  </si>
  <si>
    <t>１．　　　　　　　　　をクリックすると、位置合わせ専用の印刷ダイアログを表示して、</t>
    <rPh sb="20" eb="22">
      <t>イチ</t>
    </rPh>
    <rPh sb="22" eb="23">
      <t>ア</t>
    </rPh>
    <rPh sb="25" eb="27">
      <t>センヨウ</t>
    </rPh>
    <rPh sb="28" eb="30">
      <t>インサツ</t>
    </rPh>
    <rPh sb="36" eb="38">
      <t>ヒョウジ</t>
    </rPh>
    <phoneticPr fontId="5"/>
  </si>
  <si>
    <t xml:space="preserve"> 下記の帳票データを印刷できます。</t>
    <rPh sb="1" eb="3">
      <t>カキ</t>
    </rPh>
    <rPh sb="4" eb="6">
      <t>チョウヒョウ</t>
    </rPh>
    <rPh sb="10" eb="12">
      <t>インサツ</t>
    </rPh>
    <phoneticPr fontId="5"/>
  </si>
  <si>
    <t>２．　　　　　　　　　をクリックすると、下記の帳票データを指定した設定値ですぐに印刷をします。</t>
    <rPh sb="20" eb="22">
      <t>カキ</t>
    </rPh>
    <rPh sb="23" eb="25">
      <t>チョウヒョウ</t>
    </rPh>
    <rPh sb="29" eb="31">
      <t>シテイ</t>
    </rPh>
    <rPh sb="33" eb="35">
      <t>セッテイ</t>
    </rPh>
    <rPh sb="35" eb="36">
      <t>チ</t>
    </rPh>
    <rPh sb="40" eb="42">
      <t>インサツ</t>
    </rPh>
    <phoneticPr fontId="5"/>
  </si>
  <si>
    <t>３．　　　　　　　　　　　 をクリックすると、Excelのメニューを閉じます。</t>
    <rPh sb="34" eb="35">
      <t>ト</t>
    </rPh>
    <phoneticPr fontId="5"/>
  </si>
  <si>
    <t>　　このシートの任意の場所に描画してください。</t>
    <rPh sb="8" eb="10">
      <t>ニンイ</t>
    </rPh>
    <rPh sb="11" eb="13">
      <t>バショ</t>
    </rPh>
    <rPh sb="14" eb="16">
      <t>ビョウガ</t>
    </rPh>
    <phoneticPr fontId="5"/>
  </si>
  <si>
    <t>２．Excelのメニューから図形描画などの機能を使用してイメージ（オブジェクト）を</t>
    <rPh sb="14" eb="16">
      <t>ズケイ</t>
    </rPh>
    <rPh sb="16" eb="18">
      <t>ビョウガ</t>
    </rPh>
    <phoneticPr fontId="5"/>
  </si>
  <si>
    <t>４．　　　　　　　　　　　 をクリックすると、操作２．で描画したイメージをすべてクリアします。</t>
    <rPh sb="23" eb="25">
      <t>ソウサ</t>
    </rPh>
    <rPh sb="28" eb="30">
      <t>ビョウガ</t>
    </rPh>
    <phoneticPr fontId="5"/>
  </si>
  <si>
    <t>各タスクタイプの項に記載されている「■ 使用例」と同様の内容を数多く含んでいますので、</t>
    <rPh sb="0" eb="1">
      <t>カク</t>
    </rPh>
    <rPh sb="8" eb="9">
      <t>コウ</t>
    </rPh>
    <rPh sb="10" eb="12">
      <t>キサイ</t>
    </rPh>
    <rPh sb="20" eb="22">
      <t>シヨウ</t>
    </rPh>
    <rPh sb="22" eb="23">
      <t>レイ</t>
    </rPh>
    <rPh sb="25" eb="27">
      <t>ドウヨウ</t>
    </rPh>
    <rPh sb="28" eb="30">
      <t>ナイヨウ</t>
    </rPh>
    <rPh sb="31" eb="32">
      <t>カズ</t>
    </rPh>
    <rPh sb="32" eb="33">
      <t>オオ</t>
    </rPh>
    <rPh sb="34" eb="35">
      <t>フク</t>
    </rPh>
    <phoneticPr fontId="5"/>
  </si>
  <si>
    <t>・タスクタイプの詳しい解説『タスクタイプリファレンスマニュアル「第２章 タスクタイプ（種類別）」』を</t>
    <rPh sb="8" eb="9">
      <t>クワ</t>
    </rPh>
    <rPh sb="11" eb="13">
      <t>カイセツ</t>
    </rPh>
    <rPh sb="43" eb="45">
      <t>シュルイ</t>
    </rPh>
    <rPh sb="45" eb="46">
      <t>ベツ</t>
    </rPh>
    <phoneticPr fontId="5"/>
  </si>
  <si>
    <t>　参考にしながら、画面の指示に従って操作してください。</t>
    <rPh sb="1" eb="3">
      <t>サンコウ</t>
    </rPh>
    <phoneticPr fontId="5"/>
  </si>
  <si>
    <t>　を確認して頂くことで、より効率的に理解して頂くことができます。</t>
    <phoneticPr fontId="5"/>
  </si>
  <si>
    <t>※　Excelシート上の数式や関数に関する説明は、省略している箇所もあります。</t>
    <rPh sb="10" eb="11">
      <t>ジョウ</t>
    </rPh>
    <rPh sb="12" eb="14">
      <t>スウシキ</t>
    </rPh>
    <rPh sb="15" eb="17">
      <t>カンスウ</t>
    </rPh>
    <rPh sb="18" eb="19">
      <t>カン</t>
    </rPh>
    <rPh sb="21" eb="23">
      <t>セツメイ</t>
    </rPh>
    <rPh sb="25" eb="27">
      <t>ショウリャク</t>
    </rPh>
    <rPh sb="31" eb="33">
      <t>カショ</t>
    </rPh>
    <phoneticPr fontId="5"/>
  </si>
  <si>
    <t>※注意点：①ここでは、マクロを起動するブックをタスクタイプ「62201: 参照ブックを開く」時にマクロ実行禁止の制御をしています。</t>
    <rPh sb="1" eb="4">
      <t>チュウイテン</t>
    </rPh>
    <rPh sb="15" eb="17">
      <t>キドウ</t>
    </rPh>
    <rPh sb="37" eb="39">
      <t>サンショウ</t>
    </rPh>
    <rPh sb="43" eb="44">
      <t>ヒラ</t>
    </rPh>
    <rPh sb="46" eb="47">
      <t>ジ</t>
    </rPh>
    <rPh sb="51" eb="53">
      <t>ジッコウ</t>
    </rPh>
    <rPh sb="53" eb="55">
      <t>キンシ</t>
    </rPh>
    <rPh sb="56" eb="58">
      <t>セイギョ</t>
    </rPh>
    <phoneticPr fontId="5"/>
  </si>
  <si>
    <r>
      <t>・d</t>
    </r>
    <r>
      <rPr>
        <sz val="11"/>
        <rFont val="ＭＳ Ｐゴシック"/>
        <family val="3"/>
        <charset val="128"/>
      </rPr>
      <t>bSheetClient 開発版では、タスク定義画面上で</t>
    </r>
    <r>
      <rPr>
        <sz val="11"/>
        <rFont val="ＭＳ Ｐゴシック"/>
        <family val="3"/>
        <charset val="128"/>
      </rPr>
      <t>各タスクタイプの「動作設定」プロパティページ等</t>
    </r>
    <rPh sb="15" eb="17">
      <t>カイハツ</t>
    </rPh>
    <rPh sb="17" eb="18">
      <t>バン</t>
    </rPh>
    <rPh sb="24" eb="26">
      <t>テイギ</t>
    </rPh>
    <rPh sb="26" eb="28">
      <t>ガメン</t>
    </rPh>
    <rPh sb="28" eb="29">
      <t>ジョウ</t>
    </rPh>
    <rPh sb="30" eb="31">
      <t>カク</t>
    </rPh>
    <rPh sb="39" eb="41">
      <t>ドウサ</t>
    </rPh>
    <rPh sb="41" eb="43">
      <t>セッテイ</t>
    </rPh>
    <rPh sb="52" eb="53">
      <t>トウ</t>
    </rPh>
    <phoneticPr fontId="5"/>
  </si>
  <si>
    <t>dbSheetClientで提供している基本的なタスクタイプの機能を、操作を交えて紹介してあります。</t>
    <rPh sb="14" eb="16">
      <t>テイキョウ</t>
    </rPh>
    <rPh sb="20" eb="23">
      <t>キホンテキ</t>
    </rPh>
    <rPh sb="31" eb="33">
      <t>キノウ</t>
    </rPh>
    <rPh sb="35" eb="37">
      <t>ソウサ</t>
    </rPh>
    <rPh sb="38" eb="39">
      <t>マジ</t>
    </rPh>
    <rPh sb="41" eb="43">
      <t>ショウカイ</t>
    </rPh>
    <phoneticPr fontId="5"/>
  </si>
  <si>
    <t>　（「定義編集」全般の操作等については『開発版リファレンスマニュアル』にも記載があります。）</t>
    <rPh sb="8" eb="10">
      <t>ゼンパン</t>
    </rPh>
    <phoneticPr fontId="5"/>
  </si>
  <si>
    <t>内容A１７</t>
    <rPh sb="0" eb="2">
      <t>ナイヨウ</t>
    </rPh>
    <phoneticPr fontId="5"/>
  </si>
  <si>
    <t>内容A１８</t>
    <rPh sb="0" eb="2">
      <t>ナイヨウ</t>
    </rPh>
    <phoneticPr fontId="5"/>
  </si>
  <si>
    <t>内容A１９</t>
    <rPh sb="0" eb="2">
      <t>ナイヨウ</t>
    </rPh>
    <phoneticPr fontId="5"/>
  </si>
  <si>
    <t>内容A２０</t>
    <rPh sb="0" eb="2">
      <t>ナイヨウ</t>
    </rPh>
    <phoneticPr fontId="5"/>
  </si>
  <si>
    <t>内容B０１</t>
    <rPh sb="0" eb="2">
      <t>ナイヨウ</t>
    </rPh>
    <phoneticPr fontId="5"/>
  </si>
  <si>
    <t>内容B０２</t>
    <rPh sb="0" eb="2">
      <t>ナイヨウ</t>
    </rPh>
    <phoneticPr fontId="5"/>
  </si>
  <si>
    <t>内容B０３</t>
    <rPh sb="0" eb="2">
      <t>ナイヨウ</t>
    </rPh>
    <phoneticPr fontId="5"/>
  </si>
  <si>
    <t>内容B０４</t>
    <rPh sb="0" eb="2">
      <t>ナイヨウ</t>
    </rPh>
    <phoneticPr fontId="5"/>
  </si>
  <si>
    <t>内容B０５</t>
    <rPh sb="0" eb="2">
      <t>ナイヨウ</t>
    </rPh>
    <phoneticPr fontId="5"/>
  </si>
  <si>
    <t>内容B０６</t>
    <rPh sb="0" eb="2">
      <t>ナイヨウ</t>
    </rPh>
    <phoneticPr fontId="5"/>
  </si>
  <si>
    <t>内容B０７</t>
    <rPh sb="0" eb="2">
      <t>ナイヨウ</t>
    </rPh>
    <phoneticPr fontId="5"/>
  </si>
  <si>
    <t>内容B０８</t>
    <rPh sb="0" eb="2">
      <t>ナイヨウ</t>
    </rPh>
    <phoneticPr fontId="5"/>
  </si>
  <si>
    <t>内容B０９</t>
    <rPh sb="0" eb="2">
      <t>ナイヨウ</t>
    </rPh>
    <phoneticPr fontId="5"/>
  </si>
  <si>
    <t>内容B１０</t>
    <rPh sb="0" eb="2">
      <t>ナイヨウ</t>
    </rPh>
    <phoneticPr fontId="5"/>
  </si>
  <si>
    <t>内容B１１</t>
    <rPh sb="0" eb="2">
      <t>ナイヨウ</t>
    </rPh>
    <phoneticPr fontId="5"/>
  </si>
  <si>
    <t>内容B１２</t>
    <rPh sb="0" eb="2">
      <t>ナイヨウ</t>
    </rPh>
    <phoneticPr fontId="5"/>
  </si>
  <si>
    <t>内容B１３</t>
    <rPh sb="0" eb="2">
      <t>ナイヨウ</t>
    </rPh>
    <phoneticPr fontId="5"/>
  </si>
  <si>
    <t>内容B１４</t>
    <rPh sb="0" eb="2">
      <t>ナイヨウ</t>
    </rPh>
    <phoneticPr fontId="5"/>
  </si>
  <si>
    <t>内容B１５</t>
    <rPh sb="0" eb="2">
      <t>ナイヨウ</t>
    </rPh>
    <phoneticPr fontId="5"/>
  </si>
  <si>
    <t>内容B１６</t>
    <rPh sb="0" eb="2">
      <t>ナイヨウ</t>
    </rPh>
    <phoneticPr fontId="5"/>
  </si>
  <si>
    <t>内容B１７</t>
    <rPh sb="0" eb="2">
      <t>ナイヨウ</t>
    </rPh>
    <phoneticPr fontId="5"/>
  </si>
  <si>
    <t>内容B１８</t>
    <rPh sb="0" eb="2">
      <t>ナイヨウ</t>
    </rPh>
    <phoneticPr fontId="5"/>
  </si>
  <si>
    <t>内容B１９</t>
    <rPh sb="0" eb="2">
      <t>ナイヨウ</t>
    </rPh>
    <phoneticPr fontId="5"/>
  </si>
  <si>
    <t>内容B２０</t>
    <rPh sb="0" eb="2">
      <t>ナイヨウ</t>
    </rPh>
    <phoneticPr fontId="5"/>
  </si>
  <si>
    <t>備考_ＡＡ</t>
    <rPh sb="0" eb="2">
      <t>ビコウ</t>
    </rPh>
    <phoneticPr fontId="5"/>
  </si>
  <si>
    <t>リンクセル</t>
    <phoneticPr fontId="5"/>
  </si>
  <si>
    <t>ncm.contact@newcom07.jp</t>
    <phoneticPr fontId="5"/>
  </si>
  <si>
    <t>開始列</t>
    <rPh sb="0" eb="2">
      <t>カイシ</t>
    </rPh>
    <rPh sb="2" eb="3">
      <t>レツ</t>
    </rPh>
    <phoneticPr fontId="5"/>
  </si>
  <si>
    <t>終了行</t>
    <rPh sb="0" eb="2">
      <t>シュウリョウ</t>
    </rPh>
    <rPh sb="2" eb="3">
      <t>ギョウ</t>
    </rPh>
    <phoneticPr fontId="5"/>
  </si>
  <si>
    <t>終了列</t>
    <rPh sb="0" eb="2">
      <t>シュウリョウ</t>
    </rPh>
    <rPh sb="2" eb="3">
      <t>レツ</t>
    </rPh>
    <phoneticPr fontId="5"/>
  </si>
  <si>
    <t>日付</t>
  </si>
  <si>
    <t>日付</t>
    <rPh sb="0" eb="2">
      <t>ヒヅケ</t>
    </rPh>
    <phoneticPr fontId="5"/>
  </si>
  <si>
    <t>商品名</t>
    <rPh sb="0" eb="2">
      <t>ショウヒン</t>
    </rPh>
    <rPh sb="2" eb="3">
      <t>メイ</t>
    </rPh>
    <phoneticPr fontId="5"/>
  </si>
  <si>
    <t>店名</t>
  </si>
  <si>
    <t>店名</t>
    <rPh sb="0" eb="2">
      <t>テンメイ</t>
    </rPh>
    <phoneticPr fontId="5"/>
  </si>
  <si>
    <t>売上数</t>
    <rPh sb="0" eb="2">
      <t>ウリアゲ</t>
    </rPh>
    <rPh sb="2" eb="3">
      <t>スウ</t>
    </rPh>
    <phoneticPr fontId="5"/>
  </si>
  <si>
    <t>長野</t>
  </si>
  <si>
    <t>長野</t>
    <rPh sb="0" eb="2">
      <t>ナガノ</t>
    </rPh>
    <phoneticPr fontId="5"/>
  </si>
  <si>
    <t>山梨</t>
  </si>
  <si>
    <t>山梨</t>
    <rPh sb="0" eb="2">
      <t>ヤマナシ</t>
    </rPh>
    <phoneticPr fontId="5"/>
  </si>
  <si>
    <t>石川</t>
  </si>
  <si>
    <t>表示中のシートを切り替えたり、指定したセル位置に移動（ジャンプ）します。</t>
    <rPh sb="0" eb="3">
      <t>ヒョウジチュウ</t>
    </rPh>
    <rPh sb="8" eb="9">
      <t>キ</t>
    </rPh>
    <rPh sb="10" eb="11">
      <t>カ</t>
    </rPh>
    <rPh sb="15" eb="17">
      <t>シテイ</t>
    </rPh>
    <rPh sb="21" eb="23">
      <t>イチ</t>
    </rPh>
    <rPh sb="24" eb="26">
      <t>イドウ</t>
    </rPh>
    <phoneticPr fontId="5"/>
  </si>
  <si>
    <t>指定したセル位置に移動（ジャンプ）します。
（タスクタイプ「60100: シート切替」の指定セルに移動する機能のみを単独に利用できます。）</t>
    <rPh sb="0" eb="2">
      <t>シテイ</t>
    </rPh>
    <rPh sb="6" eb="8">
      <t>イチ</t>
    </rPh>
    <rPh sb="9" eb="11">
      <t>イドウ</t>
    </rPh>
    <rPh sb="40" eb="41">
      <t>キ</t>
    </rPh>
    <rPh sb="41" eb="42">
      <t>カ</t>
    </rPh>
    <rPh sb="44" eb="46">
      <t>シテイ</t>
    </rPh>
    <rPh sb="49" eb="51">
      <t>イドウ</t>
    </rPh>
    <rPh sb="53" eb="55">
      <t>キノウ</t>
    </rPh>
    <rPh sb="58" eb="60">
      <t>タンドク</t>
    </rPh>
    <rPh sb="61" eb="63">
      <t>リヨウ</t>
    </rPh>
    <phoneticPr fontId="5"/>
  </si>
  <si>
    <t>指定セル位置（40行目）までスクロールして、表示画面を切り替えます。</t>
    <rPh sb="22" eb="24">
      <t>ヒョウジ</t>
    </rPh>
    <rPh sb="24" eb="26">
      <t>ガメン</t>
    </rPh>
    <rPh sb="27" eb="28">
      <t>キ</t>
    </rPh>
    <rPh sb="29" eb="30">
      <t>カ</t>
    </rPh>
    <phoneticPr fontId="5"/>
  </si>
  <si>
    <t>で移動した後、元の位置に戻ります。</t>
    <rPh sb="1" eb="3">
      <t>イドウ</t>
    </rPh>
    <rPh sb="5" eb="6">
      <t>ゴ</t>
    </rPh>
    <rPh sb="7" eb="8">
      <t>モト</t>
    </rPh>
    <rPh sb="9" eb="11">
      <t>イチ</t>
    </rPh>
    <rPh sb="12" eb="13">
      <t>モド</t>
    </rPh>
    <phoneticPr fontId="5"/>
  </si>
  <si>
    <t>石川</t>
    <rPh sb="0" eb="2">
      <t>イシカワ</t>
    </rPh>
    <phoneticPr fontId="5"/>
  </si>
  <si>
    <t>ダージリン</t>
  </si>
  <si>
    <t>ダージリン</t>
    <phoneticPr fontId="5"/>
  </si>
  <si>
    <t>アッサム</t>
  </si>
  <si>
    <t>アッサム</t>
    <phoneticPr fontId="5"/>
  </si>
  <si>
    <t>アールグレイ</t>
  </si>
  <si>
    <t>アールグレイ</t>
    <phoneticPr fontId="5"/>
  </si>
  <si>
    <t>２．　　　　　　　　　　　をクリックすると、タイマーを停止します（下記の時刻表示が停止します）。</t>
    <rPh sb="27" eb="29">
      <t>テイシ</t>
    </rPh>
    <rPh sb="33" eb="35">
      <t>カキ</t>
    </rPh>
    <rPh sb="36" eb="38">
      <t>ジコク</t>
    </rPh>
    <rPh sb="38" eb="40">
      <t>ヒョウジ</t>
    </rPh>
    <rPh sb="41" eb="43">
      <t>テイシ</t>
    </rPh>
    <phoneticPr fontId="5"/>
  </si>
  <si>
    <r>
      <t>　　　　　　　A表、B表共に、変更した行が</t>
    </r>
    <r>
      <rPr>
        <b/>
        <sz val="11"/>
        <color indexed="16"/>
        <rFont val="ＭＳ Ｐゴシック"/>
        <family val="3"/>
        <charset val="128"/>
      </rPr>
      <t>「DBS_UPDATE_USER」＝ログインID</t>
    </r>
    <r>
      <rPr>
        <b/>
        <sz val="11"/>
        <color indexed="12"/>
        <rFont val="ＭＳ Ｐゴシック"/>
        <family val="3"/>
        <charset val="128"/>
      </rPr>
      <t>に、</t>
    </r>
    <r>
      <rPr>
        <b/>
        <sz val="11"/>
        <color indexed="16"/>
        <rFont val="ＭＳ Ｐゴシック"/>
        <family val="3"/>
        <charset val="128"/>
      </rPr>
      <t>「DBS_UPDATE_DATE」＝更新時の日付・時間</t>
    </r>
    <r>
      <rPr>
        <b/>
        <sz val="11"/>
        <color indexed="12"/>
        <rFont val="ＭＳ Ｐゴシック"/>
        <family val="3"/>
        <charset val="128"/>
      </rPr>
      <t>に変更されます。</t>
    </r>
    <rPh sb="8" eb="9">
      <t>ヒョウ</t>
    </rPh>
    <rPh sb="11" eb="12">
      <t>ヒョウ</t>
    </rPh>
    <rPh sb="12" eb="13">
      <t>トモ</t>
    </rPh>
    <rPh sb="15" eb="17">
      <t>ヘンコウ</t>
    </rPh>
    <rPh sb="19" eb="20">
      <t>ギョウ</t>
    </rPh>
    <rPh sb="65" eb="68">
      <t>コウシンジ</t>
    </rPh>
    <rPh sb="69" eb="71">
      <t>ヒヅケ</t>
    </rPh>
    <rPh sb="72" eb="74">
      <t>ジカン</t>
    </rPh>
    <rPh sb="75" eb="77">
      <t>ヘンコウ</t>
    </rPh>
    <phoneticPr fontId="5"/>
  </si>
  <si>
    <t>notepad.exe</t>
    <phoneticPr fontId="5"/>
  </si>
  <si>
    <t>　②条件判定メッセージ（メッセージ表示２）</t>
    <rPh sb="17" eb="19">
      <t>ヒョウジ</t>
    </rPh>
    <phoneticPr fontId="5"/>
  </si>
  <si>
    <t>５．再度、上の１．の操作で、同じデータを表示させ、内容が更新されていることを確認します。</t>
    <rPh sb="2" eb="4">
      <t>サイド</t>
    </rPh>
    <rPh sb="5" eb="6">
      <t>ウエ</t>
    </rPh>
    <rPh sb="10" eb="12">
      <t>ソウサ</t>
    </rPh>
    <rPh sb="14" eb="15">
      <t>オナ</t>
    </rPh>
    <rPh sb="20" eb="22">
      <t>ヒョウジ</t>
    </rPh>
    <rPh sb="25" eb="27">
      <t>ナイヨウ</t>
    </rPh>
    <rPh sb="28" eb="30">
      <t>コウシン</t>
    </rPh>
    <rPh sb="38" eb="40">
      <t>カクニン</t>
    </rPh>
    <phoneticPr fontId="5"/>
  </si>
  <si>
    <t>　　　　　　　　　 ・・・セル（J20）で指定した範囲を印刷プレビュー表示します。</t>
    <rPh sb="28" eb="30">
      <t>インサツ</t>
    </rPh>
    <rPh sb="35" eb="37">
      <t>ヒョウジ</t>
    </rPh>
    <phoneticPr fontId="5"/>
  </si>
  <si>
    <t>　　　　　　　　　 ・・・セル（J17）で指定した範囲を印刷プレビュー表示します。</t>
    <rPh sb="28" eb="30">
      <t>インサツ</t>
    </rPh>
    <rPh sb="35" eb="37">
      <t>ヒョウジ</t>
    </rPh>
    <phoneticPr fontId="5"/>
  </si>
  <si>
    <t>Excelブックに定義されているマクロを起動します。</t>
    <rPh sb="9" eb="11">
      <t>テイギ</t>
    </rPh>
    <rPh sb="20" eb="22">
      <t>キドウ</t>
    </rPh>
    <phoneticPr fontId="5"/>
  </si>
  <si>
    <t>表示しない時にも使用可能です。</t>
    <rPh sb="10" eb="12">
      <t>カノウ</t>
    </rPh>
    <phoneticPr fontId="5"/>
  </si>
  <si>
    <t>VBAのスクリーンアップデートと同じ動作で、連続したタスクの実行途中で画面（計算結果)を</t>
    <rPh sb="16" eb="17">
      <t>オナ</t>
    </rPh>
    <rPh sb="18" eb="20">
      <t>ドウサ</t>
    </rPh>
    <rPh sb="22" eb="24">
      <t>レンゾク</t>
    </rPh>
    <rPh sb="30" eb="32">
      <t>ジッコウ</t>
    </rPh>
    <rPh sb="32" eb="34">
      <t>トチュウ</t>
    </rPh>
    <rPh sb="35" eb="37">
      <t>ガメン</t>
    </rPh>
    <rPh sb="38" eb="40">
      <t>ケイサン</t>
    </rPh>
    <rPh sb="40" eb="42">
      <t>ケッカ</t>
    </rPh>
    <phoneticPr fontId="5"/>
  </si>
  <si>
    <t>２．入力欄（２箇所）で文字（列）を入力し、［採用］ボタンをクリックしてください。</t>
    <rPh sb="2" eb="4">
      <t>ニュウリョク</t>
    </rPh>
    <rPh sb="4" eb="5">
      <t>ラン</t>
    </rPh>
    <rPh sb="7" eb="9">
      <t>カショ</t>
    </rPh>
    <rPh sb="11" eb="13">
      <t>モジ</t>
    </rPh>
    <rPh sb="14" eb="15">
      <t>レツ</t>
    </rPh>
    <rPh sb="17" eb="19">
      <t>ニュウリョク</t>
    </rPh>
    <rPh sb="22" eb="24">
      <t>サイヨウ</t>
    </rPh>
    <phoneticPr fontId="5"/>
  </si>
  <si>
    <t>２．入力欄で数値を入力し、［決定］ボタンをクリックしてください。</t>
    <rPh sb="2" eb="4">
      <t>ニュウリョク</t>
    </rPh>
    <rPh sb="4" eb="5">
      <t>ラン</t>
    </rPh>
    <rPh sb="6" eb="8">
      <t>スウチ</t>
    </rPh>
    <rPh sb="9" eb="11">
      <t>ニュウリョク</t>
    </rPh>
    <rPh sb="14" eb="16">
      <t>ケッテイ</t>
    </rPh>
    <phoneticPr fontId="5"/>
  </si>
  <si>
    <t>この処理のＳＱＬ文</t>
    <rPh sb="2" eb="4">
      <t>ショリ</t>
    </rPh>
    <rPh sb="8" eb="9">
      <t>ブン</t>
    </rPh>
    <phoneticPr fontId="5"/>
  </si>
  <si>
    <t>７０６１１： 実行ボタン挿入、７０６１２： 実行ボタン削除</t>
    <rPh sb="7" eb="9">
      <t>ジッコウ</t>
    </rPh>
    <rPh sb="12" eb="14">
      <t>ソウニュウ</t>
    </rPh>
    <rPh sb="27" eb="29">
      <t>サクジョ</t>
    </rPh>
    <phoneticPr fontId="5"/>
  </si>
  <si>
    <t>８０１００： ファイルアップロード</t>
    <phoneticPr fontId="5"/>
  </si>
  <si>
    <t>８０２００： ファイルダウンロード</t>
    <phoneticPr fontId="5"/>
  </si>
  <si>
    <t>８１１００： ファイル操作</t>
    <rPh sb="11" eb="13">
      <t>ソウサ</t>
    </rPh>
    <phoneticPr fontId="5"/>
  </si>
  <si>
    <t>クリアできます。</t>
    <phoneticPr fontId="5"/>
  </si>
  <si>
    <t>実行した結果は　　　　　　　　　　　　　でコピー先（結果エリア）を</t>
    <rPh sb="0" eb="2">
      <t>ジッコウ</t>
    </rPh>
    <rPh sb="4" eb="6">
      <t>ケッカ</t>
    </rPh>
    <rPh sb="24" eb="25">
      <t>サキ</t>
    </rPh>
    <rPh sb="26" eb="28">
      <t>ケッカ</t>
    </rPh>
    <phoneticPr fontId="5"/>
  </si>
  <si>
    <t>８１２００： ファイル属性取得</t>
    <rPh sb="11" eb="13">
      <t>ゾクセイ</t>
    </rPh>
    <rPh sb="13" eb="15">
      <t>シュトク</t>
    </rPh>
    <phoneticPr fontId="5"/>
  </si>
  <si>
    <t>８１３００： ファイル選択ダイアログ</t>
    <rPh sb="11" eb="13">
      <t>センタク</t>
    </rPh>
    <phoneticPr fontId="5"/>
  </si>
  <si>
    <t>　　リンクセルの値が"TRUE”/”FALSE”に変わります。</t>
    <rPh sb="25" eb="26">
      <t>カ</t>
    </rPh>
    <phoneticPr fontId="5"/>
  </si>
  <si>
    <t>１．　　　　　　　　　　　　　をクリックすると、チェックボックスを下記「チェック」列（C列）に20個作成します。</t>
    <rPh sb="33" eb="35">
      <t>カキ</t>
    </rPh>
    <rPh sb="41" eb="42">
      <t>レツ</t>
    </rPh>
    <rPh sb="44" eb="45">
      <t>レツ</t>
    </rPh>
    <rPh sb="49" eb="50">
      <t>コ</t>
    </rPh>
    <rPh sb="50" eb="52">
      <t>サクセイ</t>
    </rPh>
    <phoneticPr fontId="5"/>
  </si>
  <si>
    <t>A</t>
    <phoneticPr fontId="5"/>
  </si>
  <si>
    <t>B</t>
    <phoneticPr fontId="5"/>
  </si>
  <si>
    <t>指定された範囲の行の高さや列の幅を指定したり、自動調整をおこないます。</t>
    <rPh sb="25" eb="27">
      <t>チョウセイ</t>
    </rPh>
    <phoneticPr fontId="5"/>
  </si>
  <si>
    <t>一時停止時間ﾐﾘ秒</t>
    <rPh sb="0" eb="2">
      <t>イチジ</t>
    </rPh>
    <rPh sb="2" eb="4">
      <t>テイシ</t>
    </rPh>
    <rPh sb="4" eb="6">
      <t>ジカン</t>
    </rPh>
    <rPh sb="8" eb="9">
      <t>ビョウ</t>
    </rPh>
    <phoneticPr fontId="6"/>
  </si>
  <si>
    <t>☆　シート切り替えをしました。　☆</t>
    <rPh sb="5" eb="6">
      <t>キ</t>
    </rPh>
    <rPh sb="7" eb="8">
      <t>カ</t>
    </rPh>
    <phoneticPr fontId="5"/>
  </si>
  <si>
    <t>２．　　　　　　　　　　　をクリックすると、マクロ実行が禁止状態になり、再度操作１．でマクロ起動を実行するとエラーになります。</t>
    <rPh sb="25" eb="27">
      <t>ジッコウ</t>
    </rPh>
    <rPh sb="28" eb="30">
      <t>キンシ</t>
    </rPh>
    <rPh sb="30" eb="32">
      <t>ジョウタイ</t>
    </rPh>
    <rPh sb="36" eb="38">
      <t>サイド</t>
    </rPh>
    <rPh sb="38" eb="40">
      <t>ソウサ</t>
    </rPh>
    <rPh sb="46" eb="48">
      <t>キドウ</t>
    </rPh>
    <rPh sb="49" eb="51">
      <t>ジッコウ</t>
    </rPh>
    <phoneticPr fontId="5"/>
  </si>
  <si>
    <t>３．　　　　　　　　　　　をクリックすると、マクロ実行が可能になり、再度操作１．でマクロ起動が可能になります。</t>
    <rPh sb="25" eb="27">
      <t>ジッコウ</t>
    </rPh>
    <rPh sb="28" eb="30">
      <t>カノウ</t>
    </rPh>
    <rPh sb="47" eb="49">
      <t>カノウ</t>
    </rPh>
    <phoneticPr fontId="5"/>
  </si>
  <si>
    <t>用途：</t>
    <rPh sb="0" eb="2">
      <t>ヨウト</t>
    </rPh>
    <phoneticPr fontId="5"/>
  </si>
  <si>
    <t>・・・タスク実行中にExcelの画面更新を有効にします。</t>
    <rPh sb="21" eb="23">
      <t>ユウコウ</t>
    </rPh>
    <phoneticPr fontId="5"/>
  </si>
  <si>
    <t>行の高さ：</t>
    <rPh sb="0" eb="1">
      <t>ギョウ</t>
    </rPh>
    <rPh sb="2" eb="3">
      <t>タカ</t>
    </rPh>
    <phoneticPr fontId="5"/>
  </si>
  <si>
    <t>列幅：</t>
    <rPh sb="0" eb="1">
      <t>レツ</t>
    </rPh>
    <rPh sb="1" eb="2">
      <t>ハバ</t>
    </rPh>
    <phoneticPr fontId="5"/>
  </si>
  <si>
    <t>【入力ﾌｧｲﾙﾊﾟｽ】：</t>
    <rPh sb="1" eb="3">
      <t>ニュウリョク</t>
    </rPh>
    <phoneticPr fontId="5"/>
  </si>
  <si>
    <r>
      <t>右記の</t>
    </r>
    <r>
      <rPr>
        <b/>
        <sz val="11"/>
        <color indexed="14"/>
        <rFont val="ＭＳ Ｐゴシック"/>
        <family val="3"/>
        <charset val="128"/>
      </rPr>
      <t>【入力ﾌｧｲﾙﾊﾟｽ】</t>
    </r>
    <r>
      <rPr>
        <b/>
        <sz val="11"/>
        <color indexed="12"/>
        <rFont val="ＭＳ Ｐゴシック"/>
        <family val="3"/>
        <charset val="128"/>
      </rPr>
      <t>のファイルが</t>
    </r>
    <rPh sb="0" eb="2">
      <t>ウキ</t>
    </rPh>
    <phoneticPr fontId="5"/>
  </si>
  <si>
    <t>【エンコード】：</t>
    <phoneticPr fontId="5"/>
  </si>
  <si>
    <t>【フィルタ】：</t>
    <phoneticPr fontId="5"/>
  </si>
  <si>
    <t>【初期フォルダ】：</t>
    <phoneticPr fontId="5"/>
  </si>
  <si>
    <t>【指定フォルダ名】：</t>
    <phoneticPr fontId="5"/>
  </si>
  <si>
    <t>【ﾀﾞﾌﾞﾙｸォｰﾃｰｼｮﾝ】：</t>
    <phoneticPr fontId="5"/>
  </si>
  <si>
    <t>【上書き確認】：</t>
    <phoneticPr fontId="5"/>
  </si>
  <si>
    <t>Excelメニュー表示</t>
    <rPh sb="9" eb="11">
      <t>ヒョウジ</t>
    </rPh>
    <phoneticPr fontId="5"/>
  </si>
  <si>
    <t>シート見出し表示</t>
    <rPh sb="3" eb="5">
      <t>ミダ</t>
    </rPh>
    <rPh sb="6" eb="8">
      <t>ヒョウジ</t>
    </rPh>
    <phoneticPr fontId="5"/>
  </si>
  <si>
    <t>現在の状態</t>
    <rPh sb="0" eb="2">
      <t>ゲンザイ</t>
    </rPh>
    <rPh sb="3" eb="5">
      <t>ジョウタイ</t>
    </rPh>
    <phoneticPr fontId="5"/>
  </si>
  <si>
    <t>元ファイルパス名</t>
    <rPh sb="0" eb="1">
      <t>モト</t>
    </rPh>
    <phoneticPr fontId="5"/>
  </si>
  <si>
    <t>元ファイルの指定方法</t>
    <rPh sb="0" eb="1">
      <t>モト</t>
    </rPh>
    <rPh sb="6" eb="8">
      <t>シテイ</t>
    </rPh>
    <rPh sb="8" eb="10">
      <t>ホウホウ</t>
    </rPh>
    <phoneticPr fontId="5"/>
  </si>
  <si>
    <t>アップロード先ホスト指定</t>
    <rPh sb="6" eb="7">
      <t>サキ</t>
    </rPh>
    <rPh sb="10" eb="12">
      <t>シテイ</t>
    </rPh>
    <phoneticPr fontId="5"/>
  </si>
  <si>
    <t>先ファイルパス名</t>
    <rPh sb="0" eb="1">
      <t>サキ</t>
    </rPh>
    <rPh sb="7" eb="8">
      <t>メイ</t>
    </rPh>
    <phoneticPr fontId="5"/>
  </si>
  <si>
    <t>保存先フォルダ名の出力セル</t>
    <rPh sb="0" eb="2">
      <t>ホゾン</t>
    </rPh>
    <rPh sb="2" eb="3">
      <t>サキ</t>
    </rPh>
    <rPh sb="7" eb="8">
      <t>メイ</t>
    </rPh>
    <rPh sb="9" eb="11">
      <t>シュツリョク</t>
    </rPh>
    <phoneticPr fontId="5"/>
  </si>
  <si>
    <t>保存先ファイル名の出力セル</t>
    <rPh sb="2" eb="3">
      <t>サキ</t>
    </rPh>
    <rPh sb="9" eb="11">
      <t>シュツリョク</t>
    </rPh>
    <phoneticPr fontId="5"/>
  </si>
  <si>
    <t>アップロード先フォルダ名の出力セル</t>
    <rPh sb="6" eb="7">
      <t>サキ</t>
    </rPh>
    <rPh sb="13" eb="15">
      <t>シュツリョク</t>
    </rPh>
    <phoneticPr fontId="5"/>
  </si>
  <si>
    <t>アップロード先ファイル名の出力セル</t>
    <rPh sb="6" eb="7">
      <t>サキ</t>
    </rPh>
    <rPh sb="13" eb="15">
      <t>シュツリョク</t>
    </rPh>
    <phoneticPr fontId="5"/>
  </si>
  <si>
    <t>ダイアログ用初期表示フォルダ</t>
    <phoneticPr fontId="5"/>
  </si>
  <si>
    <t>ダイアログ用指定フォルダ</t>
    <phoneticPr fontId="5"/>
  </si>
  <si>
    <t>内容A０７</t>
    <rPh sb="0" eb="2">
      <t>ナイヨウ</t>
    </rPh>
    <phoneticPr fontId="5"/>
  </si>
  <si>
    <t>内容A０８</t>
    <rPh sb="0" eb="2">
      <t>ナイヨウ</t>
    </rPh>
    <phoneticPr fontId="5"/>
  </si>
  <si>
    <t>内容A０９</t>
    <rPh sb="0" eb="2">
      <t>ナイヨウ</t>
    </rPh>
    <phoneticPr fontId="5"/>
  </si>
  <si>
    <t>内容A１０</t>
    <rPh sb="0" eb="2">
      <t>ナイヨウ</t>
    </rPh>
    <phoneticPr fontId="5"/>
  </si>
  <si>
    <t>内容A１１</t>
    <rPh sb="0" eb="2">
      <t>ナイヨウ</t>
    </rPh>
    <phoneticPr fontId="5"/>
  </si>
  <si>
    <t>内容A１２</t>
    <rPh sb="0" eb="2">
      <t>ナイヨウ</t>
    </rPh>
    <phoneticPr fontId="5"/>
  </si>
  <si>
    <t>内容A１３</t>
    <rPh sb="0" eb="2">
      <t>ナイヨウ</t>
    </rPh>
    <phoneticPr fontId="5"/>
  </si>
  <si>
    <t>１０２００： テーブル更新（更新区分：全て削除）</t>
    <rPh sb="11" eb="13">
      <t>コウシン</t>
    </rPh>
    <rPh sb="14" eb="16">
      <t>コウシン</t>
    </rPh>
    <rPh sb="16" eb="18">
      <t>クブン</t>
    </rPh>
    <rPh sb="19" eb="20">
      <t>スベ</t>
    </rPh>
    <rPh sb="21" eb="23">
      <t>サクジョ</t>
    </rPh>
    <phoneticPr fontId="5"/>
  </si>
  <si>
    <t>指定したSQL文を実行し、DBからデータを取得して、指定したセル位置へ展開します。
※データを取得した後、直ちにセル位置にデータを展開するほか、「データ照会画面」、「検索付データ照会画面」に
　一度表示した後、選択されたデータだけをセル位置に展開することもできます。</t>
    <rPh sb="0" eb="2">
      <t>シテイ</t>
    </rPh>
    <rPh sb="21" eb="23">
      <t>シュトク</t>
    </rPh>
    <rPh sb="26" eb="28">
      <t>シテイ</t>
    </rPh>
    <rPh sb="32" eb="34">
      <t>イチ</t>
    </rPh>
    <rPh sb="35" eb="37">
      <t>テンカイ</t>
    </rPh>
    <rPh sb="59" eb="61">
      <t>イチ</t>
    </rPh>
    <rPh sb="119" eb="121">
      <t>イチ</t>
    </rPh>
    <phoneticPr fontId="5"/>
  </si>
  <si>
    <t>起動プログラム名</t>
  </si>
  <si>
    <t>終了メッセージ</t>
    <rPh sb="0" eb="2">
      <t>シュウリョウ</t>
    </rPh>
    <phoneticPr fontId="6"/>
  </si>
  <si>
    <t xml:space="preserve"> この処理のSQL文</t>
    <rPh sb="3" eb="5">
      <t>ショリ</t>
    </rPh>
    <rPh sb="9" eb="10">
      <t>ブン</t>
    </rPh>
    <phoneticPr fontId="5"/>
  </si>
  <si>
    <t>操作：　dbSheetClientで作成した下記のボタンをクリックして、実行結果を確認してみましょう。</t>
    <rPh sb="0" eb="2">
      <t>ソウサ</t>
    </rPh>
    <rPh sb="18" eb="20">
      <t>サクセイ</t>
    </rPh>
    <rPh sb="22" eb="24">
      <t>カキ</t>
    </rPh>
    <rPh sb="36" eb="38">
      <t>ジッコウ</t>
    </rPh>
    <rPh sb="38" eb="40">
      <t>ケッカ</t>
    </rPh>
    <rPh sb="41" eb="43">
      <t>カクニン</t>
    </rPh>
    <phoneticPr fontId="5"/>
  </si>
  <si>
    <t>　　呼び出した関数の実行結果を戻り値のセルに出力します。</t>
    <rPh sb="2" eb="3">
      <t>ヨ</t>
    </rPh>
    <rPh sb="4" eb="5">
      <t>ダ</t>
    </rPh>
    <rPh sb="22" eb="24">
      <t>シュツリョク</t>
    </rPh>
    <phoneticPr fontId="5"/>
  </si>
  <si>
    <t>１．　　　　　　　　　　　をクリックすると、下記「イメージ化セル範囲」（E22セル）を</t>
    <rPh sb="22" eb="24">
      <t>カキ</t>
    </rPh>
    <rPh sb="29" eb="30">
      <t>カ</t>
    </rPh>
    <rPh sb="32" eb="34">
      <t>ハンイ</t>
    </rPh>
    <phoneticPr fontId="5"/>
  </si>
  <si>
    <t xml:space="preserve"> 操作：</t>
    <rPh sb="1" eb="3">
      <t>ソウサ</t>
    </rPh>
    <phoneticPr fontId="5"/>
  </si>
  <si>
    <t>　　イメージデータとして画像ファイル（「保存先パス名」（E15））に保存します。</t>
    <rPh sb="12" eb="14">
      <t>ガゾウ</t>
    </rPh>
    <rPh sb="20" eb="22">
      <t>ホゾン</t>
    </rPh>
    <rPh sb="22" eb="23">
      <t>サキ</t>
    </rPh>
    <rPh sb="25" eb="26">
      <t>メイ</t>
    </rPh>
    <rPh sb="34" eb="36">
      <t>ホゾン</t>
    </rPh>
    <phoneticPr fontId="5"/>
  </si>
  <si>
    <t>２．下記の任意の設定項目値（E15～E26）を変更（選択）して、再度１．の操作を</t>
    <rPh sb="2" eb="4">
      <t>カキ</t>
    </rPh>
    <rPh sb="12" eb="13">
      <t>チ</t>
    </rPh>
    <phoneticPr fontId="5"/>
  </si>
  <si>
    <t>　　することにより、動作の違いを確認できます。</t>
    <phoneticPr fontId="5"/>
  </si>
  <si>
    <t>１．　　　　　　　　　　　をクリックすると、下記（28行目）に指定してある１つの図を挿入します。</t>
    <rPh sb="22" eb="24">
      <t>カキ</t>
    </rPh>
    <rPh sb="27" eb="29">
      <t>ギョウメ</t>
    </rPh>
    <rPh sb="31" eb="33">
      <t>シテイ</t>
    </rPh>
    <rPh sb="40" eb="41">
      <t>ズ</t>
    </rPh>
    <rPh sb="42" eb="44">
      <t>ソウニュウ</t>
    </rPh>
    <phoneticPr fontId="5"/>
  </si>
  <si>
    <t>２．　　　　　　　　　　　をクリックすると、下記（28行目以降）に指定してある複数（４つ）の図を挿入します。</t>
    <rPh sb="22" eb="24">
      <t>カキ</t>
    </rPh>
    <rPh sb="27" eb="31">
      <t>ギョウメイコウ</t>
    </rPh>
    <rPh sb="33" eb="35">
      <t>シテイ</t>
    </rPh>
    <rPh sb="39" eb="41">
      <t>フクスウ</t>
    </rPh>
    <rPh sb="46" eb="47">
      <t>ズ</t>
    </rPh>
    <rPh sb="48" eb="50">
      <t>ソウニュウ</t>
    </rPh>
    <phoneticPr fontId="5"/>
  </si>
  <si>
    <t>操作：　　　　　　　　　ボタンで下記の表にデータを読み込んだ後、以下の各ボタンをクリックして、それぞれの動作を確認してください。</t>
    <rPh sb="0" eb="2">
      <t>ソウサ</t>
    </rPh>
    <rPh sb="16" eb="18">
      <t>カキ</t>
    </rPh>
    <rPh sb="19" eb="20">
      <t>ヒョウ</t>
    </rPh>
    <rPh sb="25" eb="26">
      <t>ヨ</t>
    </rPh>
    <rPh sb="27" eb="28">
      <t>コ</t>
    </rPh>
    <rPh sb="30" eb="31">
      <t>アト</t>
    </rPh>
    <rPh sb="32" eb="34">
      <t>イカ</t>
    </rPh>
    <rPh sb="52" eb="54">
      <t>ドウサ</t>
    </rPh>
    <rPh sb="55" eb="57">
      <t>カクニン</t>
    </rPh>
    <phoneticPr fontId="5"/>
  </si>
  <si>
    <t>２．下記の任意の設定項目値（F16～F23）を変更（選択）して、再度１．の操作を</t>
    <rPh sb="2" eb="4">
      <t>カキ</t>
    </rPh>
    <rPh sb="12" eb="13">
      <t>チ</t>
    </rPh>
    <phoneticPr fontId="5"/>
  </si>
  <si>
    <t>　　　　　　　　をクリックしてデータをコピーした後、下記の</t>
    <rPh sb="24" eb="25">
      <t>アト</t>
    </rPh>
    <rPh sb="26" eb="28">
      <t>カキ</t>
    </rPh>
    <phoneticPr fontId="5"/>
  </si>
  <si>
    <t>２．　　　　　　　　　　　　をクリックすると、操作１．で挿入したセルリンクを削除します。</t>
    <rPh sb="23" eb="25">
      <t>ソウサ</t>
    </rPh>
    <rPh sb="28" eb="30">
      <t>ソウニュウ</t>
    </rPh>
    <rPh sb="38" eb="40">
      <t>サクジョ</t>
    </rPh>
    <phoneticPr fontId="5"/>
  </si>
  <si>
    <t>２．　　　　　　　　　　　　　をクリックすると、操作１．で挿入したすべてのチェックボックスを削除します。</t>
    <rPh sb="24" eb="26">
      <t>ソウサ</t>
    </rPh>
    <rPh sb="29" eb="31">
      <t>ソウニュウ</t>
    </rPh>
    <rPh sb="46" eb="48">
      <t>サクジョ</t>
    </rPh>
    <phoneticPr fontId="5"/>
  </si>
  <si>
    <t>指定されたSQL文を実行し、取得したデータを「検索付データ照会画面」に表示します。
検索付データ照会では、複数の選択されたデータをExcelシートに展開することができます。
※受注明細テーブルから目的の受注コードに対応した受注明細を全てExcelに展開する時などに利用できます。
　 また、検索条件を設定することにより、絞り込み方法を変えることができます。</t>
    <rPh sb="0" eb="2">
      <t>シテイ</t>
    </rPh>
    <rPh sb="129" eb="130">
      <t>トキ</t>
    </rPh>
    <rPh sb="146" eb="148">
      <t>ケンサク</t>
    </rPh>
    <rPh sb="148" eb="150">
      <t>ジョウケン</t>
    </rPh>
    <rPh sb="151" eb="153">
      <t>セッテイ</t>
    </rPh>
    <rPh sb="161" eb="162">
      <t>シボ</t>
    </rPh>
    <rPh sb="163" eb="164">
      <t>コ</t>
    </rPh>
    <rPh sb="165" eb="167">
      <t>ホウホウ</t>
    </rPh>
    <rPh sb="168" eb="169">
      <t>カ</t>
    </rPh>
    <phoneticPr fontId="5"/>
  </si>
  <si>
    <t>読み込まれ、下記の表に展開（出力）されます。</t>
    <rPh sb="0" eb="1">
      <t>ヨ</t>
    </rPh>
    <rPh sb="2" eb="3">
      <t>コ</t>
    </rPh>
    <rPh sb="6" eb="8">
      <t>カキ</t>
    </rPh>
    <rPh sb="9" eb="10">
      <t>ヒョウ</t>
    </rPh>
    <rPh sb="11" eb="13">
      <t>テンカイ</t>
    </rPh>
    <rPh sb="14" eb="16">
      <t>シュツリョク</t>
    </rPh>
    <phoneticPr fontId="5"/>
  </si>
  <si>
    <t>【ﾌｧｲﾙの指定方法】：</t>
    <rPh sb="6" eb="8">
      <t>シテイ</t>
    </rPh>
    <rPh sb="8" eb="10">
      <t>ホウホウ</t>
    </rPh>
    <phoneticPr fontId="5"/>
  </si>
  <si>
    <t>Excelシートの印刷処理をおこないます。
印刷のタイプとして３通り(ダイアログ、プレビュー、直接印刷)の指定方法があります。
印刷範囲の指定も可能です（※このシートではあらかじめ、Excelﾌｧｲﾙﾒﾆｭｰ「印刷範囲の設定」をおこなっています）。</t>
    <rPh sb="22" eb="24">
      <t>インサツ</t>
    </rPh>
    <rPh sb="47" eb="49">
      <t>チョクセツ</t>
    </rPh>
    <rPh sb="49" eb="51">
      <t>インサツ</t>
    </rPh>
    <rPh sb="64" eb="66">
      <t>インサツ</t>
    </rPh>
    <rPh sb="66" eb="68">
      <t>ハンイ</t>
    </rPh>
    <rPh sb="69" eb="71">
      <t>シテイ</t>
    </rPh>
    <rPh sb="72" eb="74">
      <t>カノウ</t>
    </rPh>
    <rPh sb="105" eb="107">
      <t>インサツ</t>
    </rPh>
    <rPh sb="107" eb="109">
      <t>ハンイ</t>
    </rPh>
    <rPh sb="110" eb="112">
      <t>セッテイ</t>
    </rPh>
    <phoneticPr fontId="5"/>
  </si>
  <si>
    <t>アプリケーションソフトを終了しました。</t>
    <rPh sb="12" eb="14">
      <t>シュウリョウ</t>
    </rPh>
    <phoneticPr fontId="5"/>
  </si>
  <si>
    <t>１．　　　　　　　　　　　をクリックすると、外部アプリ（ここでは「メモ帳」）が起動します。</t>
    <rPh sb="22" eb="24">
      <t>ガイブ</t>
    </rPh>
    <rPh sb="35" eb="36">
      <t>チョウ</t>
    </rPh>
    <rPh sb="39" eb="41">
      <t>キドウ</t>
    </rPh>
    <phoneticPr fontId="5"/>
  </si>
  <si>
    <r>
      <t>　　</t>
    </r>
    <r>
      <rPr>
        <b/>
        <sz val="11"/>
        <color indexed="12"/>
        <rFont val="ＭＳ Ｐゴシック"/>
        <family val="3"/>
        <charset val="128"/>
      </rPr>
      <t>「プログラムの引数」にデータファイル（"Sample.txt"）を指定しているので、そのファイルが開きます。</t>
    </r>
    <rPh sb="9" eb="11">
      <t>ヒキスウ</t>
    </rPh>
    <rPh sb="35" eb="37">
      <t>シテイ</t>
    </rPh>
    <rPh sb="51" eb="52">
      <t>ヒラ</t>
    </rPh>
    <phoneticPr fontId="5"/>
  </si>
  <si>
    <t>機能：</t>
    <phoneticPr fontId="5"/>
  </si>
  <si>
    <t>フォルダ表示</t>
    <rPh sb="4" eb="6">
      <t>ヒョウジ</t>
    </rPh>
    <phoneticPr fontId="5"/>
  </si>
  <si>
    <t>・・・</t>
    <phoneticPr fontId="5"/>
  </si>
  <si>
    <t>【入力位置】：</t>
    <rPh sb="1" eb="3">
      <t>ニュウリョク</t>
    </rPh>
    <rPh sb="3" eb="5">
      <t>イチ</t>
    </rPh>
    <phoneticPr fontId="5"/>
  </si>
  <si>
    <t>№</t>
    <phoneticPr fontId="5"/>
  </si>
  <si>
    <t>C17:H20</t>
    <phoneticPr fontId="5"/>
  </si>
  <si>
    <t>DBS_CREATE_USER</t>
  </si>
  <si>
    <t>CDE</t>
    <phoneticPr fontId="5"/>
  </si>
  <si>
    <t>４５６</t>
    <phoneticPr fontId="5"/>
  </si>
  <si>
    <t>DBS_CREATE_DATE</t>
  </si>
  <si>
    <t>DBS_UPDATE_USER</t>
  </si>
  <si>
    <t>DBS_UPDATE_DATE</t>
  </si>
  <si>
    <t>チェック</t>
    <phoneticPr fontId="5"/>
  </si>
  <si>
    <t>１．読込データシートです。</t>
    <rPh sb="2" eb="4">
      <t>ヨミコミ</t>
    </rPh>
    <phoneticPr fontId="5"/>
  </si>
  <si>
    <t>【フォルダ表示】：</t>
    <rPh sb="5" eb="7">
      <t>ヒョウジ</t>
    </rPh>
    <phoneticPr fontId="5"/>
  </si>
  <si>
    <t>【フィルタ】：</t>
    <phoneticPr fontId="5"/>
  </si>
  <si>
    <t>元・ファイルパス名</t>
    <rPh sb="0" eb="1">
      <t>モト</t>
    </rPh>
    <phoneticPr fontId="5"/>
  </si>
  <si>
    <t>元・ファイルの指定方法</t>
    <rPh sb="0" eb="1">
      <t>モト</t>
    </rPh>
    <rPh sb="7" eb="9">
      <t>シテイ</t>
    </rPh>
    <rPh sb="9" eb="11">
      <t>ホウホウ</t>
    </rPh>
    <phoneticPr fontId="5"/>
  </si>
  <si>
    <t>元・ダイアログ用初期表示フォルダ</t>
    <rPh sb="7" eb="8">
      <t>ヨウ</t>
    </rPh>
    <rPh sb="8" eb="10">
      <t>ショキ</t>
    </rPh>
    <phoneticPr fontId="5"/>
  </si>
  <si>
    <t>元・ダイアログ用指定フォルダ</t>
    <rPh sb="7" eb="8">
      <t>ヨウ</t>
    </rPh>
    <rPh sb="8" eb="10">
      <t>シテイ</t>
    </rPh>
    <phoneticPr fontId="5"/>
  </si>
  <si>
    <t>元・ダイアログ用ファイルの種類</t>
    <rPh sb="0" eb="1">
      <t>モト</t>
    </rPh>
    <rPh sb="7" eb="8">
      <t>ヨウ</t>
    </rPh>
    <phoneticPr fontId="5"/>
  </si>
  <si>
    <t>　　次に任意の検索条件を設定してデータを絞り込んでから、同様に［採用］ボタンをクリックしてみます。</t>
    <rPh sb="2" eb="3">
      <t>ツギ</t>
    </rPh>
    <rPh sb="4" eb="6">
      <t>ニンイ</t>
    </rPh>
    <rPh sb="7" eb="9">
      <t>ケンサク</t>
    </rPh>
    <rPh sb="9" eb="11">
      <t>ジョウケン</t>
    </rPh>
    <rPh sb="12" eb="14">
      <t>セッテイ</t>
    </rPh>
    <rPh sb="20" eb="21">
      <t>シボ</t>
    </rPh>
    <rPh sb="22" eb="23">
      <t>コ</t>
    </rPh>
    <rPh sb="28" eb="30">
      <t>ドウヨウ</t>
    </rPh>
    <phoneticPr fontId="5"/>
  </si>
  <si>
    <t>直接印刷／用紙サイズ</t>
    <rPh sb="0" eb="2">
      <t>チョクセツ</t>
    </rPh>
    <rPh sb="2" eb="4">
      <t>インサツ</t>
    </rPh>
    <rPh sb="5" eb="7">
      <t>ヨウシ</t>
    </rPh>
    <phoneticPr fontId="5"/>
  </si>
  <si>
    <t>直接印刷／用紙トレイ</t>
    <rPh sb="5" eb="7">
      <t>ヨウシ</t>
    </rPh>
    <phoneticPr fontId="5"/>
  </si>
  <si>
    <t>自動</t>
  </si>
  <si>
    <t>プリンタ一覧の取得</t>
    <rPh sb="4" eb="6">
      <t>イチラン</t>
    </rPh>
    <rPh sb="7" eb="9">
      <t>シュトク</t>
    </rPh>
    <phoneticPr fontId="5"/>
  </si>
  <si>
    <t>用紙サイズの取得</t>
  </si>
  <si>
    <t>用紙トレイの取得</t>
  </si>
  <si>
    <t>プリンタ指定</t>
    <phoneticPr fontId="5"/>
  </si>
  <si>
    <t>用紙サイズ</t>
    <phoneticPr fontId="5"/>
  </si>
  <si>
    <t>用紙サイズ展開セル</t>
    <phoneticPr fontId="5"/>
  </si>
  <si>
    <t>用紙トレイ展開セル</t>
    <phoneticPr fontId="5"/>
  </si>
  <si>
    <t>２．入力欄で文字（列）を入力し、［決定］ボタンをクリックしてください。</t>
    <rPh sb="2" eb="4">
      <t>ニュウリョク</t>
    </rPh>
    <rPh sb="4" eb="5">
      <t>ラン</t>
    </rPh>
    <rPh sb="6" eb="8">
      <t>モジ</t>
    </rPh>
    <rPh sb="9" eb="10">
      <t>レツ</t>
    </rPh>
    <rPh sb="12" eb="14">
      <t>ニュウリョク</t>
    </rPh>
    <rPh sb="17" eb="19">
      <t>ケッテイ</t>
    </rPh>
    <phoneticPr fontId="5"/>
  </si>
  <si>
    <t>Excelの並べ替え機能を利用して並べ替えをおこないます。
※Excelで複数のセルを参照しながら数式を利用して計算をしている時に並べ替えをおこなうと、
数式が崩れてしまって、予期せぬ計算結果になることがあります。
並べ替えをおこなう際には、十分注意する必要があります。</t>
    <rPh sb="63" eb="64">
      <t>トキ</t>
    </rPh>
    <rPh sb="77" eb="79">
      <t>スウシキ</t>
    </rPh>
    <phoneticPr fontId="5"/>
  </si>
  <si>
    <t>操作：</t>
    <phoneticPr fontId="5"/>
  </si>
  <si>
    <t>　　↓</t>
    <phoneticPr fontId="5"/>
  </si>
  <si>
    <t>　機能：</t>
    <phoneticPr fontId="5"/>
  </si>
  <si>
    <t>操作：</t>
    <phoneticPr fontId="5"/>
  </si>
  <si>
    <t>　　　　　　　　をクリックします。</t>
    <phoneticPr fontId="5"/>
  </si>
  <si>
    <t>　　　　　　　　 をクリックします。</t>
    <phoneticPr fontId="5"/>
  </si>
  <si>
    <t>CSVファイル|*.csv;*.tsv|テキストファイル|*.txt</t>
    <phoneticPr fontId="5"/>
  </si>
  <si>
    <t>機能：</t>
    <phoneticPr fontId="5"/>
  </si>
  <si>
    <t>切替（ｽｸﾛｰﾙ）位置：40行目（A40)</t>
    <rPh sb="9" eb="11">
      <t>イチ</t>
    </rPh>
    <rPh sb="14" eb="16">
      <t>ギョウメ</t>
    </rPh>
    <phoneticPr fontId="5"/>
  </si>
  <si>
    <t>下記の表のデータをCSV形式で</t>
    <rPh sb="0" eb="2">
      <t>カキ</t>
    </rPh>
    <rPh sb="3" eb="4">
      <t>ヒョウ</t>
    </rPh>
    <rPh sb="12" eb="14">
      <t>ケイシキ</t>
    </rPh>
    <phoneticPr fontId="5"/>
  </si>
  <si>
    <r>
      <t>【出力ﾌｧｲﾙﾊﾟｽ】</t>
    </r>
    <r>
      <rPr>
        <b/>
        <sz val="11"/>
        <color indexed="12"/>
        <rFont val="ＭＳ Ｐゴシック"/>
        <family val="3"/>
        <charset val="128"/>
      </rPr>
      <t>のファイルへ出力します。</t>
    </r>
    <rPh sb="18" eb="19">
      <t>シュツリョク</t>
    </rPh>
    <phoneticPr fontId="5"/>
  </si>
  <si>
    <t>変更（選択）して、再度１．の操作をする</t>
    <rPh sb="0" eb="2">
      <t>ヘンコウ</t>
    </rPh>
    <rPh sb="3" eb="5">
      <t>センタク</t>
    </rPh>
    <rPh sb="9" eb="11">
      <t>サイド</t>
    </rPh>
    <rPh sb="14" eb="16">
      <t>ソウサ</t>
    </rPh>
    <phoneticPr fontId="5"/>
  </si>
  <si>
    <t>ことにより、動作の違いを確認できます。</t>
    <rPh sb="6" eb="8">
      <t>ドウサ</t>
    </rPh>
    <rPh sb="9" eb="10">
      <t>チガ</t>
    </rPh>
    <rPh sb="12" eb="14">
      <t>カクニン</t>
    </rPh>
    <phoneticPr fontId="5"/>
  </si>
  <si>
    <t>Excelの画面更新を停止したり再開（更新）の制御をします。
※Excelでは、文字や数値が入力されたり表示シートを変更すると、直ちに画面が更新されます
　 が、タスク処理中は画面のちらつきの原因となるため、タスク処理の開始時にタスクごとに
　 停止し、終了時に更新を再開しています。
　 タスクの途中で必要に応じて画面更新をおこないたい場合に、“更新”を指定してください。</t>
    <rPh sb="23" eb="25">
      <t>セイギョ</t>
    </rPh>
    <rPh sb="153" eb="155">
      <t>ヒツヨウ</t>
    </rPh>
    <rPh sb="156" eb="157">
      <t>オウ</t>
    </rPh>
    <rPh sb="170" eb="172">
      <t>バアイ</t>
    </rPh>
    <phoneticPr fontId="5"/>
  </si>
  <si>
    <t>コメント</t>
    <phoneticPr fontId="5"/>
  </si>
  <si>
    <t>行：29</t>
  </si>
  <si>
    <t>列：4</t>
  </si>
  <si>
    <t>ニューコム</t>
    <phoneticPr fontId="5"/>
  </si>
  <si>
    <t>１行目</t>
    <rPh sb="1" eb="2">
      <t>ギョウ</t>
    </rPh>
    <rPh sb="2" eb="3">
      <t>メ</t>
    </rPh>
    <phoneticPr fontId="5"/>
  </si>
  <si>
    <t>DBS_CREATE_DATE</t>
    <phoneticPr fontId="5"/>
  </si>
  <si>
    <t>DBS_UPDATE_USER</t>
    <phoneticPr fontId="5"/>
  </si>
  <si>
    <t>DBS_UPDATE_DATE</t>
    <phoneticPr fontId="5"/>
  </si>
  <si>
    <t>操作：</t>
    <phoneticPr fontId="5"/>
  </si>
  <si>
    <t>印刷（直接印刷）</t>
    <rPh sb="3" eb="5">
      <t>チョクセツ</t>
    </rPh>
    <rPh sb="5" eb="7">
      <t>インサツ</t>
    </rPh>
    <phoneticPr fontId="5"/>
  </si>
  <si>
    <t>印刷（ﾌﾟﾚﾋﾞｭｰ）</t>
    <phoneticPr fontId="5"/>
  </si>
  <si>
    <t>印刷（ﾀﾞｲｱﾛｸﾞ）</t>
    <phoneticPr fontId="5"/>
  </si>
  <si>
    <t>（確認用）</t>
  </si>
  <si>
    <t>　　アップロードファイルの確認をすることができます。</t>
    <rPh sb="13" eb="15">
      <t>カクニン</t>
    </rPh>
    <phoneticPr fontId="5"/>
  </si>
  <si>
    <t>・・・印刷プレビューを表示します。</t>
    <phoneticPr fontId="5"/>
  </si>
  <si>
    <t>・・・Excelの印刷ダイアログを表示します。</t>
    <phoneticPr fontId="5"/>
  </si>
  <si>
    <t>タイトル</t>
    <phoneticPr fontId="5"/>
  </si>
  <si>
    <t>詳細</t>
    <rPh sb="0" eb="2">
      <t>ショウサイ</t>
    </rPh>
    <phoneticPr fontId="5"/>
  </si>
  <si>
    <t>詳細可変セル</t>
    <rPh sb="0" eb="2">
      <t>ショウサイ</t>
    </rPh>
    <rPh sb="2" eb="4">
      <t>カヘン</t>
    </rPh>
    <phoneticPr fontId="5"/>
  </si>
  <si>
    <t>ログＯＵＴタイトル</t>
    <phoneticPr fontId="5"/>
  </si>
  <si>
    <t>ログＯＵＴ固定情報</t>
    <phoneticPr fontId="5"/>
  </si>
  <si>
    <r>
      <t xml:space="preserve"> </t>
    </r>
    <r>
      <rPr>
        <b/>
        <sz val="11"/>
        <color indexed="12"/>
        <rFont val="ＭＳ Ｐゴシック"/>
        <family val="3"/>
        <charset val="128"/>
      </rPr>
      <t>をクリックすると、ファイル選択ダイアログで選択したファイルを削除します。</t>
    </r>
    <rPh sb="31" eb="33">
      <t>サクジョ</t>
    </rPh>
    <phoneticPr fontId="5"/>
  </si>
  <si>
    <t>～</t>
    <phoneticPr fontId="5"/>
  </si>
  <si>
    <t>操作：</t>
    <rPh sb="0" eb="2">
      <t>ソウサ</t>
    </rPh>
    <phoneticPr fontId="5"/>
  </si>
  <si>
    <t>・・・・</t>
    <phoneticPr fontId="5"/>
  </si>
  <si>
    <t>①</t>
    <phoneticPr fontId="5"/>
  </si>
  <si>
    <t xml:space="preserve"> </t>
    <phoneticPr fontId="5"/>
  </si>
  <si>
    <t>機能：</t>
    <rPh sb="0" eb="2">
      <t>キノウ</t>
    </rPh>
    <phoneticPr fontId="5"/>
  </si>
  <si>
    <t>マクロ起動フラグ</t>
    <rPh sb="3" eb="5">
      <t>キドウ</t>
    </rPh>
    <phoneticPr fontId="5"/>
  </si>
  <si>
    <t>可能</t>
    <rPh sb="0" eb="2">
      <t>カノウ</t>
    </rPh>
    <phoneticPr fontId="5"/>
  </si>
  <si>
    <t>実行対象マクロ名</t>
  </si>
  <si>
    <t>一時停止時間</t>
    <rPh sb="0" eb="6">
      <t>イチジテイシジカン</t>
    </rPh>
    <phoneticPr fontId="5"/>
  </si>
  <si>
    <t>実行マクロ名</t>
    <rPh sb="0" eb="6">
      <t>ジッコウメイ</t>
    </rPh>
    <phoneticPr fontId="5"/>
  </si>
  <si>
    <t>dbS_Mcr01</t>
  </si>
  <si>
    <t>５０３００： クリア（すべて、書式、数式と値、コメント）</t>
    <rPh sb="15" eb="17">
      <t>ショシキ</t>
    </rPh>
    <rPh sb="18" eb="20">
      <t>スウシキ</t>
    </rPh>
    <rPh sb="21" eb="22">
      <t>アタイ</t>
    </rPh>
    <phoneticPr fontId="5"/>
  </si>
  <si>
    <t>クリア(すべて)</t>
    <phoneticPr fontId="5"/>
  </si>
  <si>
    <t>="行："&amp;ROW()</t>
    <phoneticPr fontId="5"/>
  </si>
  <si>
    <t>="列："&amp;COLUMN()</t>
    <phoneticPr fontId="5"/>
  </si>
  <si>
    <t>CSV、TSV形式等の外部テキストデータファイルを読み込み、指定したセル位置からに
展開（出力）します。</t>
    <rPh sb="9" eb="10">
      <t>トウ</t>
    </rPh>
    <rPh sb="25" eb="26">
      <t>ヨ</t>
    </rPh>
    <rPh sb="27" eb="28">
      <t>コ</t>
    </rPh>
    <rPh sb="30" eb="32">
      <t>シテイ</t>
    </rPh>
    <rPh sb="36" eb="38">
      <t>イチ</t>
    </rPh>
    <rPh sb="42" eb="44">
      <t>テンカイ</t>
    </rPh>
    <rPh sb="45" eb="47">
      <t>シュツリョク</t>
    </rPh>
    <phoneticPr fontId="5"/>
  </si>
  <si>
    <t>CSV入力_データエリア</t>
    <phoneticPr fontId="5"/>
  </si>
  <si>
    <t>②</t>
    <phoneticPr fontId="5"/>
  </si>
  <si>
    <t>DBS#271</t>
    <phoneticPr fontId="5"/>
  </si>
  <si>
    <t>１．　　　　　　　　　　　　　　をクリックする度に、「Excelメニュー表示」の表示・非表示が切り替わります。</t>
    <rPh sb="23" eb="24">
      <t>タビ</t>
    </rPh>
    <rPh sb="40" eb="42">
      <t>ヒョウジ</t>
    </rPh>
    <rPh sb="43" eb="46">
      <t>ヒヒョウジ</t>
    </rPh>
    <rPh sb="47" eb="48">
      <t>キ</t>
    </rPh>
    <rPh sb="49" eb="50">
      <t>カ</t>
    </rPh>
    <phoneticPr fontId="5"/>
  </si>
  <si>
    <t>１．　　　　　　　　　　　をクリックすると、Excelブック（タスクタイプサンプルV2018サブ.xlsm）に登録されているマクロを起動します。</t>
    <rPh sb="55" eb="57">
      <t>トウロク</t>
    </rPh>
    <rPh sb="66" eb="68">
      <t>キドウ</t>
    </rPh>
    <phoneticPr fontId="5"/>
  </si>
  <si>
    <t>←この色のセルは、名前定義なし</t>
    <rPh sb="3" eb="4">
      <t>イロ</t>
    </rPh>
    <rPh sb="9" eb="11">
      <t>ナマエ</t>
    </rPh>
    <rPh sb="11" eb="13">
      <t>テイギ</t>
    </rPh>
    <phoneticPr fontId="65"/>
  </si>
  <si>
    <t>←この色のセルは、名前定義有りで、式のセル</t>
    <rPh sb="3" eb="4">
      <t>イロ</t>
    </rPh>
    <rPh sb="9" eb="11">
      <t>ナマエ</t>
    </rPh>
    <rPh sb="11" eb="13">
      <t>テイギ</t>
    </rPh>
    <rPh sb="13" eb="14">
      <t>アリ</t>
    </rPh>
    <rPh sb="17" eb="18">
      <t>シキ</t>
    </rPh>
    <phoneticPr fontId="65"/>
  </si>
  <si>
    <t>←この色のセルは、名前定義あり</t>
    <rPh sb="3" eb="4">
      <t>イロ</t>
    </rPh>
    <rPh sb="9" eb="11">
      <t>ナマエ</t>
    </rPh>
    <rPh sb="11" eb="13">
      <t>テイギ</t>
    </rPh>
    <phoneticPr fontId="65"/>
  </si>
  <si>
    <t>制御用</t>
    <rPh sb="0" eb="3">
      <t>セイギョヨウ</t>
    </rPh>
    <phoneticPr fontId="5"/>
  </si>
  <si>
    <t>ログイン情報</t>
    <rPh sb="4" eb="6">
      <t>ジョウホウ</t>
    </rPh>
    <phoneticPr fontId="3"/>
  </si>
  <si>
    <t>直接展開</t>
    <rPh sb="0" eb="2">
      <t>チョクセツ</t>
    </rPh>
    <rPh sb="2" eb="4">
      <t>テンカイ</t>
    </rPh>
    <phoneticPr fontId="65"/>
  </si>
  <si>
    <t>処理制御用</t>
    <rPh sb="0" eb="2">
      <t>ショリ</t>
    </rPh>
    <rPh sb="2" eb="4">
      <t>セイギョ</t>
    </rPh>
    <rPh sb="4" eb="5">
      <t>ヨウ</t>
    </rPh>
    <phoneticPr fontId="5"/>
  </si>
  <si>
    <t>ＤＢアクセス用</t>
    <rPh sb="6" eb="7">
      <t>ヨウ</t>
    </rPh>
    <phoneticPr fontId="5"/>
  </si>
  <si>
    <t>システム変数：SYS_ProjStartDateTime</t>
    <phoneticPr fontId="5"/>
  </si>
  <si>
    <t>システム変数：SYS_ProjName</t>
    <phoneticPr fontId="5"/>
  </si>
  <si>
    <t>システム変数：SYS_UserID</t>
    <phoneticPr fontId="5"/>
  </si>
  <si>
    <r>
      <t>CTL_</t>
    </r>
    <r>
      <rPr>
        <sz val="11"/>
        <color theme="1"/>
        <rFont val="ＭＳ Ｐゴシック"/>
        <family val="2"/>
        <charset val="128"/>
        <scheme val="minor"/>
      </rPr>
      <t>SYS_UserID</t>
    </r>
    <phoneticPr fontId="5"/>
  </si>
  <si>
    <t>システム変数：SYS_PcName</t>
    <phoneticPr fontId="5"/>
  </si>
  <si>
    <r>
      <t>CTL_</t>
    </r>
    <r>
      <rPr>
        <sz val="11"/>
        <color theme="1"/>
        <rFont val="ＭＳ Ｐゴシック"/>
        <family val="2"/>
        <charset val="128"/>
        <scheme val="minor"/>
      </rPr>
      <t>SYS_PcName</t>
    </r>
    <phoneticPr fontId="5"/>
  </si>
  <si>
    <r>
      <t>CTL_</t>
    </r>
    <r>
      <rPr>
        <sz val="11"/>
        <color theme="1"/>
        <rFont val="ＭＳ Ｐゴシック"/>
        <family val="2"/>
        <charset val="128"/>
        <scheme val="minor"/>
      </rPr>
      <t>ProjStartDateTime</t>
    </r>
    <phoneticPr fontId="5"/>
  </si>
  <si>
    <r>
      <t>CTL_</t>
    </r>
    <r>
      <rPr>
        <sz val="11"/>
        <color theme="1"/>
        <rFont val="ＭＳ Ｐゴシック"/>
        <family val="2"/>
        <charset val="128"/>
        <scheme val="minor"/>
      </rPr>
      <t>ProjName</t>
    </r>
    <phoneticPr fontId="5"/>
  </si>
  <si>
    <t>１０１１０： ＳＱＬ展開</t>
    <rPh sb="10" eb="12">
      <t>テンカイ</t>
    </rPh>
    <phoneticPr fontId="5"/>
  </si>
  <si>
    <t>１．　　　　　　　　　　　をクリックすると、DBからデータを取得して、メモリーに取り込みます。</t>
    <rPh sb="30" eb="32">
      <t>シュトク</t>
    </rPh>
    <rPh sb="40" eb="41">
      <t>ト</t>
    </rPh>
    <rPh sb="42" eb="43">
      <t>コ</t>
    </rPh>
    <phoneticPr fontId="5"/>
  </si>
  <si>
    <t>２．　　　　　　　　　　　をクリックすると、メモリーのデータをセルに展開（表示）します。</t>
    <rPh sb="34" eb="36">
      <t>テンカイ</t>
    </rPh>
    <rPh sb="37" eb="39">
      <t>ヒョウジ</t>
    </rPh>
    <phoneticPr fontId="5"/>
  </si>
  <si>
    <t>３．　　　　　　　　　　　をクリックすると、表示したデータをクリアします。</t>
    <rPh sb="22" eb="24">
      <t>ヒョウジ</t>
    </rPh>
    <phoneticPr fontId="5"/>
  </si>
  <si>
    <t xml:space="preserve">DBからデータを取得しメモリー上にあるデータを、指定したセル位置へ展開します。
※列名に従ってデータを並べ替えることができます。
</t>
    <rPh sb="8" eb="10">
      <t>シュトク</t>
    </rPh>
    <rPh sb="15" eb="16">
      <t>ウエ</t>
    </rPh>
    <rPh sb="24" eb="26">
      <t>シテイ</t>
    </rPh>
    <rPh sb="30" eb="32">
      <t>イチ</t>
    </rPh>
    <rPh sb="33" eb="35">
      <t>テンカイ</t>
    </rPh>
    <rPh sb="42" eb="43">
      <t>レツ</t>
    </rPh>
    <rPh sb="43" eb="44">
      <t>メイ</t>
    </rPh>
    <rPh sb="45" eb="46">
      <t>シタガ</t>
    </rPh>
    <rPh sb="52" eb="53">
      <t>ナラ</t>
    </rPh>
    <rPh sb="54" eb="55">
      <t>カ</t>
    </rPh>
    <phoneticPr fontId="5"/>
  </si>
  <si>
    <t>４０３００： 変数演算</t>
    <rPh sb="7" eb="11">
      <t>ヘンスウエンザン</t>
    </rPh>
    <phoneticPr fontId="5"/>
  </si>
  <si>
    <t>変数の演算式を定義します。</t>
    <rPh sb="0" eb="2">
      <t>ヘンスウ</t>
    </rPh>
    <rPh sb="3" eb="5">
      <t>エンザン</t>
    </rPh>
    <rPh sb="5" eb="6">
      <t>シキ</t>
    </rPh>
    <rPh sb="7" eb="9">
      <t>テイギ</t>
    </rPh>
    <phoneticPr fontId="5"/>
  </si>
  <si>
    <t>　・・・変数「Vループ回数カウンター」=「Vループ回数カウンター」+2　を、100回繰り返し表示します。</t>
    <rPh sb="4" eb="6">
      <t>ヘンスウ</t>
    </rPh>
    <rPh sb="11" eb="13">
      <t>カイスウ</t>
    </rPh>
    <rPh sb="41" eb="42">
      <t>カイ</t>
    </rPh>
    <rPh sb="42" eb="43">
      <t>ク</t>
    </rPh>
    <rPh sb="44" eb="45">
      <t>カエ</t>
    </rPh>
    <rPh sb="46" eb="48">
      <t>ヒョウジ</t>
    </rPh>
    <phoneticPr fontId="5"/>
  </si>
  <si>
    <t>５３２００： オートフィルター</t>
    <phoneticPr fontId="5"/>
  </si>
  <si>
    <t>また　　　　　　　　　　　　 　ボタンでは、Excelの「並べ替え」ダイアログを表示します。</t>
    <phoneticPr fontId="5"/>
  </si>
  <si>
    <t>商品１</t>
  </si>
  <si>
    <t>個</t>
  </si>
  <si>
    <t>商品２</t>
  </si>
  <si>
    <t>商品３</t>
  </si>
  <si>
    <t>箱</t>
  </si>
  <si>
    <t xml:space="preserve">Excelのオートフィルター機能を設定します。
</t>
    <rPh sb="17" eb="19">
      <t>セッテイ</t>
    </rPh>
    <phoneticPr fontId="5"/>
  </si>
  <si>
    <t>dbSheetClientで作成した各ボタンをクリックして、表中のオートフィルター機能を確認しましょう。</t>
    <rPh sb="14" eb="16">
      <t>サクセイ</t>
    </rPh>
    <rPh sb="18" eb="19">
      <t>カク</t>
    </rPh>
    <rPh sb="30" eb="31">
      <t>ヒョウ</t>
    </rPh>
    <rPh sb="31" eb="32">
      <t>チュウ</t>
    </rPh>
    <rPh sb="41" eb="43">
      <t>キノウ</t>
    </rPh>
    <rPh sb="44" eb="46">
      <t>カクニン</t>
    </rPh>
    <phoneticPr fontId="5"/>
  </si>
  <si>
    <t>　　　　　　　　　　　　　　　　　　　　　　　 　　　　ボタンでは、オートフィルターの設定状態を保存しクリアします。</t>
    <rPh sb="43" eb="45">
      <t>セッテイ</t>
    </rPh>
    <rPh sb="45" eb="47">
      <t>ジョウタイ</t>
    </rPh>
    <rPh sb="48" eb="50">
      <t>ホゾン</t>
    </rPh>
    <phoneticPr fontId="5"/>
  </si>
  <si>
    <t>　　　　　　　　　　　　　　　　　　　　　　　 　　　　ボタンでは、オートフィルターの設定状態を復元します。</t>
    <rPh sb="43" eb="45">
      <t>セッテイ</t>
    </rPh>
    <rPh sb="45" eb="47">
      <t>ジョウタイ</t>
    </rPh>
    <rPh sb="48" eb="50">
      <t>フクゲン</t>
    </rPh>
    <phoneticPr fontId="5"/>
  </si>
  <si>
    <t>　　　　　　　　　　　　　　　　　　　　　　　 　　　　ボタンでは、オートフィルターの設定状態をクリアします。</t>
    <rPh sb="43" eb="45">
      <t>セッテイ</t>
    </rPh>
    <rPh sb="45" eb="47">
      <t>ジョウタイ</t>
    </rPh>
    <phoneticPr fontId="5"/>
  </si>
  <si>
    <t>　　　　　　　　　　　　　　　　　　　　　　　 　　　　ボタンでは、オートフィルターの設定状態を新規に作成します。</t>
    <rPh sb="43" eb="45">
      <t>セッテイ</t>
    </rPh>
    <rPh sb="45" eb="47">
      <t>ジョウタイ</t>
    </rPh>
    <rPh sb="48" eb="50">
      <t>シンキ</t>
    </rPh>
    <rPh sb="51" eb="53">
      <t>サクセイ</t>
    </rPh>
    <phoneticPr fontId="5"/>
  </si>
  <si>
    <t>１１２００： 読込済みクエリー解放</t>
    <phoneticPr fontId="5"/>
  </si>
  <si>
    <t>読み込んだメモリー上のデータを解放します。</t>
    <rPh sb="0" eb="1">
      <t>ヨ</t>
    </rPh>
    <rPh sb="2" eb="3">
      <t>コ</t>
    </rPh>
    <rPh sb="9" eb="10">
      <t>ジョウ</t>
    </rPh>
    <rPh sb="15" eb="17">
      <t>カイホウ</t>
    </rPh>
    <phoneticPr fontId="5"/>
  </si>
  <si>
    <t>１．　　　　　　　　　　　　をクリックすると、データをメモリー上に置きます。またセル上に配置します。</t>
    <rPh sb="31" eb="32">
      <t>ジョウ</t>
    </rPh>
    <rPh sb="33" eb="34">
      <t>オ</t>
    </rPh>
    <rPh sb="42" eb="43">
      <t>ジョウ</t>
    </rPh>
    <rPh sb="44" eb="46">
      <t>ハイチ</t>
    </rPh>
    <phoneticPr fontId="5"/>
  </si>
  <si>
    <t>３．　　　　　　　　　　　　をクリックすると、展開すべきメモリー上のデータが解放されているので、エラーが発生します。</t>
    <rPh sb="23" eb="25">
      <t>テンカイ</t>
    </rPh>
    <rPh sb="32" eb="33">
      <t>ジョウ</t>
    </rPh>
    <rPh sb="38" eb="40">
      <t>カイホウ</t>
    </rPh>
    <rPh sb="52" eb="54">
      <t>ハッセイ</t>
    </rPh>
    <phoneticPr fontId="5"/>
  </si>
  <si>
    <t>２．　　　　　　　　　　　　　　　をクリックすると、メモリー上のデータを解放します。</t>
    <rPh sb="30" eb="31">
      <t>ジョウ</t>
    </rPh>
    <rPh sb="36" eb="38">
      <t>カイホウ</t>
    </rPh>
    <phoneticPr fontId="5"/>
  </si>
  <si>
    <t>６０３１０： セル情報取得</t>
    <rPh sb="9" eb="11">
      <t>ジョウホウ</t>
    </rPh>
    <rPh sb="11" eb="13">
      <t>シュトク</t>
    </rPh>
    <phoneticPr fontId="5"/>
  </si>
  <si>
    <t>選択されているセルの位置情報（セル値、行番号、列番号、セルアドレス、
シート名、フルアドレス）を取得します。</t>
    <rPh sb="0" eb="2">
      <t>センタク</t>
    </rPh>
    <phoneticPr fontId="5"/>
  </si>
  <si>
    <t>セル値</t>
    <rPh sb="2" eb="3">
      <t>チ</t>
    </rPh>
    <phoneticPr fontId="5"/>
  </si>
  <si>
    <t>行番号</t>
    <rPh sb="0" eb="3">
      <t>ギョウバンゴウ</t>
    </rPh>
    <phoneticPr fontId="5"/>
  </si>
  <si>
    <t>列番号</t>
    <rPh sb="0" eb="3">
      <t>レツバンゴウ</t>
    </rPh>
    <phoneticPr fontId="5"/>
  </si>
  <si>
    <t>セルアドレス</t>
    <phoneticPr fontId="5"/>
  </si>
  <si>
    <t>シート名</t>
    <rPh sb="3" eb="4">
      <t>メイ</t>
    </rPh>
    <phoneticPr fontId="5"/>
  </si>
  <si>
    <t>値</t>
    <rPh sb="0" eb="1">
      <t>アタイ</t>
    </rPh>
    <phoneticPr fontId="5"/>
  </si>
  <si>
    <t>フルアドレス</t>
    <phoneticPr fontId="5"/>
  </si>
  <si>
    <t>A表</t>
    <rPh sb="1" eb="2">
      <t>ヒョウ</t>
    </rPh>
    <phoneticPr fontId="5"/>
  </si>
  <si>
    <t>B表</t>
    <rPh sb="1" eb="2">
      <t>ヒョウ</t>
    </rPh>
    <phoneticPr fontId="5"/>
  </si>
  <si>
    <t>データを読み込ませたA表の任意のセルをクリックして、選択されたセルの行の</t>
    <rPh sb="4" eb="5">
      <t>ヨ</t>
    </rPh>
    <rPh sb="6" eb="7">
      <t>コ</t>
    </rPh>
    <rPh sb="11" eb="12">
      <t>ヒョウ</t>
    </rPh>
    <rPh sb="13" eb="15">
      <t>ニンイ</t>
    </rPh>
    <rPh sb="26" eb="28">
      <t>センタク</t>
    </rPh>
    <rPh sb="34" eb="35">
      <t>ギョウ</t>
    </rPh>
    <phoneticPr fontId="5"/>
  </si>
  <si>
    <t>属性情報がB表に表示されるのを確認しましょう。</t>
    <rPh sb="0" eb="2">
      <t>ゾクセイ</t>
    </rPh>
    <rPh sb="2" eb="4">
      <t>ジョウホウ</t>
    </rPh>
    <rPh sb="8" eb="10">
      <t>ヒョウジ</t>
    </rPh>
    <phoneticPr fontId="5"/>
  </si>
  <si>
    <t>２．　　　　　    　　をクリックします。 そのセルの属性情報がB表に表示されます。</t>
    <rPh sb="28" eb="30">
      <t>ゾクセイ</t>
    </rPh>
    <rPh sb="30" eb="32">
      <t>ジョウホウ</t>
    </rPh>
    <rPh sb="34" eb="35">
      <t>ヒョウ</t>
    </rPh>
    <rPh sb="36" eb="38">
      <t>ヒョウジ</t>
    </rPh>
    <phoneticPr fontId="5"/>
  </si>
  <si>
    <t>　　　 変数「Vループ回数カウンター」整数　をTEXT関数で文字列に変換して</t>
    <rPh sb="4" eb="6">
      <t>ヘンスウ</t>
    </rPh>
    <rPh sb="11" eb="13">
      <t>カイスウ</t>
    </rPh>
    <rPh sb="19" eb="21">
      <t>セイスウ</t>
    </rPh>
    <rPh sb="27" eb="29">
      <t>カンスウ</t>
    </rPh>
    <rPh sb="30" eb="33">
      <t>モジレツ</t>
    </rPh>
    <rPh sb="34" eb="36">
      <t>ヘンカン</t>
    </rPh>
    <phoneticPr fontId="5"/>
  </si>
  <si>
    <t>　　　 「Vループ回数カウンターT」文字列　に代入し、メッセージで表示します。</t>
    <rPh sb="23" eb="25">
      <t>ダイニュウ</t>
    </rPh>
    <rPh sb="33" eb="35">
      <t>ヒョウジ</t>
    </rPh>
    <phoneticPr fontId="5"/>
  </si>
  <si>
    <t>プロジェクト名</t>
    <rPh sb="6" eb="7">
      <t>メイ</t>
    </rPh>
    <phoneticPr fontId="5"/>
  </si>
  <si>
    <t>システムパス名</t>
    <rPh sb="6" eb="7">
      <t>メイ</t>
    </rPh>
    <phoneticPr fontId="5"/>
  </si>
  <si>
    <t>イメージ保存!A1:E21</t>
    <rPh sb="4" eb="6">
      <t>ホゾン</t>
    </rPh>
    <phoneticPr fontId="5"/>
  </si>
  <si>
    <t>※下記設定例では、「イメージ保存」シートの一部をイメージ化するようになっています。</t>
    <rPh sb="1" eb="3">
      <t>カキ</t>
    </rPh>
    <rPh sb="3" eb="5">
      <t>セッテイ</t>
    </rPh>
    <rPh sb="5" eb="6">
      <t>レイ</t>
    </rPh>
    <rPh sb="14" eb="16">
      <t>ホゾン</t>
    </rPh>
    <rPh sb="21" eb="23">
      <t>イチブ</t>
    </rPh>
    <rPh sb="28" eb="29">
      <t>カ</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</si>
</sst>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76" formatCode="&quot;¥&quot;#,##0_);[Red]\(&quot;¥&quot;#,##0\)"/>
    <numFmt numFmtId="177" formatCode="yyyy/m/d\ h:mm;@"/>
    <numFmt numFmtId="178" formatCode="#,##0_ "/>
    <numFmt numFmtId="179" formatCode="0_ "/>
    <numFmt numFmtId="180" formatCode="yyyy/mm/dd"/>
    <numFmt numFmtId="181" formatCode="hh:mm"/>
    <numFmt numFmtId="182" formatCode="#;"/>
    <numFmt numFmtId="183" formatCode="&quot;¥&quot;#,##0.0000;&quot;¥&quot;\-#,##0.0000"/>
    <numFmt numFmtId="184" formatCode="hh:mm:ss"/>
    <numFmt numFmtId="185" formatCode="[$-F400]h:mm:ss\ AM/PM"/>
    <numFmt numFmtId="186" formatCode="h&quot;時&quot;mm&quot;分&quot;ss&quot;秒&quot;;@"/>
    <numFmt numFmtId="187" formatCode="h:mm:ss.00"/>
    <numFmt numFmtId="188" formatCode="00"/>
    <numFmt numFmtId="189" formatCode="0&quot;種類&quot;"/>
  </numFmts>
  <fonts count="66"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1"/>
      <name val="ＭＳ Ｐゴシック"/>
      <family val="3"/>
      <charset val="128"/>
    </font>
    <font>
      <sz val="11"/>
      <color indexed="12"/>
      <name val="ＭＳ Ｐゴシック"/>
      <family val="3"/>
      <charset val="128"/>
    </font>
    <font>
      <u/>
      <sz val="11"/>
      <color indexed="12"/>
      <name val="ＭＳ Ｐゴシック"/>
      <family val="3"/>
      <charset val="128"/>
    </font>
    <font>
      <sz val="1"/>
      <color indexed="9"/>
      <name val="ＭＳ Ｐゴシック"/>
      <family val="3"/>
      <charset val="128"/>
    </font>
    <font>
      <sz val="9"/>
      <color indexed="81"/>
      <name val="ＭＳ Ｐゴシック"/>
      <family val="3"/>
      <charset val="128"/>
    </font>
    <font>
      <b/>
      <sz val="11"/>
      <color indexed="10"/>
      <name val="ＭＳ Ｐゴシック"/>
      <family val="3"/>
      <charset val="128"/>
    </font>
    <font>
      <b/>
      <sz val="11"/>
      <color indexed="12"/>
      <name val="ＭＳ Ｐゴシック"/>
      <family val="3"/>
      <charset val="128"/>
    </font>
    <font>
      <sz val="9"/>
      <name val="ＭＳ Ｐゴシック"/>
      <family val="3"/>
      <charset val="128"/>
    </font>
    <font>
      <b/>
      <sz val="16"/>
      <name val="ＭＳ Ｐゴシック"/>
      <family val="3"/>
      <charset val="128"/>
    </font>
    <font>
      <sz val="1"/>
      <name val="ＭＳ Ｐゴシック"/>
      <family val="3"/>
      <charset val="128"/>
    </font>
    <font>
      <b/>
      <sz val="12"/>
      <name val="ＭＳ Ｐゴシック"/>
      <family val="3"/>
      <charset val="128"/>
    </font>
    <font>
      <b/>
      <sz val="11"/>
      <name val="ＭＳ Ｐゴシック"/>
      <family val="3"/>
      <charset val="128"/>
    </font>
    <font>
      <b/>
      <sz val="9"/>
      <color indexed="12"/>
      <name val="ＭＳ Ｐゴシック"/>
      <family val="3"/>
      <charset val="128"/>
    </font>
    <font>
      <b/>
      <sz val="10"/>
      <color indexed="12"/>
      <name val="ＭＳ Ｐゴシック"/>
      <family val="3"/>
      <charset val="128"/>
    </font>
    <font>
      <sz val="11"/>
      <name val="ＭＳ Ｐゴシック"/>
      <family val="3"/>
      <charset val="128"/>
    </font>
    <font>
      <b/>
      <sz val="10"/>
      <name val="ＭＳ Ｐゴシック"/>
      <family val="3"/>
      <charset val="128"/>
    </font>
    <font>
      <sz val="10"/>
      <name val="ＭＳ Ｐゴシック"/>
      <family val="3"/>
      <charset val="128"/>
    </font>
    <font>
      <b/>
      <sz val="11"/>
      <color indexed="54"/>
      <name val="ＭＳ Ｐゴシック"/>
      <family val="3"/>
      <charset val="128"/>
    </font>
    <font>
      <b/>
      <sz val="11"/>
      <color indexed="52"/>
      <name val="ＭＳ Ｐゴシック"/>
      <family val="3"/>
      <charset val="128"/>
    </font>
    <font>
      <b/>
      <sz val="10"/>
      <color indexed="10"/>
      <name val="ＭＳ Ｐゴシック"/>
      <family val="3"/>
      <charset val="128"/>
    </font>
    <font>
      <b/>
      <sz val="11"/>
      <color indexed="57"/>
      <name val="ＭＳ Ｐゴシック"/>
      <family val="3"/>
      <charset val="128"/>
    </font>
    <font>
      <b/>
      <sz val="9"/>
      <color indexed="10"/>
      <name val="ＭＳ Ｐゴシック"/>
      <family val="3"/>
      <charset val="128"/>
    </font>
    <font>
      <b/>
      <sz val="11"/>
      <color indexed="16"/>
      <name val="ＭＳ Ｐゴシック"/>
      <family val="3"/>
      <charset val="128"/>
    </font>
    <font>
      <sz val="9"/>
      <color indexed="12"/>
      <name val="ＭＳ Ｐゴシック"/>
      <family val="3"/>
      <charset val="128"/>
    </font>
    <font>
      <b/>
      <sz val="9"/>
      <name val="ＭＳ Ｐゴシック"/>
      <family val="3"/>
      <charset val="128"/>
    </font>
    <font>
      <b/>
      <sz val="11"/>
      <color indexed="53"/>
      <name val="ＭＳ Ｐゴシック"/>
      <family val="3"/>
      <charset val="128"/>
    </font>
    <font>
      <b/>
      <sz val="9"/>
      <color indexed="16"/>
      <name val="ＭＳ Ｐゴシック"/>
      <family val="3"/>
      <charset val="128"/>
    </font>
    <font>
      <b/>
      <u/>
      <sz val="11"/>
      <color indexed="12"/>
      <name val="ＭＳ Ｐゴシック"/>
      <family val="3"/>
      <charset val="128"/>
    </font>
    <font>
      <u/>
      <sz val="11"/>
      <name val="ＭＳ Ｐゴシック"/>
      <family val="3"/>
      <charset val="128"/>
    </font>
    <font>
      <b/>
      <sz val="11"/>
      <color indexed="17"/>
      <name val="ＭＳ Ｐゴシック"/>
      <family val="3"/>
      <charset val="128"/>
    </font>
    <font>
      <sz val="11"/>
      <color indexed="17"/>
      <name val="ＭＳ Ｐゴシック"/>
      <family val="3"/>
      <charset val="128"/>
    </font>
    <font>
      <sz val="11"/>
      <color indexed="10"/>
      <name val="ＭＳ Ｐゴシック"/>
      <family val="3"/>
      <charset val="128"/>
    </font>
    <font>
      <b/>
      <sz val="18"/>
      <name val="HGSｺﾞｼｯｸE"/>
      <family val="3"/>
      <charset val="128"/>
    </font>
    <font>
      <b/>
      <u/>
      <sz val="12"/>
      <name val="ＭＳ Ｐゴシック"/>
      <family val="3"/>
      <charset val="128"/>
    </font>
    <font>
      <sz val="11"/>
      <color indexed="23"/>
      <name val="ＭＳ Ｐゴシック"/>
      <family val="3"/>
      <charset val="128"/>
    </font>
    <font>
      <sz val="9"/>
      <color indexed="8"/>
      <name val="Verdana"/>
      <family val="2"/>
    </font>
    <font>
      <b/>
      <sz val="72"/>
      <name val="ＭＳ Ｐゴシック"/>
      <family val="3"/>
      <charset val="128"/>
    </font>
    <font>
      <sz val="24"/>
      <name val="ＭＳ Ｐゴシック"/>
      <family val="3"/>
      <charset val="128"/>
    </font>
    <font>
      <b/>
      <i/>
      <sz val="22"/>
      <name val="ＭＳ Ｐゴシック"/>
      <family val="3"/>
      <charset val="128"/>
    </font>
    <font>
      <b/>
      <sz val="1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b/>
      <sz val="11"/>
      <color indexed="62"/>
      <name val="ＭＳ Ｐゴシック"/>
      <family val="3"/>
      <charset val="128"/>
    </font>
    <font>
      <b/>
      <sz val="11"/>
      <color indexed="10"/>
      <name val="ＭＳ Ｐゴシック"/>
      <family val="3"/>
      <charset val="128"/>
    </font>
    <font>
      <sz val="11"/>
      <color indexed="10"/>
      <name val="ＭＳ Ｐゴシック"/>
      <family val="3"/>
      <charset val="128"/>
    </font>
    <font>
      <b/>
      <sz val="11"/>
      <color indexed="14"/>
      <name val="ＭＳ Ｐゴシック"/>
      <family val="3"/>
      <charset val="128"/>
    </font>
    <font>
      <sz val="11"/>
      <color theme="1"/>
      <name val="ＭＳ Ｐゴシック"/>
      <family val="3"/>
      <charset val="128"/>
      <scheme val="minor"/>
    </font>
    <font>
      <sz val="6"/>
      <name val="ＭＳ Ｐゴシック"/>
      <family val="2"/>
      <charset val="128"/>
      <scheme val="minor"/>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2"/>
        <bgColor indexed="64"/>
      </patternFill>
    </fill>
    <fill>
      <patternFill patternType="solid">
        <fgColor indexed="50"/>
        <bgColor indexed="64"/>
      </patternFill>
    </fill>
    <fill>
      <patternFill patternType="solid">
        <fgColor indexed="26"/>
        <bgColor indexed="64"/>
      </patternFill>
    </fill>
    <fill>
      <patternFill patternType="solid">
        <fgColor indexed="41"/>
        <bgColor indexed="64"/>
      </patternFill>
    </fill>
    <fill>
      <patternFill patternType="solid">
        <fgColor indexed="43"/>
        <bgColor indexed="64"/>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indexed="17"/>
        <bgColor indexed="64"/>
      </patternFill>
    </fill>
    <fill>
      <patternFill patternType="solid">
        <fgColor indexed="51"/>
        <bgColor indexed="64"/>
      </patternFill>
    </fill>
    <fill>
      <patternFill patternType="solid">
        <fgColor indexed="52"/>
        <bgColor indexed="64"/>
      </patternFill>
    </fill>
    <fill>
      <patternFill patternType="solid">
        <fgColor indexed="46"/>
        <bgColor indexed="64"/>
      </patternFill>
    </fill>
    <fill>
      <patternFill patternType="solid">
        <fgColor indexed="31"/>
        <bgColor indexed="64"/>
      </patternFill>
    </fill>
    <fill>
      <patternFill patternType="solid">
        <fgColor indexed="57"/>
        <bgColor indexed="64"/>
      </patternFill>
    </fill>
    <fill>
      <patternFill patternType="solid">
        <fgColor indexed="27"/>
        <bgColor indexed="64"/>
      </patternFill>
    </fill>
    <fill>
      <patternFill patternType="solid">
        <fgColor indexed="13"/>
        <bgColor indexed="64"/>
      </patternFill>
    </fill>
    <fill>
      <patternFill patternType="solid">
        <fgColor indexed="44"/>
        <bgColor indexed="64"/>
      </patternFill>
    </fill>
    <fill>
      <patternFill patternType="solid">
        <fgColor rgb="FFFFFF00"/>
        <bgColor indexed="64"/>
      </patternFill>
    </fill>
    <fill>
      <patternFill patternType="solid">
        <fgColor rgb="FFFF9900"/>
        <bgColor indexed="64"/>
      </patternFill>
    </fill>
    <fill>
      <patternFill patternType="solid">
        <fgColor theme="8" tint="0.59999389629810485"/>
        <bgColor indexed="64"/>
      </patternFill>
    </fill>
    <fill>
      <patternFill patternType="solid">
        <fgColor rgb="FFFFC000"/>
        <bgColor indexed="64"/>
      </patternFill>
    </fill>
    <fill>
      <patternFill patternType="solid">
        <fgColor theme="9" tint="0.79998168889431442"/>
        <bgColor indexed="64"/>
      </patternFill>
    </fill>
  </fills>
  <borders count="15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diagonalDown="1">
      <left style="medium">
        <color indexed="64"/>
      </left>
      <right style="medium">
        <color indexed="64"/>
      </right>
      <top style="medium">
        <color indexed="64"/>
      </top>
      <bottom style="medium">
        <color indexed="64"/>
      </bottom>
      <diagonal style="thin">
        <color indexed="64"/>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65"/>
      </top>
      <bottom/>
      <diagonal/>
    </border>
    <border>
      <left style="thin">
        <color indexed="65"/>
      </left>
      <right/>
      <top style="thin">
        <color indexed="8"/>
      </top>
      <bottom style="thin">
        <color indexed="8"/>
      </bottom>
      <diagonal/>
    </border>
    <border>
      <left style="thin">
        <color indexed="8"/>
      </left>
      <right/>
      <top/>
      <bottom/>
      <diagonal/>
    </border>
    <border>
      <left/>
      <right/>
      <top style="double">
        <color indexed="64"/>
      </top>
      <bottom style="double">
        <color indexed="64"/>
      </bottom>
      <diagonal/>
    </border>
    <border>
      <left/>
      <right style="hair">
        <color indexed="64"/>
      </right>
      <top style="hair">
        <color indexed="64"/>
      </top>
      <bottom style="hair">
        <color indexed="64"/>
      </bottom>
      <diagonal/>
    </border>
    <border>
      <left/>
      <right style="hair">
        <color indexed="64"/>
      </right>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right/>
      <top style="thin">
        <color indexed="64"/>
      </top>
      <bottom style="thin">
        <color indexed="64"/>
      </bottom>
      <diagonal/>
    </border>
    <border>
      <left/>
      <right/>
      <top style="hair">
        <color indexed="64"/>
      </top>
      <bottom style="hair">
        <color indexed="64"/>
      </bottom>
      <diagonal/>
    </border>
    <border>
      <left/>
      <right/>
      <top/>
      <bottom style="hair">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dashDotDot">
        <color indexed="64"/>
      </left>
      <right style="dashDotDot">
        <color indexed="64"/>
      </right>
      <top style="dashDotDot">
        <color indexed="64"/>
      </top>
      <bottom style="dashDotDot">
        <color indexed="64"/>
      </bottom>
      <diagonal/>
    </border>
    <border>
      <left style="thin">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8"/>
      </left>
      <right style="thin">
        <color indexed="8"/>
      </right>
      <top/>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style="dashed">
        <color indexed="64"/>
      </right>
      <top style="dashed">
        <color indexed="64"/>
      </top>
      <bottom style="thin">
        <color indexed="64"/>
      </bottom>
      <diagonal/>
    </border>
    <border>
      <left style="dashed">
        <color indexed="64"/>
      </left>
      <right style="dashed">
        <color indexed="64"/>
      </right>
      <top style="dashed">
        <color indexed="64"/>
      </top>
      <bottom style="thin">
        <color indexed="64"/>
      </bottom>
      <diagonal/>
    </border>
    <border>
      <left style="dashed">
        <color indexed="64"/>
      </left>
      <right style="thin">
        <color indexed="64"/>
      </right>
      <top style="dashed">
        <color indexed="64"/>
      </top>
      <bottom style="thin">
        <color indexed="64"/>
      </bottom>
      <diagonal/>
    </border>
    <border>
      <left style="medium">
        <color indexed="10"/>
      </left>
      <right style="medium">
        <color indexed="10"/>
      </right>
      <top style="medium">
        <color indexed="10"/>
      </top>
      <bottom style="medium">
        <color indexed="1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double">
        <color indexed="64"/>
      </top>
      <bottom/>
      <diagonal/>
    </border>
    <border>
      <left style="double">
        <color indexed="64"/>
      </left>
      <right/>
      <top/>
      <bottom/>
      <diagonal/>
    </border>
    <border>
      <left style="double">
        <color indexed="64"/>
      </left>
      <right style="thin">
        <color indexed="64"/>
      </right>
      <top style="double">
        <color indexed="64"/>
      </top>
      <bottom style="double">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double">
        <color indexed="64"/>
      </right>
      <top style="double">
        <color indexed="64"/>
      </top>
      <bottom style="double">
        <color indexed="64"/>
      </bottom>
      <diagonal/>
    </border>
    <border>
      <left style="thin">
        <color indexed="64"/>
      </left>
      <right/>
      <top style="double">
        <color indexed="64"/>
      </top>
      <bottom/>
      <diagonal/>
    </border>
    <border>
      <left/>
      <right/>
      <top/>
      <bottom style="double">
        <color indexed="64"/>
      </bottom>
      <diagonal/>
    </border>
    <border>
      <left/>
      <right style="double">
        <color indexed="64"/>
      </right>
      <top style="double">
        <color indexed="64"/>
      </top>
      <bottom/>
      <diagonal/>
    </border>
    <border>
      <left/>
      <right style="double">
        <color indexed="64"/>
      </right>
      <top/>
      <bottom/>
      <diagonal/>
    </border>
    <border>
      <left/>
      <right style="double">
        <color indexed="64"/>
      </right>
      <top/>
      <bottom style="double">
        <color indexed="64"/>
      </bottom>
      <diagonal/>
    </border>
    <border>
      <left style="thin">
        <color indexed="64"/>
      </left>
      <right/>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style="dotted">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12"/>
      </left>
      <right style="thin">
        <color indexed="12"/>
      </right>
      <top style="thin">
        <color indexed="12"/>
      </top>
      <bottom style="thin">
        <color indexed="12"/>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double">
        <color indexed="64"/>
      </left>
      <right style="thin">
        <color indexed="64"/>
      </right>
      <top style="double">
        <color indexed="64"/>
      </top>
      <bottom/>
      <diagonal/>
    </border>
    <border>
      <left style="double">
        <color indexed="64"/>
      </left>
      <right style="thin">
        <color indexed="64"/>
      </right>
      <top/>
      <bottom/>
      <diagonal/>
    </border>
    <border>
      <left style="double">
        <color indexed="64"/>
      </left>
      <right style="thin">
        <color indexed="64"/>
      </right>
      <top/>
      <bottom style="double">
        <color indexed="64"/>
      </bottom>
      <diagonal/>
    </border>
    <border>
      <left style="thin">
        <color indexed="64"/>
      </left>
      <right/>
      <top style="double">
        <color indexed="64"/>
      </top>
      <bottom style="double">
        <color indexed="64"/>
      </bottom>
      <diagonal/>
    </border>
    <border>
      <left style="double">
        <color indexed="64"/>
      </left>
      <right/>
      <top style="double">
        <color indexed="64"/>
      </top>
      <bottom/>
      <diagonal/>
    </border>
    <border>
      <left style="double">
        <color indexed="64"/>
      </left>
      <right/>
      <top/>
      <bottom style="double">
        <color indexed="64"/>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diagonal/>
    </border>
    <border>
      <left/>
      <right style="thick">
        <color indexed="10"/>
      </right>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12"/>
      </left>
      <right/>
      <top/>
      <bottom/>
      <diagonal/>
    </border>
    <border>
      <left/>
      <right style="thin">
        <color indexed="12"/>
      </right>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right/>
      <top style="thin">
        <color indexed="12"/>
      </top>
      <bottom/>
      <diagonal/>
    </border>
    <border>
      <left/>
      <right/>
      <top/>
      <bottom style="thin">
        <color indexed="12"/>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153">
    <xf numFmtId="0" fontId="0" fillId="0" borderId="0"/>
    <xf numFmtId="0" fontId="46" fillId="2" borderId="0" applyNumberFormat="0" applyBorder="0" applyAlignment="0" applyProtection="0">
      <alignment vertical="center"/>
    </xf>
    <xf numFmtId="0" fontId="46" fillId="2" borderId="0" applyNumberFormat="0" applyBorder="0" applyAlignment="0" applyProtection="0">
      <alignment vertical="center"/>
    </xf>
    <xf numFmtId="0" fontId="46" fillId="2" borderId="0" applyNumberFormat="0" applyBorder="0" applyAlignment="0" applyProtection="0">
      <alignment vertical="center"/>
    </xf>
    <xf numFmtId="0" fontId="46" fillId="3" borderId="0" applyNumberFormat="0" applyBorder="0" applyAlignment="0" applyProtection="0">
      <alignment vertical="center"/>
    </xf>
    <xf numFmtId="0" fontId="46" fillId="3" borderId="0" applyNumberFormat="0" applyBorder="0" applyAlignment="0" applyProtection="0">
      <alignment vertical="center"/>
    </xf>
    <xf numFmtId="0" fontId="46" fillId="3" borderId="0" applyNumberFormat="0" applyBorder="0" applyAlignment="0" applyProtection="0">
      <alignment vertical="center"/>
    </xf>
    <xf numFmtId="0" fontId="46" fillId="4" borderId="0" applyNumberFormat="0" applyBorder="0" applyAlignment="0" applyProtection="0">
      <alignment vertical="center"/>
    </xf>
    <xf numFmtId="0" fontId="46" fillId="4" borderId="0" applyNumberFormat="0" applyBorder="0" applyAlignment="0" applyProtection="0">
      <alignment vertical="center"/>
    </xf>
    <xf numFmtId="0" fontId="46" fillId="4" borderId="0" applyNumberFormat="0" applyBorder="0" applyAlignment="0" applyProtection="0">
      <alignment vertical="center"/>
    </xf>
    <xf numFmtId="0" fontId="46" fillId="5" borderId="0" applyNumberFormat="0" applyBorder="0" applyAlignment="0" applyProtection="0">
      <alignment vertical="center"/>
    </xf>
    <xf numFmtId="0" fontId="46" fillId="5" borderId="0" applyNumberFormat="0" applyBorder="0" applyAlignment="0" applyProtection="0">
      <alignment vertical="center"/>
    </xf>
    <xf numFmtId="0" fontId="46" fillId="5" borderId="0" applyNumberFormat="0" applyBorder="0" applyAlignment="0" applyProtection="0">
      <alignment vertical="center"/>
    </xf>
    <xf numFmtId="0" fontId="46" fillId="6" borderId="0" applyNumberFormat="0" applyBorder="0" applyAlignment="0" applyProtection="0">
      <alignment vertical="center"/>
    </xf>
    <xf numFmtId="0" fontId="46" fillId="6" borderId="0" applyNumberFormat="0" applyBorder="0" applyAlignment="0" applyProtection="0">
      <alignment vertical="center"/>
    </xf>
    <xf numFmtId="0" fontId="46" fillId="6" borderId="0" applyNumberFormat="0" applyBorder="0" applyAlignment="0" applyProtection="0">
      <alignment vertical="center"/>
    </xf>
    <xf numFmtId="0" fontId="46" fillId="7" borderId="0" applyNumberFormat="0" applyBorder="0" applyAlignment="0" applyProtection="0">
      <alignment vertical="center"/>
    </xf>
    <xf numFmtId="0" fontId="46" fillId="7" borderId="0" applyNumberFormat="0" applyBorder="0" applyAlignment="0" applyProtection="0">
      <alignment vertical="center"/>
    </xf>
    <xf numFmtId="0" fontId="46" fillId="7" borderId="0" applyNumberFormat="0" applyBorder="0" applyAlignment="0" applyProtection="0">
      <alignment vertical="center"/>
    </xf>
    <xf numFmtId="0" fontId="46" fillId="8" borderId="0" applyNumberFormat="0" applyBorder="0" applyAlignment="0" applyProtection="0">
      <alignment vertical="center"/>
    </xf>
    <xf numFmtId="0" fontId="46" fillId="8" borderId="0" applyNumberFormat="0" applyBorder="0" applyAlignment="0" applyProtection="0">
      <alignment vertical="center"/>
    </xf>
    <xf numFmtId="0" fontId="46" fillId="8" borderId="0" applyNumberFormat="0" applyBorder="0" applyAlignment="0" applyProtection="0">
      <alignment vertical="center"/>
    </xf>
    <xf numFmtId="0" fontId="46" fillId="9" borderId="0" applyNumberFormat="0" applyBorder="0" applyAlignment="0" applyProtection="0">
      <alignment vertical="center"/>
    </xf>
    <xf numFmtId="0" fontId="46" fillId="9" borderId="0" applyNumberFormat="0" applyBorder="0" applyAlignment="0" applyProtection="0">
      <alignment vertical="center"/>
    </xf>
    <xf numFmtId="0" fontId="46" fillId="9" borderId="0" applyNumberFormat="0" applyBorder="0" applyAlignment="0" applyProtection="0">
      <alignment vertical="center"/>
    </xf>
    <xf numFmtId="0" fontId="46" fillId="10" borderId="0" applyNumberFormat="0" applyBorder="0" applyAlignment="0" applyProtection="0">
      <alignment vertical="center"/>
    </xf>
    <xf numFmtId="0" fontId="46" fillId="10" borderId="0" applyNumberFormat="0" applyBorder="0" applyAlignment="0" applyProtection="0">
      <alignment vertical="center"/>
    </xf>
    <xf numFmtId="0" fontId="46" fillId="10" borderId="0" applyNumberFormat="0" applyBorder="0" applyAlignment="0" applyProtection="0">
      <alignment vertical="center"/>
    </xf>
    <xf numFmtId="0" fontId="46" fillId="5" borderId="0" applyNumberFormat="0" applyBorder="0" applyAlignment="0" applyProtection="0">
      <alignment vertical="center"/>
    </xf>
    <xf numFmtId="0" fontId="46" fillId="5" borderId="0" applyNumberFormat="0" applyBorder="0" applyAlignment="0" applyProtection="0">
      <alignment vertical="center"/>
    </xf>
    <xf numFmtId="0" fontId="46" fillId="5" borderId="0" applyNumberFormat="0" applyBorder="0" applyAlignment="0" applyProtection="0">
      <alignment vertical="center"/>
    </xf>
    <xf numFmtId="0" fontId="46" fillId="8" borderId="0" applyNumberFormat="0" applyBorder="0" applyAlignment="0" applyProtection="0">
      <alignment vertical="center"/>
    </xf>
    <xf numFmtId="0" fontId="46" fillId="8" borderId="0" applyNumberFormat="0" applyBorder="0" applyAlignment="0" applyProtection="0">
      <alignment vertical="center"/>
    </xf>
    <xf numFmtId="0" fontId="46" fillId="8" borderId="0" applyNumberFormat="0" applyBorder="0" applyAlignment="0" applyProtection="0">
      <alignment vertical="center"/>
    </xf>
    <xf numFmtId="0" fontId="46" fillId="11" borderId="0" applyNumberFormat="0" applyBorder="0" applyAlignment="0" applyProtection="0">
      <alignment vertical="center"/>
    </xf>
    <xf numFmtId="0" fontId="46" fillId="11" borderId="0" applyNumberFormat="0" applyBorder="0" applyAlignment="0" applyProtection="0">
      <alignment vertical="center"/>
    </xf>
    <xf numFmtId="0" fontId="46" fillId="11"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10" borderId="0" applyNumberFormat="0" applyBorder="0" applyAlignment="0" applyProtection="0">
      <alignment vertical="center"/>
    </xf>
    <xf numFmtId="0" fontId="47" fillId="10" borderId="0" applyNumberFormat="0" applyBorder="0" applyAlignment="0" applyProtection="0">
      <alignment vertical="center"/>
    </xf>
    <xf numFmtId="0" fontId="47" fillId="10"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4" borderId="0" applyNumberFormat="0" applyBorder="0" applyAlignment="0" applyProtection="0">
      <alignment vertical="center"/>
    </xf>
    <xf numFmtId="0" fontId="47" fillId="14" borderId="0" applyNumberFormat="0" applyBorder="0" applyAlignment="0" applyProtection="0">
      <alignment vertical="center"/>
    </xf>
    <xf numFmtId="0" fontId="47" fillId="14" borderId="0" applyNumberFormat="0" applyBorder="0" applyAlignment="0" applyProtection="0">
      <alignment vertical="center"/>
    </xf>
    <xf numFmtId="0" fontId="47" fillId="15" borderId="0" applyNumberFormat="0" applyBorder="0" applyAlignment="0" applyProtection="0">
      <alignment vertical="center"/>
    </xf>
    <xf numFmtId="0" fontId="47" fillId="15" borderId="0" applyNumberFormat="0" applyBorder="0" applyAlignment="0" applyProtection="0">
      <alignment vertical="center"/>
    </xf>
    <xf numFmtId="0" fontId="47" fillId="15"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4" borderId="0" applyNumberFormat="0" applyBorder="0" applyAlignment="0" applyProtection="0">
      <alignment vertical="center"/>
    </xf>
    <xf numFmtId="0" fontId="47" fillId="14" borderId="0" applyNumberFormat="0" applyBorder="0" applyAlignment="0" applyProtection="0">
      <alignment vertical="center"/>
    </xf>
    <xf numFmtId="0" fontId="47" fillId="14"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20" borderId="1" applyNumberFormat="0" applyAlignment="0" applyProtection="0">
      <alignment vertical="center"/>
    </xf>
    <xf numFmtId="0" fontId="49" fillId="20" borderId="1" applyNumberFormat="0" applyAlignment="0" applyProtection="0">
      <alignment vertical="center"/>
    </xf>
    <xf numFmtId="0" fontId="49" fillId="20" borderId="1" applyNumberFormat="0" applyAlignment="0" applyProtection="0">
      <alignment vertical="center"/>
    </xf>
    <xf numFmtId="0" fontId="50" fillId="21" borderId="0" applyNumberFormat="0" applyBorder="0" applyAlignment="0" applyProtection="0">
      <alignment vertical="center"/>
    </xf>
    <xf numFmtId="0" fontId="50" fillId="21" borderId="0" applyNumberFormat="0" applyBorder="0" applyAlignment="0" applyProtection="0">
      <alignment vertical="center"/>
    </xf>
    <xf numFmtId="0" fontId="50" fillId="21" borderId="0" applyNumberFormat="0" applyBorder="0" applyAlignment="0" applyProtection="0">
      <alignment vertical="center"/>
    </xf>
    <xf numFmtId="0" fontId="8" fillId="0" borderId="0" applyNumberFormat="0" applyFill="0" applyBorder="0" applyAlignment="0" applyProtection="0">
      <alignment vertical="top"/>
      <protection locked="0"/>
    </xf>
    <xf numFmtId="0" fontId="6" fillId="22" borderId="2" applyNumberFormat="0" applyFont="0" applyAlignment="0" applyProtection="0">
      <alignment vertical="center"/>
    </xf>
    <xf numFmtId="0" fontId="46" fillId="22" borderId="2" applyNumberFormat="0" applyFont="0" applyAlignment="0" applyProtection="0">
      <alignment vertical="center"/>
    </xf>
    <xf numFmtId="0" fontId="46" fillId="22" borderId="2" applyNumberFormat="0" applyFont="0" applyAlignment="0" applyProtection="0">
      <alignment vertical="center"/>
    </xf>
    <xf numFmtId="0" fontId="51" fillId="0" borderId="3" applyNumberFormat="0" applyFill="0" applyAlignment="0" applyProtection="0">
      <alignment vertical="center"/>
    </xf>
    <xf numFmtId="0" fontId="51" fillId="0" borderId="3" applyNumberFormat="0" applyFill="0" applyAlignment="0" applyProtection="0">
      <alignment vertical="center"/>
    </xf>
    <xf numFmtId="0" fontId="51" fillId="0" borderId="3" applyNumberFormat="0" applyFill="0" applyAlignment="0" applyProtection="0">
      <alignment vertical="center"/>
    </xf>
    <xf numFmtId="0" fontId="52" fillId="3" borderId="0" applyNumberFormat="0" applyBorder="0" applyAlignment="0" applyProtection="0">
      <alignment vertical="center"/>
    </xf>
    <xf numFmtId="0" fontId="52" fillId="3" borderId="0" applyNumberFormat="0" applyBorder="0" applyAlignment="0" applyProtection="0">
      <alignment vertical="center"/>
    </xf>
    <xf numFmtId="0" fontId="52" fillId="3" borderId="0" applyNumberFormat="0" applyBorder="0" applyAlignment="0" applyProtection="0">
      <alignment vertical="center"/>
    </xf>
    <xf numFmtId="0" fontId="24" fillId="23" borderId="4" applyNumberFormat="0" applyAlignment="0" applyProtection="0">
      <alignment vertical="center"/>
    </xf>
    <xf numFmtId="0" fontId="24" fillId="23" borderId="4" applyNumberFormat="0" applyAlignment="0" applyProtection="0">
      <alignment vertical="center"/>
    </xf>
    <xf numFmtId="0" fontId="24" fillId="23" borderId="4" applyNumberFormat="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38" fontId="4" fillId="0" borderId="0" applyFont="0" applyFill="0" applyBorder="0" applyAlignment="0" applyProtection="0"/>
    <xf numFmtId="38" fontId="6" fillId="0" borderId="0" applyFont="0" applyFill="0" applyBorder="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3" fillId="0" borderId="5"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5" fillId="0" borderId="7" applyNumberFormat="0" applyFill="0" applyAlignment="0" applyProtection="0">
      <alignment vertical="center"/>
    </xf>
    <xf numFmtId="0" fontId="55" fillId="0" borderId="7" applyNumberFormat="0" applyFill="0" applyAlignment="0" applyProtection="0">
      <alignment vertical="center"/>
    </xf>
    <xf numFmtId="0" fontId="55" fillId="0" borderId="7" applyNumberFormat="0" applyFill="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0" borderId="8" applyNumberFormat="0" applyFill="0" applyAlignment="0" applyProtection="0">
      <alignment vertical="center"/>
    </xf>
    <xf numFmtId="0" fontId="56" fillId="0" borderId="8" applyNumberFormat="0" applyFill="0" applyAlignment="0" applyProtection="0">
      <alignment vertical="center"/>
    </xf>
    <xf numFmtId="0" fontId="56" fillId="0" borderId="8" applyNumberFormat="0" applyFill="0" applyAlignment="0" applyProtection="0">
      <alignment vertical="center"/>
    </xf>
    <xf numFmtId="0" fontId="57" fillId="23" borderId="9" applyNumberFormat="0" applyAlignment="0" applyProtection="0">
      <alignment vertical="center"/>
    </xf>
    <xf numFmtId="0" fontId="57" fillId="23" borderId="9" applyNumberFormat="0" applyAlignment="0" applyProtection="0">
      <alignment vertical="center"/>
    </xf>
    <xf numFmtId="0" fontId="57" fillId="23" borderId="9" applyNumberFormat="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4" fillId="0" borderId="0" applyFont="0" applyFill="0" applyBorder="0" applyAlignment="0" applyProtection="0"/>
    <xf numFmtId="0" fontId="59" fillId="7" borderId="4" applyNumberFormat="0" applyAlignment="0" applyProtection="0">
      <alignment vertical="center"/>
    </xf>
    <xf numFmtId="0" fontId="59" fillId="7" borderId="4" applyNumberFormat="0" applyAlignment="0" applyProtection="0">
      <alignment vertical="center"/>
    </xf>
    <xf numFmtId="0" fontId="59" fillId="7" borderId="4" applyNumberFormat="0" applyAlignment="0" applyProtection="0">
      <alignment vertical="center"/>
    </xf>
    <xf numFmtId="0" fontId="6" fillId="0" borderId="0"/>
    <xf numFmtId="0" fontId="46" fillId="0" borderId="0">
      <alignment vertical="center"/>
    </xf>
    <xf numFmtId="0" fontId="4" fillId="0" borderId="0"/>
    <xf numFmtId="0" fontId="46" fillId="0" borderId="0">
      <alignment vertical="center"/>
    </xf>
    <xf numFmtId="0" fontId="4" fillId="0" borderId="0"/>
    <xf numFmtId="0" fontId="6" fillId="0" borderId="0"/>
    <xf numFmtId="0" fontId="6" fillId="0" borderId="0"/>
    <xf numFmtId="0" fontId="6" fillId="0" borderId="0"/>
    <xf numFmtId="0" fontId="4" fillId="0" borderId="0"/>
    <xf numFmtId="0" fontId="6" fillId="0" borderId="0">
      <alignment vertical="center"/>
    </xf>
    <xf numFmtId="0" fontId="4" fillId="0" borderId="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4" fillId="0" borderId="0">
      <alignment vertical="center"/>
    </xf>
    <xf numFmtId="0" fontId="64"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4" fillId="22" borderId="2" applyNumberFormat="0" applyFont="0" applyAlignment="0" applyProtection="0">
      <alignment vertical="center"/>
    </xf>
    <xf numFmtId="38" fontId="4" fillId="0" borderId="0" applyFont="0" applyFill="0" applyBorder="0" applyAlignment="0" applyProtection="0">
      <alignment vertical="center"/>
    </xf>
    <xf numFmtId="176" fontId="4" fillId="0" borderId="0" applyFont="0" applyFill="0" applyBorder="0" applyAlignment="0" applyProtection="0"/>
    <xf numFmtId="0" fontId="4" fillId="0" borderId="0"/>
    <xf numFmtId="0" fontId="2" fillId="0" borderId="0">
      <alignment vertical="center"/>
    </xf>
    <xf numFmtId="0" fontId="2" fillId="0" borderId="0">
      <alignment vertical="center"/>
    </xf>
    <xf numFmtId="0" fontId="2" fillId="0" borderId="0">
      <alignment vertical="center"/>
    </xf>
  </cellStyleXfs>
  <cellXfs count="892">
    <xf numFmtId="0" fontId="0" fillId="0" borderId="0" xfId="0"/>
    <xf numFmtId="0" fontId="0" fillId="0" borderId="0" xfId="0" applyBorder="1"/>
    <xf numFmtId="0" fontId="0" fillId="0" borderId="0" xfId="0" quotePrefix="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Border="1" applyAlignment="1">
      <alignment horizontal="right" vertical="center"/>
    </xf>
    <xf numFmtId="0" fontId="0" fillId="0" borderId="23" xfId="0" applyBorder="1"/>
    <xf numFmtId="0" fontId="0" fillId="0" borderId="24" xfId="0" applyFill="1" applyBorder="1"/>
    <xf numFmtId="0" fontId="0" fillId="0" borderId="25" xfId="0" applyFill="1" applyBorder="1"/>
    <xf numFmtId="0" fontId="0" fillId="0" borderId="26" xfId="0" applyFill="1" applyBorder="1"/>
    <xf numFmtId="178" fontId="0" fillId="0" borderId="24" xfId="0" applyNumberFormat="1" applyFill="1" applyBorder="1"/>
    <xf numFmtId="178" fontId="0" fillId="0" borderId="25" xfId="0" applyNumberFormat="1" applyFill="1" applyBorder="1"/>
    <xf numFmtId="178" fontId="0" fillId="0" borderId="26" xfId="0" applyNumberFormat="1" applyFill="1" applyBorder="1"/>
    <xf numFmtId="0" fontId="0" fillId="25" borderId="27" xfId="0" applyFill="1" applyBorder="1" applyAlignment="1">
      <alignment horizontal="center"/>
    </xf>
    <xf numFmtId="49" fontId="0" fillId="0" borderId="0" xfId="0" applyNumberFormat="1"/>
    <xf numFmtId="0" fontId="0" fillId="25" borderId="27" xfId="0" applyFill="1" applyBorder="1"/>
    <xf numFmtId="49" fontId="0" fillId="25" borderId="27" xfId="0" applyNumberFormat="1" applyFill="1" applyBorder="1"/>
    <xf numFmtId="0" fontId="0" fillId="0" borderId="27" xfId="0" applyBorder="1"/>
    <xf numFmtId="0" fontId="0" fillId="0" borderId="24" xfId="0" applyBorder="1"/>
    <xf numFmtId="0" fontId="0" fillId="0" borderId="25" xfId="0" applyBorder="1"/>
    <xf numFmtId="0" fontId="0" fillId="0" borderId="26" xfId="0" applyBorder="1"/>
    <xf numFmtId="179" fontId="0" fillId="0" borderId="24" xfId="0" applyNumberFormat="1" applyBorder="1"/>
    <xf numFmtId="179" fontId="0" fillId="0" borderId="25" xfId="0" applyNumberFormat="1" applyBorder="1"/>
    <xf numFmtId="179" fontId="0" fillId="0" borderId="26" xfId="0" applyNumberFormat="1" applyBorder="1"/>
    <xf numFmtId="0" fontId="0" fillId="26" borderId="27" xfId="0" applyFill="1" applyBorder="1"/>
    <xf numFmtId="0" fontId="0" fillId="0" borderId="0" xfId="0" applyAlignment="1">
      <alignment horizontal="center"/>
    </xf>
    <xf numFmtId="0" fontId="0" fillId="25" borderId="28" xfId="0" applyFill="1" applyBorder="1" applyAlignment="1">
      <alignment horizontal="center"/>
    </xf>
    <xf numFmtId="0" fontId="0" fillId="0" borderId="29" xfId="0" applyBorder="1"/>
    <xf numFmtId="0" fontId="0" fillId="0" borderId="30" xfId="0" applyBorder="1"/>
    <xf numFmtId="0" fontId="0" fillId="0" borderId="28" xfId="0" applyBorder="1"/>
    <xf numFmtId="0" fontId="0" fillId="0" borderId="0" xfId="0" applyFill="1" applyBorder="1"/>
    <xf numFmtId="0" fontId="0" fillId="0" borderId="0" xfId="0" applyAlignment="1">
      <alignment vertical="center"/>
    </xf>
    <xf numFmtId="0" fontId="0" fillId="27" borderId="31" xfId="0" applyFill="1" applyBorder="1"/>
    <xf numFmtId="0" fontId="0" fillId="0" borderId="27" xfId="0" applyFill="1" applyBorder="1"/>
    <xf numFmtId="0" fontId="0" fillId="0" borderId="0" xfId="0" applyFill="1"/>
    <xf numFmtId="0" fontId="9" fillId="0" borderId="0" xfId="0" applyFont="1"/>
    <xf numFmtId="0" fontId="12" fillId="0" borderId="0" xfId="0" applyFont="1"/>
    <xf numFmtId="0" fontId="0" fillId="28" borderId="27" xfId="0" applyFill="1" applyBorder="1" applyProtection="1">
      <protection locked="0"/>
    </xf>
    <xf numFmtId="0" fontId="0" fillId="0" borderId="24" xfId="0" applyFill="1" applyBorder="1" applyProtection="1">
      <protection locked="0"/>
    </xf>
    <xf numFmtId="178" fontId="0" fillId="0" borderId="24" xfId="0" applyNumberFormat="1" applyFill="1" applyBorder="1" applyProtection="1">
      <protection locked="0"/>
    </xf>
    <xf numFmtId="0" fontId="0" fillId="0" borderId="25" xfId="0" applyFill="1" applyBorder="1" applyProtection="1">
      <protection locked="0"/>
    </xf>
    <xf numFmtId="178" fontId="0" fillId="0" borderId="25" xfId="0" applyNumberFormat="1" applyFill="1" applyBorder="1" applyProtection="1">
      <protection locked="0"/>
    </xf>
    <xf numFmtId="0" fontId="0" fillId="0" borderId="26" xfId="0" applyFill="1" applyBorder="1" applyProtection="1">
      <protection locked="0"/>
    </xf>
    <xf numFmtId="178" fontId="0" fillId="0" borderId="26" xfId="0" applyNumberFormat="1" applyFill="1" applyBorder="1" applyProtection="1">
      <protection locked="0"/>
    </xf>
    <xf numFmtId="0" fontId="0" fillId="25" borderId="27" xfId="0" applyFill="1" applyBorder="1" applyAlignment="1"/>
    <xf numFmtId="0" fontId="0" fillId="25" borderId="32" xfId="0" applyFill="1" applyBorder="1"/>
    <xf numFmtId="0" fontId="0" fillId="25" borderId="33" xfId="0" applyFill="1" applyBorder="1"/>
    <xf numFmtId="0" fontId="0" fillId="25" borderId="27" xfId="0" applyFill="1" applyBorder="1" applyAlignment="1">
      <alignment horizontal="center" vertical="center"/>
    </xf>
    <xf numFmtId="0" fontId="0" fillId="0" borderId="0" xfId="0" applyAlignment="1"/>
    <xf numFmtId="0" fontId="0" fillId="25" borderId="27" xfId="0" applyFill="1" applyBorder="1" applyAlignment="1">
      <alignment horizontal="center" vertical="center" wrapText="1"/>
    </xf>
    <xf numFmtId="0" fontId="0" fillId="29" borderId="27" xfId="0" applyFill="1" applyBorder="1"/>
    <xf numFmtId="0" fontId="0" fillId="29" borderId="27" xfId="0" applyFill="1" applyBorder="1" applyAlignment="1">
      <alignment horizontal="center"/>
    </xf>
    <xf numFmtId="0" fontId="14" fillId="0" borderId="0" xfId="0" applyFont="1"/>
    <xf numFmtId="0" fontId="15" fillId="0" borderId="0" xfId="0" applyFont="1"/>
    <xf numFmtId="56" fontId="0" fillId="0" borderId="27" xfId="0" applyNumberFormat="1" applyBorder="1"/>
    <xf numFmtId="0" fontId="0" fillId="0" borderId="34" xfId="0" applyBorder="1"/>
    <xf numFmtId="0" fontId="0" fillId="0" borderId="35" xfId="0" applyBorder="1"/>
    <xf numFmtId="0" fontId="0" fillId="25" borderId="36" xfId="0" applyFill="1" applyBorder="1"/>
    <xf numFmtId="0" fontId="0" fillId="25" borderId="37" xfId="0" applyFill="1" applyBorder="1"/>
    <xf numFmtId="0" fontId="0" fillId="25" borderId="38" xfId="0" applyFill="1" applyBorder="1"/>
    <xf numFmtId="0" fontId="0" fillId="0" borderId="39" xfId="0" applyBorder="1"/>
    <xf numFmtId="0" fontId="0" fillId="30" borderId="40" xfId="0" applyFill="1" applyBorder="1"/>
    <xf numFmtId="0" fontId="0" fillId="30" borderId="40" xfId="0" applyNumberFormat="1" applyFill="1" applyBorder="1"/>
    <xf numFmtId="0" fontId="0" fillId="30" borderId="41" xfId="0" applyNumberFormat="1" applyFill="1" applyBorder="1"/>
    <xf numFmtId="0" fontId="0" fillId="30" borderId="39" xfId="0" applyNumberFormat="1" applyFill="1" applyBorder="1"/>
    <xf numFmtId="0" fontId="0" fillId="25" borderId="39" xfId="0" applyFill="1" applyBorder="1"/>
    <xf numFmtId="0" fontId="0" fillId="25" borderId="42" xfId="0" applyFill="1" applyBorder="1"/>
    <xf numFmtId="0" fontId="0" fillId="30" borderId="43" xfId="0" applyFill="1" applyBorder="1"/>
    <xf numFmtId="0" fontId="0" fillId="25" borderId="34" xfId="0" applyFill="1" applyBorder="1"/>
    <xf numFmtId="0" fontId="0" fillId="24" borderId="36" xfId="0" applyFill="1" applyBorder="1"/>
    <xf numFmtId="0" fontId="0" fillId="24" borderId="44" xfId="0" applyFill="1" applyBorder="1"/>
    <xf numFmtId="0" fontId="0" fillId="0" borderId="0" xfId="0" applyAlignment="1">
      <alignment horizontal="right"/>
    </xf>
    <xf numFmtId="0" fontId="0" fillId="0" borderId="29" xfId="0" applyFill="1" applyBorder="1"/>
    <xf numFmtId="0" fontId="0" fillId="31" borderId="27" xfId="0" applyFill="1" applyBorder="1" applyProtection="1"/>
    <xf numFmtId="0" fontId="16" fillId="0" borderId="0" xfId="0" applyFont="1"/>
    <xf numFmtId="0" fontId="0" fillId="0" borderId="0" xfId="0" applyFill="1" applyBorder="1" applyAlignment="1">
      <alignment wrapText="1"/>
    </xf>
    <xf numFmtId="0" fontId="17" fillId="0" borderId="0" xfId="0" applyFont="1" applyFill="1" applyBorder="1" applyAlignment="1">
      <alignment horizontal="left" vertical="top" wrapText="1"/>
    </xf>
    <xf numFmtId="0" fontId="7" fillId="0" borderId="0" xfId="0" applyFont="1"/>
    <xf numFmtId="0" fontId="12" fillId="0" borderId="0" xfId="0" applyFont="1" applyAlignment="1">
      <alignment horizontal="left" indent="2"/>
    </xf>
    <xf numFmtId="0" fontId="12" fillId="0" borderId="0" xfId="0" applyFont="1" applyAlignment="1">
      <alignment horizontal="center"/>
    </xf>
    <xf numFmtId="0" fontId="18" fillId="31" borderId="0" xfId="0" applyFont="1" applyFill="1" applyBorder="1" applyAlignment="1">
      <alignment horizontal="center" vertical="center"/>
    </xf>
    <xf numFmtId="0" fontId="18" fillId="0" borderId="0" xfId="0" applyFont="1" applyBorder="1" applyAlignment="1">
      <alignment horizontal="center" vertical="center"/>
    </xf>
    <xf numFmtId="0" fontId="13" fillId="0" borderId="0" xfId="0" applyFont="1" applyBorder="1" applyAlignment="1">
      <alignment horizontal="center"/>
    </xf>
    <xf numFmtId="0" fontId="0" fillId="0" borderId="0" xfId="0" applyAlignment="1">
      <alignment horizontal="left"/>
    </xf>
    <xf numFmtId="0" fontId="12" fillId="0" borderId="0" xfId="0" applyFont="1" applyAlignment="1">
      <alignment horizontal="right"/>
    </xf>
    <xf numFmtId="0" fontId="17" fillId="0" borderId="0" xfId="0" applyFont="1"/>
    <xf numFmtId="0" fontId="6" fillId="0" borderId="0" xfId="0" applyFont="1" applyFill="1" applyBorder="1" applyAlignment="1">
      <alignment horizontal="left" vertical="top" wrapText="1"/>
    </xf>
    <xf numFmtId="0" fontId="19" fillId="31" borderId="0" xfId="0" applyFont="1" applyFill="1" applyBorder="1" applyAlignment="1">
      <alignment horizontal="center" vertical="center"/>
    </xf>
    <xf numFmtId="0" fontId="18" fillId="0" borderId="0" xfId="0" applyFont="1" applyFill="1" applyBorder="1" applyAlignment="1">
      <alignment horizontal="center" vertical="center"/>
    </xf>
    <xf numFmtId="0" fontId="0" fillId="28" borderId="0" xfId="0" applyFill="1"/>
    <xf numFmtId="0" fontId="16" fillId="28" borderId="0" xfId="0" applyFont="1" applyFill="1"/>
    <xf numFmtId="0" fontId="12" fillId="28" borderId="0" xfId="0" applyFont="1" applyFill="1"/>
    <xf numFmtId="0" fontId="12" fillId="0" borderId="0" xfId="0" applyFont="1" applyAlignment="1">
      <alignment horizontal="left"/>
    </xf>
    <xf numFmtId="0" fontId="12" fillId="0" borderId="0" xfId="0" applyFont="1" applyFill="1" applyAlignment="1">
      <alignment horizontal="left"/>
    </xf>
    <xf numFmtId="0" fontId="12" fillId="0" borderId="0" xfId="0" applyFont="1" applyAlignment="1"/>
    <xf numFmtId="0" fontId="7" fillId="31" borderId="0" xfId="0" applyFont="1" applyFill="1" applyAlignment="1"/>
    <xf numFmtId="0" fontId="7" fillId="0" borderId="0" xfId="0" applyFont="1" applyFill="1"/>
    <xf numFmtId="0" fontId="12" fillId="0" borderId="0" xfId="0" applyFont="1" applyAlignment="1">
      <alignment vertical="center"/>
    </xf>
    <xf numFmtId="0" fontId="0" fillId="0" borderId="29" xfId="0" applyBorder="1" applyAlignment="1">
      <alignment horizontal="center"/>
    </xf>
    <xf numFmtId="0" fontId="0" fillId="0" borderId="16" xfId="0" applyBorder="1" applyAlignment="1">
      <alignment horizontal="center"/>
    </xf>
    <xf numFmtId="0" fontId="0" fillId="0" borderId="0" xfId="0" applyFill="1" applyBorder="1" applyAlignment="1">
      <alignment horizontal="center"/>
    </xf>
    <xf numFmtId="0" fontId="0" fillId="0" borderId="16" xfId="0" applyFill="1" applyBorder="1"/>
    <xf numFmtId="0" fontId="0" fillId="0" borderId="0" xfId="0" applyFill="1" applyBorder="1" applyAlignment="1">
      <alignment horizontal="left"/>
    </xf>
    <xf numFmtId="0" fontId="17" fillId="0" borderId="0" xfId="0" quotePrefix="1" applyFont="1" applyFill="1" applyBorder="1"/>
    <xf numFmtId="0" fontId="0" fillId="0" borderId="0" xfId="0" applyFill="1" applyBorder="1" applyAlignment="1">
      <alignment horizontal="left" vertical="center"/>
    </xf>
    <xf numFmtId="49" fontId="20" fillId="0" borderId="0" xfId="0" applyNumberFormat="1" applyFont="1" applyFill="1" applyBorder="1" applyAlignment="1" applyProtection="1">
      <alignment horizontal="left" vertical="center"/>
    </xf>
    <xf numFmtId="0" fontId="0" fillId="0" borderId="29" xfId="0" applyFill="1" applyBorder="1" applyAlignment="1">
      <alignment vertical="center"/>
    </xf>
    <xf numFmtId="0" fontId="0" fillId="0" borderId="16" xfId="0" applyFill="1" applyBorder="1" applyAlignment="1">
      <alignment vertical="center"/>
    </xf>
    <xf numFmtId="0" fontId="17" fillId="0" borderId="0" xfId="0" quotePrefix="1" applyFont="1" applyFill="1" applyBorder="1" applyAlignment="1">
      <alignment vertical="center"/>
    </xf>
    <xf numFmtId="0" fontId="0" fillId="0" borderId="0" xfId="0" applyFill="1" applyBorder="1" applyAlignment="1"/>
    <xf numFmtId="180" fontId="0" fillId="0" borderId="29" xfId="0" applyNumberFormat="1" applyFill="1" applyBorder="1"/>
    <xf numFmtId="0" fontId="17" fillId="0" borderId="45" xfId="0" applyFont="1" applyBorder="1" applyAlignment="1">
      <alignment horizontal="left" vertical="center"/>
    </xf>
    <xf numFmtId="0" fontId="11" fillId="0" borderId="0" xfId="0" applyFont="1"/>
    <xf numFmtId="0" fontId="17" fillId="0" borderId="0" xfId="0" applyFont="1" applyBorder="1" applyAlignment="1">
      <alignment vertical="center" wrapText="1"/>
    </xf>
    <xf numFmtId="0" fontId="17" fillId="0" borderId="0" xfId="0" applyFont="1" applyBorder="1" applyAlignment="1">
      <alignment vertical="top" wrapText="1"/>
    </xf>
    <xf numFmtId="0" fontId="12" fillId="0" borderId="0" xfId="0" applyFont="1" applyBorder="1"/>
    <xf numFmtId="0" fontId="0" fillId="0" borderId="18" xfId="0" applyFill="1" applyBorder="1" applyAlignment="1">
      <alignment horizontal="center"/>
    </xf>
    <xf numFmtId="0" fontId="17" fillId="0" borderId="0" xfId="0" applyFont="1" applyAlignment="1">
      <alignment horizontal="right"/>
    </xf>
    <xf numFmtId="0" fontId="17" fillId="0" borderId="29" xfId="0" applyFont="1" applyFill="1" applyBorder="1" applyAlignment="1">
      <alignment horizontal="right"/>
    </xf>
    <xf numFmtId="0" fontId="0" fillId="0" borderId="46" xfId="0" applyBorder="1"/>
    <xf numFmtId="0" fontId="13" fillId="25" borderId="27" xfId="0" applyFont="1" applyFill="1" applyBorder="1" applyAlignment="1">
      <alignment horizontal="center"/>
    </xf>
    <xf numFmtId="0" fontId="9" fillId="0" borderId="0" xfId="0" applyFont="1" applyFill="1" applyBorder="1"/>
    <xf numFmtId="14" fontId="22" fillId="27" borderId="31" xfId="0" applyNumberFormat="1" applyFont="1" applyFill="1" applyBorder="1"/>
    <xf numFmtId="0" fontId="23" fillId="0" borderId="0" xfId="0" applyFont="1"/>
    <xf numFmtId="0" fontId="12" fillId="0" borderId="0" xfId="0" applyFont="1" applyAlignment="1">
      <alignment horizontal="left" indent="3"/>
    </xf>
    <xf numFmtId="0" fontId="12" fillId="0" borderId="0" xfId="0" applyFont="1" applyBorder="1" applyAlignment="1">
      <alignment horizontal="left"/>
    </xf>
    <xf numFmtId="0" fontId="0" fillId="32" borderId="0" xfId="0" applyFill="1"/>
    <xf numFmtId="0" fontId="24" fillId="32" borderId="0" xfId="0" applyFont="1" applyFill="1"/>
    <xf numFmtId="0" fontId="25" fillId="0" borderId="0" xfId="0" applyFont="1" applyAlignment="1">
      <alignment horizontal="right"/>
    </xf>
    <xf numFmtId="0" fontId="21" fillId="0" borderId="0" xfId="0" applyFont="1"/>
    <xf numFmtId="56" fontId="0" fillId="29" borderId="27" xfId="0" applyNumberFormat="1" applyFill="1" applyBorder="1"/>
    <xf numFmtId="49" fontId="12" fillId="0" borderId="0" xfId="0" applyNumberFormat="1" applyFont="1" applyAlignment="1">
      <alignment horizontal="left"/>
    </xf>
    <xf numFmtId="0" fontId="0" fillId="0" borderId="14" xfId="0" applyBorder="1" applyAlignment="1" applyProtection="1">
      <alignment horizontal="center"/>
      <protection locked="0"/>
    </xf>
    <xf numFmtId="0" fontId="12" fillId="0" borderId="0" xfId="0" applyFont="1" applyAlignment="1">
      <alignment horizontal="left" vertical="top" indent="1"/>
    </xf>
    <xf numFmtId="0" fontId="12" fillId="0" borderId="0" xfId="0" applyFont="1" applyAlignment="1">
      <alignment horizontal="left" vertical="center" indent="1"/>
    </xf>
    <xf numFmtId="0" fontId="12" fillId="0" borderId="0" xfId="0" applyFont="1" applyAlignment="1">
      <alignment horizontal="left" vertical="center" indent="2"/>
    </xf>
    <xf numFmtId="0" fontId="11" fillId="0" borderId="0" xfId="0" applyFont="1" applyAlignment="1">
      <alignment horizontal="center"/>
    </xf>
    <xf numFmtId="0" fontId="13" fillId="0" borderId="0" xfId="0" applyFont="1"/>
    <xf numFmtId="0" fontId="27" fillId="0" borderId="0" xfId="0" applyFont="1" applyAlignment="1">
      <alignment horizontal="center"/>
    </xf>
    <xf numFmtId="0" fontId="12" fillId="0" borderId="0" xfId="0" applyFont="1" applyAlignment="1">
      <alignment horizontal="left" indent="1"/>
    </xf>
    <xf numFmtId="0" fontId="0" fillId="0" borderId="0" xfId="0" applyAlignment="1">
      <alignment horizontal="left" indent="3"/>
    </xf>
    <xf numFmtId="0" fontId="0" fillId="0" borderId="0" xfId="0" applyAlignment="1">
      <alignment horizontal="left" indent="1"/>
    </xf>
    <xf numFmtId="0" fontId="0" fillId="0" borderId="29" xfId="0" applyFill="1" applyBorder="1" applyAlignment="1">
      <alignment horizontal="center"/>
    </xf>
    <xf numFmtId="0" fontId="0" fillId="0" borderId="47" xfId="0" applyFill="1" applyBorder="1"/>
    <xf numFmtId="0" fontId="17" fillId="0" borderId="48" xfId="0" applyFont="1" applyBorder="1"/>
    <xf numFmtId="0" fontId="17" fillId="0" borderId="49" xfId="0" applyFont="1" applyBorder="1"/>
    <xf numFmtId="0" fontId="0" fillId="28" borderId="27" xfId="0" applyFill="1" applyBorder="1"/>
    <xf numFmtId="0" fontId="28" fillId="0" borderId="0" xfId="0" applyFont="1"/>
    <xf numFmtId="0" fontId="13" fillId="29" borderId="27" xfId="0" applyFont="1" applyFill="1" applyBorder="1"/>
    <xf numFmtId="0" fontId="17" fillId="0" borderId="0" xfId="0" applyFont="1" applyAlignment="1">
      <alignment vertical="center" wrapText="1"/>
    </xf>
    <xf numFmtId="0" fontId="6" fillId="0" borderId="0" xfId="0" applyFont="1"/>
    <xf numFmtId="0" fontId="16" fillId="0" borderId="0" xfId="0" applyFont="1" applyAlignment="1">
      <alignment vertical="top"/>
    </xf>
    <xf numFmtId="0" fontId="12" fillId="0" borderId="0" xfId="0" applyFont="1" applyAlignment="1">
      <alignment horizontal="left" vertical="top"/>
    </xf>
    <xf numFmtId="0" fontId="12" fillId="0" borderId="0" xfId="0" applyFont="1" applyAlignment="1">
      <alignment horizontal="left" vertical="top" indent="3"/>
    </xf>
    <xf numFmtId="0" fontId="17" fillId="0" borderId="0" xfId="0" applyFont="1" applyFill="1" applyBorder="1" applyAlignment="1">
      <alignment horizontal="center" vertical="top" wrapText="1"/>
    </xf>
    <xf numFmtId="0" fontId="12" fillId="0" borderId="0" xfId="0" applyFont="1" applyAlignment="1">
      <alignment horizontal="left" vertical="center" wrapText="1"/>
    </xf>
    <xf numFmtId="0" fontId="29" fillId="0" borderId="0" xfId="0" applyFont="1" applyFill="1" applyBorder="1" applyAlignment="1">
      <alignment horizontal="right" vertical="center"/>
    </xf>
    <xf numFmtId="0" fontId="13" fillId="0" borderId="0" xfId="0" applyFont="1" applyFill="1" applyBorder="1" applyAlignment="1">
      <alignment horizontal="right"/>
    </xf>
    <xf numFmtId="0" fontId="17" fillId="33" borderId="31" xfId="0" applyFont="1" applyFill="1" applyBorder="1"/>
    <xf numFmtId="0" fontId="17" fillId="30" borderId="31" xfId="0" applyFont="1" applyFill="1" applyBorder="1"/>
    <xf numFmtId="0" fontId="12" fillId="0" borderId="0" xfId="0" applyFont="1" applyFill="1" applyBorder="1"/>
    <xf numFmtId="0" fontId="13" fillId="0" borderId="0" xfId="0" applyFont="1" applyFill="1" applyBorder="1"/>
    <xf numFmtId="0" fontId="0" fillId="0" borderId="50" xfId="0" applyFill="1" applyBorder="1" applyAlignment="1">
      <alignment horizontal="center"/>
    </xf>
    <xf numFmtId="0" fontId="17" fillId="0" borderId="51" xfId="0" applyFont="1" applyFill="1" applyBorder="1"/>
    <xf numFmtId="0" fontId="0" fillId="0" borderId="51" xfId="0" applyFill="1" applyBorder="1"/>
    <xf numFmtId="0" fontId="17" fillId="0" borderId="52" xfId="0" applyFont="1" applyFill="1" applyBorder="1"/>
    <xf numFmtId="0" fontId="6" fillId="0" borderId="0" xfId="0" applyFont="1" applyFill="1" applyBorder="1" applyAlignment="1"/>
    <xf numFmtId="0" fontId="6" fillId="0" borderId="0" xfId="0" applyFont="1" applyFill="1" applyBorder="1"/>
    <xf numFmtId="0" fontId="7" fillId="0" borderId="0" xfId="0" applyFont="1" applyFill="1" applyBorder="1" applyAlignment="1">
      <alignment horizontal="center"/>
    </xf>
    <xf numFmtId="0" fontId="17" fillId="33" borderId="27" xfId="0" applyFont="1" applyFill="1" applyBorder="1"/>
    <xf numFmtId="0" fontId="17" fillId="0" borderId="31" xfId="0" applyFont="1" applyFill="1" applyBorder="1"/>
    <xf numFmtId="0" fontId="17" fillId="27" borderId="31" xfId="0" applyFont="1" applyFill="1" applyBorder="1"/>
    <xf numFmtId="0" fontId="0" fillId="0" borderId="53" xfId="0" applyFill="1" applyBorder="1" applyAlignment="1">
      <alignment horizontal="center"/>
    </xf>
    <xf numFmtId="0" fontId="17" fillId="0" borderId="0" xfId="0" applyFont="1" applyFill="1" applyBorder="1"/>
    <xf numFmtId="0" fontId="17" fillId="0" borderId="54" xfId="0" applyFont="1" applyFill="1" applyBorder="1"/>
    <xf numFmtId="0" fontId="17" fillId="30" borderId="55" xfId="0" applyFont="1" applyFill="1" applyBorder="1"/>
    <xf numFmtId="0" fontId="30" fillId="27" borderId="31" xfId="0" applyFont="1" applyFill="1" applyBorder="1"/>
    <xf numFmtId="0" fontId="0" fillId="0" borderId="54" xfId="0" applyFill="1" applyBorder="1"/>
    <xf numFmtId="0" fontId="17" fillId="0" borderId="56" xfId="0" applyFont="1" applyFill="1" applyBorder="1"/>
    <xf numFmtId="0" fontId="17" fillId="0" borderId="46" xfId="0" applyFont="1" applyFill="1" applyBorder="1"/>
    <xf numFmtId="0" fontId="30" fillId="0" borderId="54" xfId="0" applyFont="1" applyFill="1" applyBorder="1"/>
    <xf numFmtId="0" fontId="6" fillId="0" borderId="0" xfId="0" applyFont="1" applyFill="1" applyAlignment="1">
      <alignment horizontal="right"/>
    </xf>
    <xf numFmtId="0" fontId="6" fillId="0" borderId="0" xfId="132"/>
    <xf numFmtId="0" fontId="18" fillId="0" borderId="0" xfId="132" applyFont="1" applyFill="1" applyBorder="1" applyAlignment="1">
      <alignment horizontal="center" vertical="center"/>
    </xf>
    <xf numFmtId="0" fontId="12" fillId="0" borderId="0" xfId="132" applyFont="1"/>
    <xf numFmtId="0" fontId="30" fillId="0" borderId="0" xfId="0" applyFont="1"/>
    <xf numFmtId="0" fontId="0" fillId="0" borderId="0" xfId="0" applyAlignment="1">
      <alignment vertical="center" wrapText="1"/>
    </xf>
    <xf numFmtId="0" fontId="0" fillId="25" borderId="50" xfId="0" applyFill="1" applyBorder="1" applyAlignment="1">
      <alignment horizontal="center"/>
    </xf>
    <xf numFmtId="0" fontId="12" fillId="0" borderId="0" xfId="0" applyFont="1" applyAlignment="1">
      <alignment vertical="top"/>
    </xf>
    <xf numFmtId="0" fontId="34" fillId="0" borderId="0" xfId="0" applyFont="1"/>
    <xf numFmtId="0" fontId="13" fillId="25" borderId="27" xfId="0" applyFont="1" applyFill="1" applyBorder="1" applyAlignment="1"/>
    <xf numFmtId="0" fontId="0" fillId="28" borderId="27" xfId="0" applyFill="1" applyBorder="1" applyAlignment="1">
      <alignment horizontal="center"/>
    </xf>
    <xf numFmtId="0" fontId="0" fillId="28" borderId="57" xfId="0" applyFill="1" applyBorder="1" applyAlignment="1">
      <alignment horizontal="center"/>
    </xf>
    <xf numFmtId="0" fontId="0" fillId="28" borderId="29" xfId="0" applyFill="1" applyBorder="1" applyAlignment="1">
      <alignment horizontal="center"/>
    </xf>
    <xf numFmtId="0" fontId="0" fillId="28" borderId="30" xfId="0" applyFill="1" applyBorder="1" applyAlignment="1">
      <alignment horizontal="center"/>
    </xf>
    <xf numFmtId="0" fontId="0" fillId="0" borderId="57" xfId="0" applyBorder="1"/>
    <xf numFmtId="0" fontId="0" fillId="0" borderId="16" xfId="0" applyBorder="1" applyAlignment="1">
      <alignment horizontal="left" indent="1"/>
    </xf>
    <xf numFmtId="0" fontId="17" fillId="0" borderId="16" xfId="0" applyFont="1" applyBorder="1"/>
    <xf numFmtId="0" fontId="7" fillId="25" borderId="27" xfId="0" applyFont="1" applyFill="1" applyBorder="1" applyAlignment="1">
      <alignment horizontal="center"/>
    </xf>
    <xf numFmtId="0" fontId="17" fillId="28" borderId="50" xfId="0" quotePrefix="1" applyFont="1" applyFill="1" applyBorder="1"/>
    <xf numFmtId="0" fontId="0" fillId="28" borderId="27" xfId="0" applyFill="1" applyBorder="1" applyAlignment="1">
      <alignment vertical="center"/>
    </xf>
    <xf numFmtId="180" fontId="17" fillId="28" borderId="27" xfId="0" applyNumberFormat="1" applyFont="1" applyFill="1" applyBorder="1"/>
    <xf numFmtId="0" fontId="17" fillId="28" borderId="27" xfId="0" applyFont="1" applyFill="1" applyBorder="1" applyAlignment="1">
      <alignment vertical="center"/>
    </xf>
    <xf numFmtId="0" fontId="17" fillId="28" borderId="27" xfId="0" applyFont="1" applyFill="1" applyBorder="1"/>
    <xf numFmtId="0" fontId="0" fillId="0" borderId="0" xfId="0" applyBorder="1" applyAlignment="1">
      <alignment vertical="center"/>
    </xf>
    <xf numFmtId="0" fontId="17" fillId="25" borderId="27" xfId="0" applyFont="1" applyFill="1" applyBorder="1" applyAlignment="1">
      <alignment horizontal="center"/>
    </xf>
    <xf numFmtId="0" fontId="17" fillId="25" borderId="27" xfId="0" applyFont="1" applyFill="1" applyBorder="1" applyAlignment="1" applyProtection="1">
      <alignment horizontal="center"/>
      <protection locked="0"/>
    </xf>
    <xf numFmtId="49" fontId="0" fillId="28" borderId="27" xfId="0" applyNumberFormat="1" applyFill="1" applyBorder="1"/>
    <xf numFmtId="0" fontId="0" fillId="28" borderId="27" xfId="0" applyFill="1" applyBorder="1" applyProtection="1"/>
    <xf numFmtId="183" fontId="0" fillId="28" borderId="27" xfId="0" applyNumberFormat="1" applyFill="1" applyBorder="1"/>
    <xf numFmtId="180" fontId="0" fillId="28" borderId="27" xfId="0" applyNumberFormat="1" applyFill="1" applyBorder="1" applyAlignment="1">
      <alignment horizontal="center"/>
    </xf>
    <xf numFmtId="185" fontId="0" fillId="28" borderId="27" xfId="0" applyNumberFormat="1" applyFill="1" applyBorder="1" applyAlignment="1">
      <alignment horizontal="center"/>
    </xf>
    <xf numFmtId="181" fontId="0" fillId="28" borderId="27" xfId="0" applyNumberFormat="1" applyFill="1" applyBorder="1" applyAlignment="1">
      <alignment horizontal="center"/>
    </xf>
    <xf numFmtId="0" fontId="13" fillId="28" borderId="27" xfId="0" applyFont="1" applyFill="1" applyBorder="1"/>
    <xf numFmtId="0" fontId="6" fillId="28" borderId="27" xfId="0" applyFont="1" applyFill="1" applyBorder="1"/>
    <xf numFmtId="0" fontId="17" fillId="28" borderId="27" xfId="0" applyFont="1" applyFill="1" applyBorder="1" applyAlignment="1">
      <alignment horizontal="center"/>
    </xf>
    <xf numFmtId="0" fontId="0" fillId="0" borderId="0" xfId="0" applyBorder="1" applyAlignment="1">
      <alignment horizontal="left" indent="1"/>
    </xf>
    <xf numFmtId="0" fontId="12" fillId="0" borderId="0" xfId="0" applyFont="1" applyBorder="1" applyAlignment="1">
      <alignment horizontal="left" indent="3"/>
    </xf>
    <xf numFmtId="182" fontId="0" fillId="28" borderId="27" xfId="0" applyNumberFormat="1" applyFill="1" applyBorder="1"/>
    <xf numFmtId="0" fontId="0" fillId="28" borderId="36" xfId="0" applyNumberFormat="1" applyFill="1" applyBorder="1"/>
    <xf numFmtId="0" fontId="0" fillId="28" borderId="37" xfId="0" applyNumberFormat="1" applyFill="1" applyBorder="1"/>
    <xf numFmtId="0" fontId="0" fillId="28" borderId="38" xfId="0" applyNumberFormat="1" applyFill="1" applyBorder="1"/>
    <xf numFmtId="0" fontId="0" fillId="28" borderId="44" xfId="0" applyNumberFormat="1" applyFill="1" applyBorder="1"/>
    <xf numFmtId="0" fontId="0" fillId="28" borderId="0" xfId="0" applyNumberFormat="1" applyFill="1"/>
    <xf numFmtId="0" fontId="0" fillId="28" borderId="58" xfId="0" applyNumberFormat="1" applyFill="1" applyBorder="1"/>
    <xf numFmtId="0" fontId="12" fillId="34" borderId="27" xfId="0" applyFont="1" applyFill="1" applyBorder="1" applyAlignment="1">
      <alignment horizontal="center" vertical="center"/>
    </xf>
    <xf numFmtId="0" fontId="17" fillId="0" borderId="0" xfId="0" applyFont="1" applyBorder="1" applyAlignment="1">
      <alignment vertical="center"/>
    </xf>
    <xf numFmtId="0" fontId="12" fillId="0" borderId="0" xfId="0" applyFont="1" applyBorder="1" applyAlignment="1">
      <alignment vertical="top"/>
    </xf>
    <xf numFmtId="0" fontId="12" fillId="0" borderId="0" xfId="0" applyFont="1" applyBorder="1" applyAlignment="1">
      <alignment horizontal="left" vertical="center" textRotation="255" indent="1"/>
    </xf>
    <xf numFmtId="0" fontId="12" fillId="0" borderId="0" xfId="0" applyFont="1" applyBorder="1" applyAlignment="1">
      <alignment vertical="center" wrapText="1"/>
    </xf>
    <xf numFmtId="0" fontId="12" fillId="0" borderId="0" xfId="0" applyFont="1" applyBorder="1" applyAlignment="1">
      <alignment vertical="center"/>
    </xf>
    <xf numFmtId="0" fontId="12" fillId="0" borderId="0" xfId="0" applyFont="1" applyBorder="1" applyAlignment="1">
      <alignment wrapText="1"/>
    </xf>
    <xf numFmtId="0" fontId="36" fillId="0" borderId="0" xfId="0" applyFont="1" applyAlignment="1">
      <alignment horizontal="center"/>
    </xf>
    <xf numFmtId="0" fontId="36" fillId="0" borderId="0" xfId="0" applyFont="1"/>
    <xf numFmtId="0" fontId="37" fillId="0" borderId="0" xfId="0" applyFont="1" applyAlignment="1">
      <alignment horizontal="center"/>
    </xf>
    <xf numFmtId="0" fontId="37" fillId="0" borderId="0" xfId="0" applyFont="1"/>
    <xf numFmtId="0" fontId="6" fillId="0" borderId="0" xfId="134">
      <alignment vertical="center"/>
    </xf>
    <xf numFmtId="0" fontId="38" fillId="0" borderId="0" xfId="134" applyFont="1" applyAlignment="1">
      <alignment horizontal="left" vertical="center" indent="2"/>
    </xf>
    <xf numFmtId="0" fontId="6" fillId="0" borderId="0" xfId="134" applyAlignment="1">
      <alignment horizontal="left" vertical="center"/>
    </xf>
    <xf numFmtId="0" fontId="6" fillId="0" borderId="0" xfId="134" applyFont="1" applyAlignment="1">
      <alignment horizontal="left" vertical="center"/>
    </xf>
    <xf numFmtId="0" fontId="39" fillId="0" borderId="0" xfId="134" applyFont="1">
      <alignment vertical="center"/>
    </xf>
    <xf numFmtId="0" fontId="6" fillId="0" borderId="0" xfId="134" applyFont="1" applyAlignment="1">
      <alignment horizontal="left" vertical="center" indent="3"/>
    </xf>
    <xf numFmtId="0" fontId="6" fillId="0" borderId="0" xfId="134" applyFont="1">
      <alignment vertical="center"/>
    </xf>
    <xf numFmtId="0" fontId="0" fillId="30" borderId="27" xfId="0" applyFill="1" applyBorder="1" applyAlignment="1">
      <alignment horizontal="center"/>
    </xf>
    <xf numFmtId="0" fontId="0" fillId="35" borderId="27" xfId="0"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0" fillId="0" borderId="0" xfId="0" applyBorder="1" applyAlignment="1">
      <alignment horizontal="center" vertical="center"/>
    </xf>
    <xf numFmtId="0" fontId="12" fillId="34" borderId="27" xfId="0" applyFont="1" applyFill="1" applyBorder="1" applyAlignment="1">
      <alignment horizontal="center"/>
    </xf>
    <xf numFmtId="0" fontId="0" fillId="0" borderId="24" xfId="0" applyBorder="1" applyProtection="1">
      <protection locked="0"/>
    </xf>
    <xf numFmtId="0" fontId="0" fillId="0" borderId="25" xfId="0" applyBorder="1" applyProtection="1">
      <protection locked="0"/>
    </xf>
    <xf numFmtId="0" fontId="0" fillId="0" borderId="26" xfId="0" applyBorder="1" applyProtection="1">
      <protection locked="0"/>
    </xf>
    <xf numFmtId="0" fontId="0" fillId="0" borderId="24" xfId="0" applyBorder="1" applyProtection="1"/>
    <xf numFmtId="0" fontId="0" fillId="0" borderId="25" xfId="0" applyBorder="1" applyProtection="1"/>
    <xf numFmtId="0" fontId="0" fillId="0" borderId="26" xfId="0" applyBorder="1" applyProtection="1"/>
    <xf numFmtId="0" fontId="0" fillId="31" borderId="27" xfId="0" applyFill="1" applyBorder="1"/>
    <xf numFmtId="14" fontId="0" fillId="0" borderId="0" xfId="0" applyNumberFormat="1"/>
    <xf numFmtId="14" fontId="0" fillId="28" borderId="27" xfId="0" applyNumberFormat="1" applyFill="1" applyBorder="1"/>
    <xf numFmtId="0" fontId="0" fillId="31" borderId="27" xfId="0" applyFill="1" applyBorder="1" applyAlignment="1" applyProtection="1">
      <alignment vertical="top" wrapText="1"/>
    </xf>
    <xf numFmtId="0" fontId="40" fillId="0" borderId="0" xfId="0" applyFont="1" applyAlignment="1">
      <alignment horizontal="center"/>
    </xf>
    <xf numFmtId="0" fontId="6" fillId="25" borderId="27" xfId="0" applyFont="1" applyFill="1" applyBorder="1" applyAlignment="1">
      <alignment horizontal="center"/>
    </xf>
    <xf numFmtId="0" fontId="0" fillId="31" borderId="27" xfId="0" applyFill="1" applyBorder="1" applyAlignment="1">
      <alignment horizontal="center"/>
    </xf>
    <xf numFmtId="182" fontId="0" fillId="27" borderId="27" xfId="0" applyNumberFormat="1" applyFill="1" applyBorder="1"/>
    <xf numFmtId="0" fontId="0" fillId="0" borderId="59" xfId="0" applyBorder="1"/>
    <xf numFmtId="0" fontId="0" fillId="0" borderId="60" xfId="0" applyBorder="1"/>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41" fillId="0" borderId="0" xfId="0" applyFont="1"/>
    <xf numFmtId="0" fontId="0" fillId="0" borderId="0" xfId="0" applyAlignment="1">
      <alignment wrapText="1"/>
    </xf>
    <xf numFmtId="0" fontId="12" fillId="0" borderId="68" xfId="0" applyFont="1" applyBorder="1" applyAlignment="1">
      <alignment horizontal="center" vertical="center"/>
    </xf>
    <xf numFmtId="0" fontId="0" fillId="36" borderId="27" xfId="0" applyFill="1" applyBorder="1"/>
    <xf numFmtId="0" fontId="0" fillId="0" borderId="0" xfId="0" applyBorder="1" applyAlignment="1"/>
    <xf numFmtId="0" fontId="0" fillId="28" borderId="69" xfId="0" applyFill="1" applyBorder="1"/>
    <xf numFmtId="0" fontId="0" fillId="28" borderId="70" xfId="0" applyFill="1" applyBorder="1"/>
    <xf numFmtId="0" fontId="0" fillId="28" borderId="20" xfId="0" applyFill="1" applyBorder="1"/>
    <xf numFmtId="0" fontId="0" fillId="28" borderId="71" xfId="0" applyFill="1" applyBorder="1"/>
    <xf numFmtId="0" fontId="0" fillId="28" borderId="0" xfId="0" applyFill="1" applyBorder="1"/>
    <xf numFmtId="0" fontId="0" fillId="28" borderId="21" xfId="0" applyFill="1" applyBorder="1"/>
    <xf numFmtId="0" fontId="0" fillId="28" borderId="72" xfId="0" applyFill="1" applyBorder="1"/>
    <xf numFmtId="0" fontId="0" fillId="28" borderId="12" xfId="0" applyFill="1" applyBorder="1"/>
    <xf numFmtId="0" fontId="0" fillId="28" borderId="73" xfId="0" applyFill="1" applyBorder="1"/>
    <xf numFmtId="0" fontId="44" fillId="28" borderId="0" xfId="0" applyFont="1" applyFill="1" applyBorder="1"/>
    <xf numFmtId="49" fontId="12" fillId="0" borderId="0" xfId="0" applyNumberFormat="1" applyFont="1"/>
    <xf numFmtId="0" fontId="17" fillId="0" borderId="74" xfId="0" applyFont="1" applyBorder="1" applyAlignment="1">
      <alignment horizontal="left" vertical="center"/>
    </xf>
    <xf numFmtId="0" fontId="17" fillId="0" borderId="0" xfId="0" applyFont="1" applyBorder="1" applyAlignment="1">
      <alignment horizontal="left" vertical="center"/>
    </xf>
    <xf numFmtId="0" fontId="12" fillId="0" borderId="0" xfId="0" applyFont="1" applyBorder="1" applyAlignment="1">
      <alignment horizontal="left" vertical="center"/>
    </xf>
    <xf numFmtId="0" fontId="0" fillId="37" borderId="27" xfId="0" applyFill="1" applyBorder="1"/>
    <xf numFmtId="0" fontId="0" fillId="0" borderId="27" xfId="0" quotePrefix="1" applyBorder="1"/>
    <xf numFmtId="0" fontId="0" fillId="37" borderId="27" xfId="0" quotePrefix="1" applyFill="1" applyBorder="1"/>
    <xf numFmtId="0" fontId="0" fillId="36" borderId="27" xfId="0" applyFill="1" applyBorder="1" applyAlignment="1" applyProtection="1">
      <alignment horizontal="center"/>
    </xf>
    <xf numFmtId="0" fontId="0" fillId="38" borderId="27" xfId="0" applyFill="1" applyBorder="1"/>
    <xf numFmtId="0" fontId="0" fillId="27" borderId="27" xfId="0" applyFill="1" applyBorder="1"/>
    <xf numFmtId="0" fontId="0" fillId="27" borderId="28" xfId="0" applyFill="1" applyBorder="1"/>
    <xf numFmtId="0" fontId="17" fillId="37" borderId="27" xfId="0" applyFont="1" applyFill="1" applyBorder="1" applyAlignment="1">
      <alignment horizontal="center" vertical="center"/>
    </xf>
    <xf numFmtId="0" fontId="21" fillId="37" borderId="27" xfId="0" applyFont="1" applyFill="1" applyBorder="1" applyAlignment="1">
      <alignment horizontal="center"/>
    </xf>
    <xf numFmtId="0" fontId="0" fillId="26" borderId="30" xfId="0" applyFill="1" applyBorder="1"/>
    <xf numFmtId="0" fontId="45" fillId="0" borderId="0" xfId="0" applyFont="1" applyAlignment="1">
      <alignment horizontal="center" vertical="center"/>
    </xf>
    <xf numFmtId="0" fontId="12" fillId="30" borderId="27" xfId="0" applyFont="1" applyFill="1" applyBorder="1" applyAlignment="1">
      <alignment horizontal="center" vertical="center"/>
    </xf>
    <xf numFmtId="0" fontId="0" fillId="26" borderId="27" xfId="0" applyFill="1" applyBorder="1" applyAlignment="1">
      <alignment horizontal="center"/>
    </xf>
    <xf numFmtId="38" fontId="0" fillId="26" borderId="27" xfId="98" applyFont="1" applyFill="1" applyBorder="1" applyAlignment="1"/>
    <xf numFmtId="0" fontId="0" fillId="0" borderId="0" xfId="0" applyBorder="1" applyAlignment="1">
      <alignment wrapText="1"/>
    </xf>
    <xf numFmtId="0" fontId="0" fillId="36" borderId="27" xfId="0" applyFill="1" applyBorder="1" applyAlignment="1">
      <alignment vertical="center"/>
    </xf>
    <xf numFmtId="0" fontId="0" fillId="36" borderId="27" xfId="0" applyFill="1" applyBorder="1" applyAlignment="1">
      <alignment vertical="top" wrapText="1"/>
    </xf>
    <xf numFmtId="0" fontId="0" fillId="24" borderId="27" xfId="0" applyFill="1" applyBorder="1"/>
    <xf numFmtId="0" fontId="0" fillId="0" borderId="27" xfId="0" applyBorder="1" applyAlignment="1">
      <alignment horizontal="left"/>
    </xf>
    <xf numFmtId="0" fontId="0" fillId="36" borderId="27" xfId="0" applyFill="1" applyBorder="1" applyAlignment="1">
      <alignment horizontal="left"/>
    </xf>
    <xf numFmtId="0" fontId="17" fillId="0" borderId="0" xfId="0" applyFont="1" applyFill="1" applyBorder="1" applyAlignment="1">
      <alignment vertical="center"/>
    </xf>
    <xf numFmtId="0" fontId="0" fillId="24" borderId="27" xfId="0" applyFill="1" applyBorder="1" applyAlignment="1">
      <alignment horizontal="center"/>
    </xf>
    <xf numFmtId="0" fontId="0" fillId="0" borderId="50" xfId="0" applyFill="1" applyBorder="1"/>
    <xf numFmtId="0" fontId="0" fillId="27" borderId="27" xfId="0" applyFill="1" applyBorder="1" applyProtection="1">
      <protection locked="0"/>
    </xf>
    <xf numFmtId="0" fontId="0" fillId="0" borderId="0" xfId="0" applyProtection="1">
      <protection locked="0"/>
    </xf>
    <xf numFmtId="0" fontId="6" fillId="25" borderId="27" xfId="131" applyFill="1" applyBorder="1" applyAlignment="1">
      <alignment horizontal="center"/>
    </xf>
    <xf numFmtId="0" fontId="6" fillId="0" borderId="27" xfId="131" applyFill="1" applyBorder="1" applyAlignment="1" applyProtection="1">
      <alignment horizontal="center"/>
      <protection locked="0"/>
    </xf>
    <xf numFmtId="0" fontId="6" fillId="25" borderId="27" xfId="131" applyFont="1" applyFill="1" applyBorder="1" applyAlignment="1">
      <alignment horizontal="center"/>
    </xf>
    <xf numFmtId="0" fontId="0" fillId="0" borderId="27" xfId="0" applyBorder="1" applyProtection="1">
      <protection locked="0"/>
    </xf>
    <xf numFmtId="0" fontId="17" fillId="0" borderId="74" xfId="0" applyFont="1" applyFill="1" applyBorder="1" applyAlignment="1">
      <alignment horizontal="left" vertical="top" wrapText="1"/>
    </xf>
    <xf numFmtId="0" fontId="0" fillId="0" borderId="0" xfId="0" applyAlignment="1">
      <alignment horizontal="right" vertical="center"/>
    </xf>
    <xf numFmtId="0" fontId="17" fillId="0" borderId="74" xfId="0" applyFont="1" applyFill="1" applyBorder="1" applyAlignment="1">
      <alignment horizontal="center" vertical="top" wrapText="1"/>
    </xf>
    <xf numFmtId="0" fontId="0" fillId="0" borderId="0" xfId="134" applyFont="1">
      <alignment vertical="center"/>
    </xf>
    <xf numFmtId="0" fontId="0" fillId="0" borderId="0" xfId="134" applyFont="1" applyAlignment="1">
      <alignment horizontal="left" vertical="center"/>
    </xf>
    <xf numFmtId="0" fontId="39" fillId="0" borderId="0" xfId="0" applyFont="1"/>
    <xf numFmtId="0" fontId="12" fillId="0" borderId="0" xfId="0" applyFont="1" applyAlignment="1">
      <alignment horizontal="right" vertical="center"/>
    </xf>
    <xf numFmtId="184" fontId="0" fillId="28" borderId="27" xfId="0" applyNumberFormat="1" applyFill="1" applyBorder="1" applyAlignment="1">
      <alignment horizontal="center"/>
    </xf>
    <xf numFmtId="0" fontId="39" fillId="0" borderId="0" xfId="0" applyFont="1" applyAlignment="1">
      <alignment vertical="top"/>
    </xf>
    <xf numFmtId="0" fontId="39" fillId="0" borderId="0" xfId="0" applyFont="1" applyAlignment="1">
      <alignment vertical="center"/>
    </xf>
    <xf numFmtId="0" fontId="17" fillId="0" borderId="0" xfId="0" applyFont="1" applyFill="1" applyBorder="1" applyAlignment="1">
      <alignment horizontal="left" vertical="top" wrapText="1" indent="1"/>
    </xf>
    <xf numFmtId="0" fontId="0" fillId="0" borderId="74" xfId="0" applyBorder="1" applyAlignment="1">
      <alignment horizontal="left" vertical="top" wrapText="1" indent="1"/>
    </xf>
    <xf numFmtId="0" fontId="60" fillId="0" borderId="0" xfId="0" applyFont="1" applyAlignment="1">
      <alignment horizontal="right"/>
    </xf>
    <xf numFmtId="0" fontId="12" fillId="0" borderId="0" xfId="0" applyFont="1" applyAlignment="1">
      <alignment horizontal="center" vertical="center"/>
    </xf>
    <xf numFmtId="0" fontId="12" fillId="0" borderId="0" xfId="0" applyFont="1" applyAlignment="1">
      <alignment horizontal="left" vertical="center"/>
    </xf>
    <xf numFmtId="0" fontId="0" fillId="0" borderId="15" xfId="0" applyFill="1" applyBorder="1"/>
    <xf numFmtId="0" fontId="0" fillId="0" borderId="0" xfId="0" applyFill="1" applyBorder="1" applyAlignment="1">
      <alignment vertical="center"/>
    </xf>
    <xf numFmtId="0" fontId="6" fillId="0" borderId="0" xfId="130"/>
    <xf numFmtId="0" fontId="12" fillId="0" borderId="0" xfId="130" applyFont="1" applyAlignment="1">
      <alignment horizontal="left"/>
    </xf>
    <xf numFmtId="0" fontId="12" fillId="0" borderId="0" xfId="130" applyFont="1" applyAlignment="1">
      <alignment horizontal="right"/>
    </xf>
    <xf numFmtId="0" fontId="17" fillId="0" borderId="0" xfId="130" applyFont="1"/>
    <xf numFmtId="0" fontId="12" fillId="0" borderId="0" xfId="130" applyFont="1" applyAlignment="1">
      <alignment horizontal="left" indent="3"/>
    </xf>
    <xf numFmtId="0" fontId="39" fillId="0" borderId="0" xfId="130" applyFont="1"/>
    <xf numFmtId="0" fontId="6" fillId="36" borderId="27" xfId="82" applyFont="1" applyFill="1" applyBorder="1" applyAlignment="1" applyProtection="1">
      <alignment vertical="top" wrapText="1"/>
    </xf>
    <xf numFmtId="0" fontId="17" fillId="0" borderId="75" xfId="0" applyFont="1" applyFill="1" applyBorder="1" applyAlignment="1">
      <alignment horizontal="left" vertical="top" wrapText="1"/>
    </xf>
    <xf numFmtId="0" fontId="0" fillId="0" borderId="75" xfId="0" applyBorder="1" applyAlignment="1">
      <alignment horizontal="left" vertical="center" wrapText="1" indent="1"/>
    </xf>
    <xf numFmtId="0" fontId="17" fillId="0" borderId="75" xfId="0" applyFont="1" applyBorder="1" applyAlignment="1">
      <alignment horizontal="left" vertical="center" wrapText="1"/>
    </xf>
    <xf numFmtId="0" fontId="0" fillId="0" borderId="0" xfId="0" applyBorder="1" applyAlignment="1">
      <alignment horizontal="left" vertical="center" wrapText="1" indent="1"/>
    </xf>
    <xf numFmtId="0" fontId="17" fillId="0" borderId="0" xfId="0" applyFont="1" applyBorder="1" applyAlignment="1">
      <alignment horizontal="left" vertical="center" wrapText="1" indent="1"/>
    </xf>
    <xf numFmtId="0" fontId="0" fillId="0" borderId="0" xfId="0" applyBorder="1" applyAlignment="1">
      <alignment horizontal="left" vertical="top" wrapText="1"/>
    </xf>
    <xf numFmtId="0" fontId="0" fillId="0" borderId="75" xfId="0" applyBorder="1" applyAlignment="1">
      <alignment horizontal="left" vertical="center" wrapText="1"/>
    </xf>
    <xf numFmtId="0" fontId="0" fillId="0" borderId="0" xfId="0" applyNumberFormat="1"/>
    <xf numFmtId="0" fontId="7" fillId="0" borderId="0" xfId="0" applyFont="1" applyFill="1" applyAlignment="1"/>
    <xf numFmtId="0" fontId="0" fillId="0" borderId="75" xfId="0" applyBorder="1" applyAlignment="1">
      <alignment horizontal="left" vertical="top" wrapText="1"/>
    </xf>
    <xf numFmtId="0" fontId="0" fillId="25" borderId="27" xfId="0" applyFill="1" applyBorder="1" applyAlignment="1">
      <alignment vertical="center" shrinkToFit="1"/>
    </xf>
    <xf numFmtId="0" fontId="0" fillId="25" borderId="27" xfId="0" applyFill="1" applyBorder="1" applyAlignment="1">
      <alignment vertical="center"/>
    </xf>
    <xf numFmtId="0" fontId="0" fillId="0" borderId="50" xfId="0" applyFill="1" applyBorder="1" applyProtection="1"/>
    <xf numFmtId="0" fontId="0" fillId="0" borderId="50" xfId="0" applyFill="1" applyBorder="1" applyProtection="1">
      <protection locked="0"/>
    </xf>
    <xf numFmtId="0" fontId="17" fillId="0" borderId="0" xfId="0" applyFont="1" applyBorder="1" applyAlignment="1">
      <alignment horizontal="left" vertical="center" wrapText="1"/>
    </xf>
    <xf numFmtId="0" fontId="16" fillId="0" borderId="0" xfId="134" applyFont="1">
      <alignment vertical="center"/>
    </xf>
    <xf numFmtId="0" fontId="17" fillId="0" borderId="0" xfId="0" applyFont="1" applyFill="1" applyBorder="1" applyAlignment="1">
      <alignment horizontal="left" vertical="center" wrapText="1"/>
    </xf>
    <xf numFmtId="0" fontId="0" fillId="31" borderId="24" xfId="0" applyFill="1" applyBorder="1"/>
    <xf numFmtId="0" fontId="0" fillId="31" borderId="25" xfId="0" applyFill="1" applyBorder="1"/>
    <xf numFmtId="0" fontId="0" fillId="31" borderId="26" xfId="0" applyFill="1" applyBorder="1"/>
    <xf numFmtId="0" fontId="17" fillId="0" borderId="75" xfId="0" applyFont="1" applyFill="1" applyBorder="1" applyAlignment="1">
      <alignment horizontal="left" vertical="center" wrapText="1"/>
    </xf>
    <xf numFmtId="0" fontId="4" fillId="0" borderId="0" xfId="133"/>
    <xf numFmtId="0" fontId="18" fillId="0" borderId="0" xfId="133" applyFont="1" applyFill="1" applyBorder="1" applyAlignment="1">
      <alignment horizontal="center" vertical="center"/>
    </xf>
    <xf numFmtId="0" fontId="12" fillId="0" borderId="0" xfId="133" applyFont="1"/>
    <xf numFmtId="0" fontId="0" fillId="25" borderId="27" xfId="0" applyFill="1" applyBorder="1" applyAlignment="1">
      <alignment horizontal="right" vertical="center"/>
    </xf>
    <xf numFmtId="179" fontId="0" fillId="0" borderId="27" xfId="0" applyNumberFormat="1" applyBorder="1"/>
    <xf numFmtId="0" fontId="0" fillId="0" borderId="0" xfId="0" applyBorder="1" applyAlignment="1">
      <alignment horizontal="left" vertical="center" wrapText="1"/>
    </xf>
    <xf numFmtId="0" fontId="0" fillId="0" borderId="0" xfId="0" applyBorder="1" applyAlignment="1">
      <alignment horizontal="left" vertical="center"/>
    </xf>
    <xf numFmtId="0" fontId="0" fillId="0" borderId="75" xfId="0" applyBorder="1" applyAlignment="1">
      <alignment horizontal="left" vertical="center"/>
    </xf>
    <xf numFmtId="0" fontId="0" fillId="0" borderId="0" xfId="0" applyBorder="1" applyAlignment="1">
      <alignment horizontal="center" wrapText="1"/>
    </xf>
    <xf numFmtId="0" fontId="0" fillId="0" borderId="0" xfId="0" applyBorder="1" applyAlignment="1">
      <alignment horizontal="center" vertical="top"/>
    </xf>
    <xf numFmtId="0" fontId="0" fillId="0" borderId="29" xfId="0" applyBorder="1" applyAlignment="1">
      <alignment horizontal="left" vertical="top"/>
    </xf>
    <xf numFmtId="0" fontId="17" fillId="0" borderId="0" xfId="0" applyFont="1" applyFill="1" applyBorder="1" applyAlignment="1">
      <alignment vertical="top" wrapText="1"/>
    </xf>
    <xf numFmtId="0" fontId="0" fillId="0" borderId="75" xfId="0" applyBorder="1" applyAlignment="1">
      <alignment vertical="top" wrapText="1"/>
    </xf>
    <xf numFmtId="14" fontId="17" fillId="28" borderId="50" xfId="0" quotePrefix="1" applyNumberFormat="1" applyFont="1" applyFill="1" applyBorder="1"/>
    <xf numFmtId="0" fontId="17" fillId="28" borderId="50" xfId="0" applyFont="1" applyFill="1" applyBorder="1" applyAlignment="1">
      <alignment vertical="center"/>
    </xf>
    <xf numFmtId="0" fontId="17" fillId="28" borderId="50" xfId="0" applyFont="1" applyFill="1" applyBorder="1"/>
    <xf numFmtId="0" fontId="0" fillId="0" borderId="16" xfId="0" applyFill="1" applyBorder="1" applyAlignment="1">
      <alignment horizontal="left" vertical="center"/>
    </xf>
    <xf numFmtId="0" fontId="0" fillId="0" borderId="0" xfId="0" applyFill="1" applyBorder="1" applyAlignment="1">
      <alignment horizontal="center" vertical="center"/>
    </xf>
    <xf numFmtId="0" fontId="0" fillId="0" borderId="0" xfId="0" applyBorder="1" applyAlignment="1">
      <alignment horizontal="left" vertical="top" wrapText="1" indent="1"/>
    </xf>
    <xf numFmtId="0" fontId="0" fillId="0" borderId="75" xfId="0" applyBorder="1" applyAlignment="1">
      <alignment horizontal="left" vertical="top" wrapText="1" indent="1"/>
    </xf>
    <xf numFmtId="0" fontId="17" fillId="28" borderId="27" xfId="0" applyFont="1" applyFill="1" applyBorder="1" applyProtection="1">
      <protection locked="0"/>
    </xf>
    <xf numFmtId="0" fontId="12" fillId="0" borderId="0" xfId="0" applyFont="1" applyBorder="1" applyAlignment="1">
      <alignment horizontal="center" vertical="top"/>
    </xf>
    <xf numFmtId="0" fontId="0" fillId="0" borderId="15" xfId="0" applyFill="1" applyBorder="1" applyAlignment="1">
      <alignment horizontal="center" vertical="center"/>
    </xf>
    <xf numFmtId="0" fontId="0" fillId="25" borderId="28" xfId="0" applyFill="1" applyBorder="1" applyAlignment="1">
      <alignment horizontal="right" vertical="center"/>
    </xf>
    <xf numFmtId="0" fontId="17" fillId="24" borderId="27" xfId="0" applyFont="1" applyFill="1" applyBorder="1" applyAlignment="1">
      <alignment horizontal="center"/>
    </xf>
    <xf numFmtId="0" fontId="35" fillId="28" borderId="27" xfId="0" applyFont="1" applyFill="1" applyBorder="1" applyAlignment="1">
      <alignment horizontal="center"/>
    </xf>
    <xf numFmtId="0" fontId="35" fillId="24" borderId="27" xfId="0" applyFont="1" applyFill="1" applyBorder="1" applyAlignment="1">
      <alignment horizontal="center"/>
    </xf>
    <xf numFmtId="0" fontId="35" fillId="29" borderId="53" xfId="0" applyFont="1" applyFill="1" applyBorder="1" applyAlignment="1">
      <alignment horizontal="center"/>
    </xf>
    <xf numFmtId="176" fontId="17" fillId="0" borderId="76" xfId="121" applyFont="1" applyBorder="1" applyAlignment="1">
      <alignment horizontal="center" vertical="center"/>
    </xf>
    <xf numFmtId="0" fontId="0" fillId="0" borderId="75" xfId="0" applyBorder="1" applyAlignment="1">
      <alignment vertical="center"/>
    </xf>
    <xf numFmtId="0" fontId="0" fillId="25" borderId="77" xfId="0" applyFill="1" applyBorder="1" applyAlignment="1">
      <alignment horizontal="center" vertical="center"/>
    </xf>
    <xf numFmtId="0" fontId="0" fillId="25" borderId="78" xfId="0" applyFill="1" applyBorder="1" applyAlignment="1">
      <alignment horizontal="center" vertical="center"/>
    </xf>
    <xf numFmtId="0" fontId="0" fillId="25" borderId="79" xfId="0" applyFill="1" applyBorder="1" applyAlignment="1">
      <alignment horizontal="center" vertical="center"/>
    </xf>
    <xf numFmtId="0" fontId="0" fillId="25" borderId="80" xfId="0" applyFill="1" applyBorder="1" applyAlignment="1">
      <alignment horizontal="center" vertical="center"/>
    </xf>
    <xf numFmtId="0" fontId="0" fillId="25" borderId="81" xfId="0" applyFill="1" applyBorder="1" applyAlignment="1">
      <alignment horizontal="center" vertical="center"/>
    </xf>
    <xf numFmtId="0" fontId="0" fillId="0" borderId="19" xfId="0" applyBorder="1" applyAlignment="1">
      <alignment vertical="center"/>
    </xf>
    <xf numFmtId="0" fontId="0" fillId="0" borderId="82" xfId="0" applyBorder="1" applyAlignment="1">
      <alignment vertical="center"/>
    </xf>
    <xf numFmtId="0" fontId="0" fillId="0" borderId="53" xfId="0" applyBorder="1" applyAlignment="1">
      <alignment vertical="center"/>
    </xf>
    <xf numFmtId="0" fontId="0" fillId="0" borderId="83" xfId="0" applyBorder="1" applyAlignment="1">
      <alignment vertical="center"/>
    </xf>
    <xf numFmtId="0" fontId="0" fillId="0" borderId="84" xfId="0" applyBorder="1" applyAlignment="1">
      <alignment vertical="center"/>
    </xf>
    <xf numFmtId="0" fontId="0" fillId="0" borderId="85" xfId="0" applyBorder="1" applyAlignment="1">
      <alignment vertical="center"/>
    </xf>
    <xf numFmtId="0" fontId="17" fillId="25" borderId="27" xfId="0" applyFont="1" applyFill="1" applyBorder="1" applyAlignment="1">
      <alignment horizontal="center" vertical="center"/>
    </xf>
    <xf numFmtId="0" fontId="13" fillId="25" borderId="27" xfId="0" applyFont="1" applyFill="1" applyBorder="1" applyAlignment="1">
      <alignment horizontal="center" vertical="center"/>
    </xf>
    <xf numFmtId="0" fontId="17" fillId="0" borderId="86" xfId="0" applyFont="1" applyBorder="1" applyAlignment="1">
      <alignment horizontal="left" vertical="center"/>
    </xf>
    <xf numFmtId="0" fontId="0" fillId="0" borderId="75" xfId="0" applyBorder="1" applyAlignment="1">
      <alignment wrapText="1"/>
    </xf>
    <xf numFmtId="0" fontId="17" fillId="0" borderId="76" xfId="0" applyFont="1" applyBorder="1" applyAlignment="1">
      <alignment horizontal="center" vertical="center"/>
    </xf>
    <xf numFmtId="0" fontId="17" fillId="0" borderId="87" xfId="0" applyFont="1" applyBorder="1" applyAlignment="1">
      <alignment horizontal="left" vertical="center"/>
    </xf>
    <xf numFmtId="0" fontId="0" fillId="0" borderId="74" xfId="0" applyBorder="1" applyAlignment="1">
      <alignment horizontal="left" vertical="center"/>
    </xf>
    <xf numFmtId="0" fontId="0" fillId="0" borderId="88" xfId="0" applyBorder="1" applyAlignment="1">
      <alignment horizontal="left" vertical="center"/>
    </xf>
    <xf numFmtId="0" fontId="0" fillId="0" borderId="74" xfId="0" applyBorder="1" applyAlignment="1"/>
    <xf numFmtId="0" fontId="0" fillId="0" borderId="89" xfId="0" applyBorder="1" applyAlignment="1"/>
    <xf numFmtId="0" fontId="0" fillId="0" borderId="90" xfId="0" applyBorder="1" applyAlignment="1"/>
    <xf numFmtId="0" fontId="0" fillId="0" borderId="88" xfId="0" applyBorder="1" applyAlignment="1"/>
    <xf numFmtId="0" fontId="0" fillId="0" borderId="91" xfId="0" applyBorder="1" applyAlignment="1"/>
    <xf numFmtId="0" fontId="17" fillId="0" borderId="16" xfId="0" applyFont="1" applyBorder="1" applyAlignment="1">
      <alignment horizontal="left" vertical="center"/>
    </xf>
    <xf numFmtId="0" fontId="17" fillId="0" borderId="92" xfId="0" applyFont="1" applyBorder="1" applyAlignment="1">
      <alignment horizontal="left" vertical="center"/>
    </xf>
    <xf numFmtId="0" fontId="0" fillId="0" borderId="0" xfId="0" applyAlignment="1">
      <alignment horizontal="left" vertical="center"/>
    </xf>
    <xf numFmtId="0" fontId="7" fillId="0" borderId="0" xfId="0" applyFont="1" applyAlignment="1">
      <alignment vertical="center"/>
    </xf>
    <xf numFmtId="0" fontId="17" fillId="0" borderId="0" xfId="0" applyFont="1" applyAlignment="1">
      <alignment vertical="center"/>
    </xf>
    <xf numFmtId="0" fontId="7" fillId="0" borderId="0" xfId="0" applyFont="1" applyFill="1" applyAlignment="1">
      <alignment vertical="center"/>
    </xf>
    <xf numFmtId="0" fontId="63" fillId="0" borderId="0" xfId="0" applyFont="1" applyAlignment="1">
      <alignment horizontal="right" vertical="center"/>
    </xf>
    <xf numFmtId="0" fontId="36" fillId="0" borderId="0" xfId="0" applyFont="1" applyAlignment="1">
      <alignment horizontal="left" vertical="center" indent="1"/>
    </xf>
    <xf numFmtId="0" fontId="6" fillId="0" borderId="0" xfId="0" applyFont="1" applyAlignment="1">
      <alignment vertical="center"/>
    </xf>
    <xf numFmtId="0" fontId="34" fillId="0" borderId="0" xfId="0" applyFont="1" applyAlignment="1">
      <alignment vertical="center"/>
    </xf>
    <xf numFmtId="0" fontId="33" fillId="0" borderId="0" xfId="0" applyFont="1" applyAlignment="1">
      <alignment vertical="center"/>
    </xf>
    <xf numFmtId="0" fontId="17" fillId="0" borderId="0" xfId="0" applyNumberFormat="1" applyFont="1" applyAlignment="1">
      <alignment vertical="center"/>
    </xf>
    <xf numFmtId="0" fontId="63" fillId="0" borderId="0" xfId="0" applyFont="1" applyAlignment="1">
      <alignment vertical="center"/>
    </xf>
    <xf numFmtId="0" fontId="0" fillId="31" borderId="27" xfId="0" applyFill="1" applyBorder="1" applyAlignment="1" applyProtection="1">
      <alignment shrinkToFit="1"/>
    </xf>
    <xf numFmtId="0" fontId="13" fillId="0" borderId="0" xfId="0" applyFont="1" applyBorder="1" applyAlignment="1">
      <alignment horizontal="center" vertical="center"/>
    </xf>
    <xf numFmtId="0" fontId="17" fillId="0" borderId="0" xfId="0" applyFont="1" applyAlignment="1">
      <alignment horizontal="right" vertical="center"/>
    </xf>
    <xf numFmtId="0" fontId="0" fillId="27" borderId="17" xfId="0" applyFill="1" applyBorder="1"/>
    <xf numFmtId="0" fontId="0" fillId="27" borderId="19" xfId="0" applyFill="1" applyBorder="1" applyAlignment="1">
      <alignment horizontal="left" vertical="center"/>
    </xf>
    <xf numFmtId="0" fontId="7" fillId="31" borderId="0" xfId="0" applyFont="1" applyFill="1" applyAlignment="1">
      <alignment vertical="center"/>
    </xf>
    <xf numFmtId="49" fontId="12" fillId="0" borderId="0" xfId="0" applyNumberFormat="1" applyFont="1" applyAlignment="1">
      <alignment horizontal="right" vertical="center"/>
    </xf>
    <xf numFmtId="0" fontId="12" fillId="0" borderId="0" xfId="0" applyFont="1" applyFill="1" applyAlignment="1">
      <alignment vertical="center"/>
    </xf>
    <xf numFmtId="0" fontId="17" fillId="0" borderId="0" xfId="0" applyFont="1" applyFill="1" applyBorder="1" applyAlignment="1">
      <alignment horizontal="center" vertical="center" wrapText="1"/>
    </xf>
    <xf numFmtId="0" fontId="31" fillId="0" borderId="0" xfId="0" applyFont="1" applyAlignment="1">
      <alignment horizontal="right"/>
    </xf>
    <xf numFmtId="0" fontId="31" fillId="0" borderId="0" xfId="0" applyFont="1"/>
    <xf numFmtId="0" fontId="0" fillId="0" borderId="0" xfId="0" applyBorder="1" applyAlignment="1">
      <alignment horizontal="center" vertical="center" wrapText="1"/>
    </xf>
    <xf numFmtId="0" fontId="0" fillId="0" borderId="0" xfId="0" applyBorder="1" applyAlignment="1">
      <alignment vertical="center" wrapText="1"/>
    </xf>
    <xf numFmtId="0" fontId="17" fillId="0" borderId="0" xfId="0" applyFont="1" applyFill="1" applyBorder="1" applyAlignment="1">
      <alignment horizontal="center" vertical="center"/>
    </xf>
    <xf numFmtId="0" fontId="17" fillId="0" borderId="0" xfId="0" applyFont="1" applyFill="1" applyBorder="1" applyAlignment="1">
      <alignment horizontal="center"/>
    </xf>
    <xf numFmtId="49" fontId="0" fillId="0" borderId="0" xfId="0" applyNumberFormat="1" applyAlignment="1">
      <alignment horizontal="right" vertical="center"/>
    </xf>
    <xf numFmtId="0" fontId="17" fillId="24" borderId="22" xfId="0" applyFont="1" applyFill="1" applyBorder="1" applyAlignment="1">
      <alignment horizontal="center" vertical="center"/>
    </xf>
    <xf numFmtId="0" fontId="0" fillId="0" borderId="79" xfId="0" applyBorder="1" applyAlignment="1">
      <alignment horizontal="center"/>
    </xf>
    <xf numFmtId="0" fontId="17" fillId="28" borderId="22" xfId="0" applyFont="1" applyFill="1" applyBorder="1" applyAlignment="1">
      <alignment horizontal="center" vertical="center"/>
    </xf>
    <xf numFmtId="0" fontId="0" fillId="0" borderId="79" xfId="0" applyBorder="1"/>
    <xf numFmtId="0" fontId="17" fillId="29" borderId="22" xfId="0" applyFont="1" applyFill="1" applyBorder="1" applyAlignment="1">
      <alignment horizontal="center" vertical="center"/>
    </xf>
    <xf numFmtId="0" fontId="0" fillId="0" borderId="93" xfId="0" applyBorder="1" applyAlignment="1">
      <alignment horizontal="center"/>
    </xf>
    <xf numFmtId="0" fontId="0" fillId="0" borderId="94" xfId="0" applyBorder="1" applyAlignment="1">
      <alignment horizontal="center"/>
    </xf>
    <xf numFmtId="0" fontId="0" fillId="0" borderId="94" xfId="0" applyBorder="1"/>
    <xf numFmtId="0" fontId="0" fillId="0" borderId="81" xfId="0" applyBorder="1"/>
    <xf numFmtId="0" fontId="12" fillId="0" borderId="0" xfId="130" applyFont="1" applyAlignment="1">
      <alignment horizontal="right" vertical="center"/>
    </xf>
    <xf numFmtId="0" fontId="12" fillId="0" borderId="0" xfId="130" applyFont="1" applyAlignment="1">
      <alignment horizontal="left" vertical="center"/>
    </xf>
    <xf numFmtId="0" fontId="6" fillId="0" borderId="14" xfId="0" applyFont="1" applyFill="1" applyBorder="1" applyAlignment="1">
      <alignment horizontal="left" vertical="center"/>
    </xf>
    <xf numFmtId="0" fontId="0" fillId="0" borderId="14" xfId="0" applyFill="1" applyBorder="1"/>
    <xf numFmtId="0" fontId="6" fillId="25" borderId="27" xfId="0" applyFont="1" applyFill="1" applyBorder="1" applyAlignment="1">
      <alignment horizontal="right" vertical="center"/>
    </xf>
    <xf numFmtId="0" fontId="6" fillId="25" borderId="27" xfId="0" applyFont="1" applyFill="1" applyBorder="1" applyAlignment="1">
      <alignment horizontal="right" vertical="center" shrinkToFit="1"/>
    </xf>
    <xf numFmtId="0" fontId="17" fillId="0" borderId="75" xfId="0" applyFont="1" applyBorder="1" applyAlignment="1">
      <alignment horizontal="left" vertical="center" wrapText="1" indent="1"/>
    </xf>
    <xf numFmtId="0" fontId="5" fillId="28" borderId="27" xfId="0" applyFont="1" applyFill="1" applyBorder="1"/>
    <xf numFmtId="0" fontId="6" fillId="27" borderId="27" xfId="0" applyNumberFormat="1" applyFont="1" applyFill="1" applyBorder="1" applyAlignment="1" applyProtection="1">
      <alignment horizontal="right" vertical="center"/>
    </xf>
    <xf numFmtId="0" fontId="6" fillId="27" borderId="27" xfId="0" applyNumberFormat="1" applyFont="1" applyFill="1" applyBorder="1" applyAlignment="1" applyProtection="1">
      <alignment horizontal="right" vertical="center" shrinkToFit="1"/>
    </xf>
    <xf numFmtId="0" fontId="6" fillId="0" borderId="0" xfId="0" applyFont="1" applyAlignment="1">
      <alignment horizontal="right" vertical="center"/>
    </xf>
    <xf numFmtId="0" fontId="6" fillId="35" borderId="27" xfId="0" applyNumberFormat="1" applyFont="1" applyFill="1" applyBorder="1" applyAlignment="1" applyProtection="1">
      <alignment horizontal="right" vertical="center"/>
    </xf>
    <xf numFmtId="0" fontId="6" fillId="35" borderId="27" xfId="0" applyNumberFormat="1" applyFont="1" applyFill="1" applyBorder="1" applyAlignment="1" applyProtection="1">
      <alignment horizontal="right" vertical="center" shrinkToFit="1"/>
    </xf>
    <xf numFmtId="0" fontId="0" fillId="0" borderId="0" xfId="0" applyFill="1" applyAlignment="1">
      <alignment vertical="center"/>
    </xf>
    <xf numFmtId="0" fontId="6" fillId="28" borderId="27" xfId="0" applyNumberFormat="1" applyFont="1" applyFill="1" applyBorder="1" applyAlignment="1" applyProtection="1">
      <alignment horizontal="right" vertical="center" shrinkToFit="1"/>
    </xf>
    <xf numFmtId="0" fontId="0" fillId="39" borderId="27" xfId="0" applyFill="1" applyBorder="1" applyAlignment="1">
      <alignment vertical="center"/>
    </xf>
    <xf numFmtId="49" fontId="60" fillId="0" borderId="0" xfId="0" applyNumberFormat="1" applyFont="1" applyAlignment="1">
      <alignment horizontal="right" vertical="center"/>
    </xf>
    <xf numFmtId="0" fontId="0" fillId="24" borderId="27" xfId="0" applyFill="1" applyBorder="1" applyAlignment="1">
      <alignment horizontal="left" vertical="center"/>
    </xf>
    <xf numFmtId="0" fontId="6" fillId="27" borderId="30" xfId="0" applyNumberFormat="1" applyFont="1" applyFill="1" applyBorder="1" applyAlignment="1" applyProtection="1">
      <alignment horizontal="right" vertical="center"/>
    </xf>
    <xf numFmtId="0" fontId="0" fillId="24" borderId="30" xfId="0" applyFill="1" applyBorder="1" applyAlignment="1">
      <alignment horizontal="left" vertical="center"/>
    </xf>
    <xf numFmtId="0" fontId="6" fillId="27" borderId="95" xfId="0" applyNumberFormat="1" applyFont="1" applyFill="1" applyBorder="1" applyAlignment="1" applyProtection="1">
      <alignment horizontal="center" vertical="center"/>
    </xf>
    <xf numFmtId="0" fontId="0" fillId="24" borderId="95" xfId="0" applyFill="1" applyBorder="1" applyAlignment="1">
      <alignment horizontal="center" vertical="center"/>
    </xf>
    <xf numFmtId="0" fontId="6" fillId="36" borderId="27" xfId="82" applyFont="1" applyFill="1" applyBorder="1" applyAlignment="1" applyProtection="1">
      <alignment vertical="center" wrapText="1"/>
    </xf>
    <xf numFmtId="0" fontId="6" fillId="0" borderId="15" xfId="0" applyNumberFormat="1" applyFont="1" applyFill="1" applyBorder="1" applyAlignment="1" applyProtection="1">
      <alignment horizontal="center" vertical="center"/>
    </xf>
    <xf numFmtId="0" fontId="6" fillId="0" borderId="0" xfId="0" applyNumberFormat="1" applyFont="1" applyFill="1" applyBorder="1" applyAlignment="1" applyProtection="1">
      <alignment horizontal="center" vertical="center"/>
    </xf>
    <xf numFmtId="0" fontId="6" fillId="27" borderId="96" xfId="0" applyNumberFormat="1" applyFont="1" applyFill="1" applyBorder="1" applyAlignment="1" applyProtection="1">
      <alignment horizontal="center" vertical="center" wrapText="1"/>
    </xf>
    <xf numFmtId="0" fontId="0" fillId="24" borderId="19" xfId="0" applyFill="1" applyBorder="1"/>
    <xf numFmtId="0" fontId="6" fillId="27" borderId="97" xfId="0" applyNumberFormat="1" applyFont="1" applyFill="1" applyBorder="1" applyAlignment="1" applyProtection="1">
      <alignment horizontal="center" vertical="center" wrapText="1"/>
    </xf>
    <xf numFmtId="0" fontId="0" fillId="24" borderId="98" xfId="0" applyFill="1" applyBorder="1"/>
    <xf numFmtId="0" fontId="0" fillId="35" borderId="28" xfId="0" applyFill="1" applyBorder="1" applyAlignment="1">
      <alignment horizontal="right" vertical="center"/>
    </xf>
    <xf numFmtId="0" fontId="0" fillId="36" borderId="27" xfId="82" applyFont="1" applyFill="1" applyBorder="1" applyAlignment="1" applyProtection="1">
      <alignment vertical="center" wrapText="1"/>
    </xf>
    <xf numFmtId="0" fontId="63" fillId="0" borderId="0" xfId="0" applyFont="1" applyFill="1" applyBorder="1" applyAlignment="1">
      <alignment vertical="center"/>
    </xf>
    <xf numFmtId="0" fontId="63" fillId="0" borderId="0" xfId="0" applyFont="1"/>
    <xf numFmtId="0" fontId="63" fillId="0" borderId="0" xfId="0" applyFont="1" applyAlignment="1"/>
    <xf numFmtId="0" fontId="0" fillId="26" borderId="28" xfId="0" applyFill="1" applyBorder="1" applyAlignment="1">
      <alignment vertical="center"/>
    </xf>
    <xf numFmtId="0" fontId="0" fillId="26" borderId="50" xfId="0" applyFill="1" applyBorder="1" applyAlignment="1">
      <alignment vertical="center"/>
    </xf>
    <xf numFmtId="0" fontId="0" fillId="0" borderId="0" xfId="0" applyAlignment="1">
      <alignment horizontal="center" vertical="center"/>
    </xf>
    <xf numFmtId="0" fontId="0" fillId="26" borderId="27" xfId="0" applyFill="1" applyBorder="1" applyAlignment="1">
      <alignment vertical="center"/>
    </xf>
    <xf numFmtId="0" fontId="45" fillId="0" borderId="0" xfId="0" quotePrefix="1" applyFont="1" applyAlignment="1">
      <alignment horizontal="center" vertical="center"/>
    </xf>
    <xf numFmtId="0" fontId="0" fillId="40" borderId="27" xfId="0" applyFill="1" applyBorder="1" applyAlignment="1">
      <alignment vertical="center"/>
    </xf>
    <xf numFmtId="0" fontId="17" fillId="25" borderId="27" xfId="0" applyFont="1" applyFill="1" applyBorder="1" applyAlignment="1">
      <alignment horizontal="right" vertical="center"/>
    </xf>
    <xf numFmtId="0" fontId="0" fillId="25" borderId="70" xfId="0" applyFill="1" applyBorder="1" applyAlignment="1">
      <alignment horizontal="center"/>
    </xf>
    <xf numFmtId="0" fontId="0" fillId="26" borderId="99" xfId="0" applyFill="1" applyBorder="1" applyAlignment="1"/>
    <xf numFmtId="0" fontId="0" fillId="26" borderId="100" xfId="0" applyFill="1" applyBorder="1" applyAlignment="1"/>
    <xf numFmtId="0" fontId="0" fillId="27" borderId="100" xfId="0" applyFill="1" applyBorder="1" applyAlignment="1">
      <alignment horizontal="center"/>
    </xf>
    <xf numFmtId="0" fontId="0" fillId="26" borderId="101" xfId="0" applyFill="1" applyBorder="1" applyAlignment="1"/>
    <xf numFmtId="0" fontId="0" fillId="26" borderId="102" xfId="0" applyFill="1" applyBorder="1" applyAlignment="1"/>
    <xf numFmtId="0" fontId="0" fillId="26" borderId="103" xfId="0" applyFill="1" applyBorder="1"/>
    <xf numFmtId="0" fontId="0" fillId="26" borderId="101" xfId="0" applyFill="1" applyBorder="1"/>
    <xf numFmtId="0" fontId="0" fillId="26" borderId="104" xfId="0" applyFill="1" applyBorder="1" applyAlignment="1"/>
    <xf numFmtId="0" fontId="0" fillId="26" borderId="105" xfId="0" applyFill="1" applyBorder="1" applyAlignment="1"/>
    <xf numFmtId="0" fontId="0" fillId="27" borderId="105" xfId="0" applyFill="1" applyBorder="1" applyAlignment="1">
      <alignment horizontal="center"/>
    </xf>
    <xf numFmtId="0" fontId="0" fillId="26" borderId="50" xfId="0" applyFill="1" applyBorder="1" applyAlignment="1"/>
    <xf numFmtId="0" fontId="0" fillId="26" borderId="53" xfId="0" applyFill="1" applyBorder="1" applyAlignment="1"/>
    <xf numFmtId="0" fontId="0" fillId="26" borderId="28" xfId="0" applyFill="1" applyBorder="1"/>
    <xf numFmtId="0" fontId="0" fillId="26" borderId="50" xfId="0" applyFill="1" applyBorder="1"/>
    <xf numFmtId="0" fontId="0" fillId="26" borderId="106" xfId="0" applyFill="1" applyBorder="1" applyAlignment="1"/>
    <xf numFmtId="0" fontId="0" fillId="26" borderId="107" xfId="0" applyFill="1" applyBorder="1" applyAlignment="1"/>
    <xf numFmtId="0" fontId="0" fillId="27" borderId="107" xfId="0" applyFill="1" applyBorder="1" applyAlignment="1">
      <alignment horizontal="center"/>
    </xf>
    <xf numFmtId="0" fontId="0" fillId="26" borderId="108" xfId="0" applyFill="1" applyBorder="1" applyAlignment="1"/>
    <xf numFmtId="0" fontId="0" fillId="26" borderId="84" xfId="0" applyFill="1" applyBorder="1" applyAlignment="1"/>
    <xf numFmtId="0" fontId="0" fillId="26" borderId="109" xfId="0" applyFill="1" applyBorder="1"/>
    <xf numFmtId="0" fontId="0" fillId="26" borderId="108" xfId="0" applyFill="1" applyBorder="1"/>
    <xf numFmtId="0" fontId="0" fillId="26" borderId="110" xfId="0" applyFill="1" applyBorder="1"/>
    <xf numFmtId="0" fontId="0" fillId="26" borderId="83" xfId="0" applyFill="1" applyBorder="1"/>
    <xf numFmtId="0" fontId="0" fillId="26" borderId="85" xfId="0" applyFill="1" applyBorder="1"/>
    <xf numFmtId="0" fontId="0" fillId="25" borderId="81" xfId="0" applyFill="1" applyBorder="1" applyAlignment="1">
      <alignment horizontal="center"/>
    </xf>
    <xf numFmtId="0" fontId="0" fillId="29" borderId="111" xfId="0" applyFill="1" applyBorder="1" applyAlignment="1"/>
    <xf numFmtId="0" fontId="0" fillId="29" borderId="73" xfId="0" applyFill="1" applyBorder="1" applyAlignment="1">
      <alignment horizontal="center"/>
    </xf>
    <xf numFmtId="0" fontId="0" fillId="29" borderId="10" xfId="0" applyFill="1" applyBorder="1" applyAlignment="1"/>
    <xf numFmtId="0" fontId="0" fillId="29" borderId="80" xfId="0" applyFill="1" applyBorder="1" applyAlignment="1"/>
    <xf numFmtId="0" fontId="0" fillId="29" borderId="112" xfId="0" applyFill="1" applyBorder="1"/>
    <xf numFmtId="0" fontId="0" fillId="29" borderId="10" xfId="0" applyFill="1" applyBorder="1"/>
    <xf numFmtId="0" fontId="0" fillId="29" borderId="81" xfId="0" applyFill="1" applyBorder="1"/>
    <xf numFmtId="0" fontId="0" fillId="0" borderId="75" xfId="0" applyBorder="1" applyAlignment="1">
      <alignment vertical="center" wrapText="1"/>
    </xf>
    <xf numFmtId="0" fontId="0" fillId="26" borderId="53" xfId="0" applyFill="1" applyBorder="1" applyAlignment="1">
      <alignment vertical="center"/>
    </xf>
    <xf numFmtId="0" fontId="0" fillId="25" borderId="111" xfId="0" applyFill="1" applyBorder="1" applyAlignment="1">
      <alignment horizontal="center"/>
    </xf>
    <xf numFmtId="0" fontId="0" fillId="26" borderId="27" xfId="0" applyFill="1" applyBorder="1" applyAlignment="1">
      <alignment horizontal="center" vertical="center"/>
    </xf>
    <xf numFmtId="0" fontId="0" fillId="26" borderId="99" xfId="0" applyFill="1" applyBorder="1" applyAlignment="1">
      <alignment horizontal="center" vertical="center"/>
    </xf>
    <xf numFmtId="0" fontId="0" fillId="26" borderId="104" xfId="0" applyFill="1" applyBorder="1" applyAlignment="1">
      <alignment horizontal="center" vertical="center"/>
    </xf>
    <xf numFmtId="0" fontId="0" fillId="26" borderId="106" xfId="0" applyFill="1" applyBorder="1" applyAlignment="1">
      <alignment horizontal="center" vertical="center"/>
    </xf>
    <xf numFmtId="0" fontId="0" fillId="25" borderId="11" xfId="0" applyFill="1" applyBorder="1" applyAlignment="1"/>
    <xf numFmtId="0" fontId="0" fillId="38" borderId="27" xfId="0" applyFill="1" applyBorder="1" applyAlignment="1">
      <alignment vertical="center"/>
    </xf>
    <xf numFmtId="0" fontId="60" fillId="0" borderId="0" xfId="0" applyFont="1" applyAlignment="1">
      <alignment horizontal="right" vertical="center"/>
    </xf>
    <xf numFmtId="0" fontId="0" fillId="25" borderId="27" xfId="0" applyFill="1" applyBorder="1" applyAlignment="1">
      <alignment horizontal="right"/>
    </xf>
    <xf numFmtId="0" fontId="61" fillId="0" borderId="0" xfId="0" applyFont="1" applyAlignment="1">
      <alignment vertical="center"/>
    </xf>
    <xf numFmtId="0" fontId="62" fillId="0" borderId="0" xfId="0" applyFont="1" applyAlignment="1">
      <alignment vertical="center"/>
    </xf>
    <xf numFmtId="0" fontId="61" fillId="0" borderId="0" xfId="0" applyFont="1" applyAlignment="1">
      <alignment horizontal="right" vertical="center"/>
    </xf>
    <xf numFmtId="0" fontId="8" fillId="27" borderId="27" xfId="82" applyFill="1" applyBorder="1" applyAlignment="1" applyProtection="1"/>
    <xf numFmtId="0" fontId="0" fillId="29" borderId="27" xfId="0" applyFill="1" applyBorder="1" applyProtection="1">
      <protection locked="0"/>
    </xf>
    <xf numFmtId="0" fontId="6" fillId="0" borderId="15" xfId="0" applyNumberFormat="1" applyFont="1" applyFill="1" applyBorder="1" applyAlignment="1" applyProtection="1">
      <alignment horizontal="right" vertical="center"/>
    </xf>
    <xf numFmtId="0" fontId="6" fillId="0" borderId="15" xfId="0" applyNumberFormat="1" applyFont="1" applyFill="1" applyBorder="1" applyAlignment="1" applyProtection="1">
      <alignment horizontal="right" vertical="center" shrinkToFit="1"/>
    </xf>
    <xf numFmtId="0" fontId="31" fillId="0" borderId="0" xfId="0" applyFont="1" applyAlignment="1">
      <alignment vertical="center"/>
    </xf>
    <xf numFmtId="0" fontId="63" fillId="0" borderId="0" xfId="0" applyNumberFormat="1" applyFont="1" applyFill="1" applyBorder="1" applyAlignment="1" applyProtection="1">
      <alignment vertical="center"/>
    </xf>
    <xf numFmtId="0" fontId="4" fillId="0" borderId="15" xfId="0" applyNumberFormat="1" applyFont="1" applyFill="1" applyBorder="1" applyAlignment="1" applyProtection="1">
      <alignment horizontal="right" vertical="center"/>
    </xf>
    <xf numFmtId="0" fontId="4" fillId="0" borderId="15" xfId="0" applyNumberFormat="1" applyFont="1" applyFill="1" applyBorder="1" applyAlignment="1" applyProtection="1">
      <alignment horizontal="right" vertical="center" shrinkToFit="1"/>
    </xf>
    <xf numFmtId="0" fontId="4" fillId="31" borderId="27" xfId="0" applyFont="1" applyFill="1" applyBorder="1"/>
    <xf numFmtId="0" fontId="0" fillId="0" borderId="74" xfId="0" applyBorder="1" applyAlignment="1">
      <alignment vertical="center"/>
    </xf>
    <xf numFmtId="0" fontId="17" fillId="0" borderId="74" xfId="0" applyFont="1" applyBorder="1" applyAlignment="1">
      <alignment horizontal="center" vertical="center"/>
    </xf>
    <xf numFmtId="0" fontId="7" fillId="0" borderId="0" xfId="0" applyFont="1" applyAlignment="1"/>
    <xf numFmtId="0" fontId="12" fillId="0" borderId="0" xfId="0" applyFont="1" applyBorder="1" applyAlignment="1">
      <alignment horizontal="right" vertical="center"/>
    </xf>
    <xf numFmtId="0" fontId="0" fillId="0" borderId="75" xfId="0" applyBorder="1" applyAlignment="1"/>
    <xf numFmtId="0" fontId="19" fillId="31" borderId="0" xfId="0" applyFont="1" applyFill="1" applyAlignment="1">
      <alignment horizontal="center" vertical="center"/>
    </xf>
    <xf numFmtId="0" fontId="0" fillId="0" borderId="15" xfId="0" applyFill="1" applyBorder="1" applyAlignment="1">
      <alignment horizontal="center"/>
    </xf>
    <xf numFmtId="187" fontId="0" fillId="29" borderId="27" xfId="0" applyNumberFormat="1" applyFill="1" applyBorder="1"/>
    <xf numFmtId="187" fontId="0" fillId="0" borderId="0" xfId="0" applyNumberFormat="1"/>
    <xf numFmtId="0" fontId="21" fillId="0" borderId="31" xfId="0" quotePrefix="1" applyFont="1" applyFill="1" applyBorder="1"/>
    <xf numFmtId="0" fontId="12" fillId="0" borderId="0" xfId="0" applyFont="1" applyBorder="1" applyAlignment="1">
      <alignment horizontal="center" vertical="center"/>
    </xf>
    <xf numFmtId="0" fontId="12" fillId="0" borderId="0" xfId="0" applyFont="1" applyBorder="1" applyAlignment="1">
      <alignment horizontal="left" vertical="center" indent="1"/>
    </xf>
    <xf numFmtId="0" fontId="17" fillId="28" borderId="50" xfId="0" quotePrefix="1" applyFont="1" applyFill="1" applyBorder="1" applyAlignment="1">
      <alignment vertical="center" wrapText="1"/>
    </xf>
    <xf numFmtId="0" fontId="19" fillId="0" borderId="0" xfId="0" applyFont="1" applyFill="1" applyAlignment="1">
      <alignment horizontal="left" vertical="center"/>
    </xf>
    <xf numFmtId="0" fontId="12" fillId="0" borderId="0" xfId="0" applyFont="1" applyFill="1" applyAlignment="1">
      <alignment horizontal="left" vertical="center"/>
    </xf>
    <xf numFmtId="0" fontId="4" fillId="0" borderId="0" xfId="135" applyAlignment="1">
      <alignment vertical="center"/>
    </xf>
    <xf numFmtId="0" fontId="4" fillId="0" borderId="0" xfId="135">
      <alignment vertical="center"/>
    </xf>
    <xf numFmtId="0" fontId="4" fillId="0" borderId="113" xfId="135" applyBorder="1">
      <alignment vertical="center"/>
    </xf>
    <xf numFmtId="0" fontId="4" fillId="0" borderId="113" xfId="135" applyFill="1" applyBorder="1" applyAlignment="1">
      <alignment horizontal="center" vertical="center"/>
    </xf>
    <xf numFmtId="0" fontId="4" fillId="0" borderId="113" xfId="135" applyFill="1" applyBorder="1">
      <alignment vertical="center"/>
    </xf>
    <xf numFmtId="0" fontId="4" fillId="0" borderId="113" xfId="135" applyBorder="1" applyAlignment="1">
      <alignment horizontal="center" vertical="center"/>
    </xf>
    <xf numFmtId="188" fontId="4" fillId="0" borderId="113" xfId="135" applyNumberFormat="1" applyBorder="1" applyAlignment="1">
      <alignment vertical="center" shrinkToFit="1"/>
    </xf>
    <xf numFmtId="0" fontId="4" fillId="0" borderId="0" xfId="135" applyBorder="1">
      <alignment vertical="center"/>
    </xf>
    <xf numFmtId="0" fontId="6" fillId="33" borderId="117" xfId="132" applyFont="1" applyFill="1" applyBorder="1" applyAlignment="1">
      <alignment horizontal="right"/>
    </xf>
    <xf numFmtId="0" fontId="6" fillId="33" borderId="51" xfId="132" applyFont="1" applyFill="1" applyBorder="1" applyAlignment="1">
      <alignment horizontal="right"/>
    </xf>
    <xf numFmtId="0" fontId="6" fillId="35" borderId="27" xfId="0" applyNumberFormat="1" applyFont="1" applyFill="1" applyBorder="1" applyAlignment="1" applyProtection="1">
      <alignment horizontal="left" vertical="center"/>
    </xf>
    <xf numFmtId="0" fontId="6" fillId="35" borderId="27" xfId="0" applyNumberFormat="1" applyFont="1" applyFill="1" applyBorder="1" applyAlignment="1" applyProtection="1">
      <alignment horizontal="left" vertical="center" shrinkToFit="1"/>
    </xf>
    <xf numFmtId="0" fontId="0" fillId="35" borderId="27" xfId="0" applyNumberFormat="1" applyFill="1" applyBorder="1" applyAlignment="1" applyProtection="1">
      <alignment horizontal="left" vertical="center"/>
    </xf>
    <xf numFmtId="0" fontId="0" fillId="35" borderId="27" xfId="0" applyNumberFormat="1" applyFill="1" applyBorder="1" applyAlignment="1" applyProtection="1">
      <alignment horizontal="left" vertical="center" shrinkToFit="1"/>
    </xf>
    <xf numFmtId="0" fontId="4" fillId="35" borderId="27" xfId="0" applyNumberFormat="1" applyFont="1" applyFill="1" applyBorder="1" applyAlignment="1" applyProtection="1">
      <alignment horizontal="left" vertical="center" shrinkToFit="1"/>
    </xf>
    <xf numFmtId="0" fontId="40" fillId="31" borderId="27" xfId="0" applyNumberFormat="1" applyFont="1" applyFill="1" applyBorder="1" applyAlignment="1" applyProtection="1">
      <alignment horizontal="left" vertical="center" shrinkToFit="1"/>
    </xf>
    <xf numFmtId="0" fontId="0" fillId="0" borderId="0" xfId="0"/>
    <xf numFmtId="189" fontId="6" fillId="33" borderId="118" xfId="132" applyNumberFormat="1" applyFont="1" applyFill="1" applyBorder="1" applyAlignment="1">
      <alignment horizontal="right"/>
    </xf>
    <xf numFmtId="189" fontId="0" fillId="33" borderId="118" xfId="132" applyNumberFormat="1" applyFont="1" applyFill="1" applyBorder="1" applyAlignment="1">
      <alignment horizontal="right"/>
    </xf>
    <xf numFmtId="0" fontId="6" fillId="41" borderId="114" xfId="132" applyFont="1" applyFill="1" applyBorder="1" applyAlignment="1">
      <alignment horizontal="right"/>
    </xf>
    <xf numFmtId="189" fontId="6" fillId="41" borderId="116" xfId="132" applyNumberFormat="1" applyFont="1" applyFill="1" applyBorder="1" applyAlignment="1">
      <alignment horizontal="right"/>
    </xf>
    <xf numFmtId="0" fontId="6" fillId="41" borderId="117" xfId="132" applyFont="1" applyFill="1" applyBorder="1" applyAlignment="1">
      <alignment horizontal="right"/>
    </xf>
    <xf numFmtId="0" fontId="6" fillId="41" borderId="51" xfId="132" applyFont="1" applyFill="1" applyBorder="1" applyAlignment="1">
      <alignment horizontal="right"/>
    </xf>
    <xf numFmtId="189" fontId="0" fillId="41" borderId="118" xfId="132" applyNumberFormat="1" applyFont="1" applyFill="1" applyBorder="1" applyAlignment="1">
      <alignment horizontal="right"/>
    </xf>
    <xf numFmtId="189" fontId="6" fillId="41" borderId="118" xfId="132" applyNumberFormat="1" applyFont="1" applyFill="1" applyBorder="1" applyAlignment="1">
      <alignment horizontal="right"/>
    </xf>
    <xf numFmtId="0" fontId="6" fillId="41" borderId="119" xfId="132" applyFont="1" applyFill="1" applyBorder="1" applyAlignment="1">
      <alignment horizontal="right"/>
    </xf>
    <xf numFmtId="0" fontId="6" fillId="41" borderId="120" xfId="132" applyFont="1" applyFill="1" applyBorder="1" applyAlignment="1">
      <alignment horizontal="right" wrapText="1"/>
    </xf>
    <xf numFmtId="189" fontId="6" fillId="41" borderId="121" xfId="132" applyNumberFormat="1" applyFont="1" applyFill="1" applyBorder="1" applyAlignment="1">
      <alignment horizontal="right"/>
    </xf>
    <xf numFmtId="0" fontId="17" fillId="42" borderId="119" xfId="132" applyFont="1" applyFill="1" applyBorder="1" applyAlignment="1">
      <alignment horizontal="right"/>
    </xf>
    <xf numFmtId="0" fontId="17" fillId="42" borderId="120" xfId="132" applyFont="1" applyFill="1" applyBorder="1" applyAlignment="1">
      <alignment horizontal="right" wrapText="1"/>
    </xf>
    <xf numFmtId="189" fontId="17" fillId="42" borderId="121" xfId="132" applyNumberFormat="1" applyFont="1" applyFill="1" applyBorder="1" applyAlignment="1">
      <alignment horizontal="right"/>
    </xf>
    <xf numFmtId="49" fontId="0" fillId="33" borderId="117" xfId="0" applyNumberFormat="1" applyFill="1" applyBorder="1" applyAlignment="1">
      <alignment horizontal="left" vertical="center"/>
    </xf>
    <xf numFmtId="49" fontId="0" fillId="33" borderId="114" xfId="0" applyNumberFormat="1" applyFill="1" applyBorder="1" applyAlignment="1">
      <alignment horizontal="left" vertical="center"/>
    </xf>
    <xf numFmtId="49" fontId="0" fillId="33" borderId="115" xfId="0" applyNumberFormat="1" applyFill="1" applyBorder="1" applyAlignment="1">
      <alignment horizontal="left" vertical="center"/>
    </xf>
    <xf numFmtId="49" fontId="0" fillId="33" borderId="122" xfId="0" applyNumberFormat="1" applyFill="1" applyBorder="1" applyAlignment="1">
      <alignment horizontal="left" vertical="center"/>
    </xf>
    <xf numFmtId="49" fontId="0" fillId="33" borderId="51" xfId="0" applyNumberFormat="1" applyFill="1" applyBorder="1" applyAlignment="1">
      <alignment horizontal="left" vertical="center"/>
    </xf>
    <xf numFmtId="49" fontId="0" fillId="33" borderId="123" xfId="0" applyNumberFormat="1" applyFill="1" applyBorder="1" applyAlignment="1">
      <alignment horizontal="left" vertical="center"/>
    </xf>
    <xf numFmtId="49" fontId="0" fillId="33" borderId="119" xfId="0" applyNumberFormat="1" applyFill="1" applyBorder="1" applyAlignment="1">
      <alignment horizontal="left" vertical="center"/>
    </xf>
    <xf numFmtId="49" fontId="0" fillId="33" borderId="120" xfId="0" applyNumberFormat="1" applyFill="1" applyBorder="1" applyAlignment="1">
      <alignment horizontal="left" vertical="center"/>
    </xf>
    <xf numFmtId="49" fontId="0" fillId="33" borderId="124" xfId="0" applyNumberFormat="1" applyFill="1" applyBorder="1" applyAlignment="1">
      <alignment horizontal="left" vertical="center"/>
    </xf>
    <xf numFmtId="0" fontId="4" fillId="0" borderId="0" xfId="139">
      <alignment vertical="center"/>
    </xf>
    <xf numFmtId="0" fontId="3" fillId="0" borderId="0" xfId="141">
      <alignment vertical="center"/>
    </xf>
    <xf numFmtId="49" fontId="3" fillId="0" borderId="27" xfId="141" applyNumberFormat="1" applyBorder="1">
      <alignment vertical="center"/>
    </xf>
    <xf numFmtId="0" fontId="3" fillId="0" borderId="0" xfId="141" applyFont="1">
      <alignment vertical="center"/>
    </xf>
    <xf numFmtId="0" fontId="3" fillId="45" borderId="27" xfId="141" applyFill="1" applyBorder="1">
      <alignment vertical="center"/>
    </xf>
    <xf numFmtId="0" fontId="3" fillId="43" borderId="27" xfId="141" applyFill="1" applyBorder="1">
      <alignment vertical="center"/>
    </xf>
    <xf numFmtId="0" fontId="0" fillId="33" borderId="51" xfId="132" applyFont="1" applyFill="1" applyBorder="1" applyAlignment="1">
      <alignment horizontal="right"/>
    </xf>
    <xf numFmtId="0" fontId="4" fillId="0" borderId="0" xfId="144">
      <alignment vertical="center"/>
    </xf>
    <xf numFmtId="0" fontId="3" fillId="0" borderId="0" xfId="142">
      <alignment vertical="center"/>
    </xf>
    <xf numFmtId="0" fontId="17" fillId="0" borderId="0" xfId="142" applyFont="1">
      <alignment vertical="center"/>
    </xf>
    <xf numFmtId="0" fontId="3" fillId="44" borderId="0" xfId="142" applyFill="1" applyBorder="1">
      <alignment vertical="center"/>
    </xf>
    <xf numFmtId="0" fontId="3" fillId="0" borderId="0" xfId="142" applyFont="1">
      <alignment vertical="center"/>
    </xf>
    <xf numFmtId="49" fontId="3" fillId="0" borderId="27" xfId="142" applyNumberFormat="1" applyFont="1" applyBorder="1">
      <alignment vertical="center"/>
    </xf>
    <xf numFmtId="0" fontId="3" fillId="0" borderId="27" xfId="142" applyNumberFormat="1" applyFont="1" applyBorder="1">
      <alignment vertical="center"/>
    </xf>
    <xf numFmtId="0" fontId="0" fillId="41" borderId="115" xfId="132" applyFont="1" applyFill="1" applyBorder="1" applyAlignment="1">
      <alignment horizontal="right"/>
    </xf>
    <xf numFmtId="0" fontId="3" fillId="0" borderId="0" xfId="142" applyFont="1">
      <alignment vertical="center"/>
    </xf>
    <xf numFmtId="0" fontId="0" fillId="0" borderId="0" xfId="0"/>
    <xf numFmtId="0" fontId="2" fillId="0" borderId="0" xfId="142" applyFont="1">
      <alignment vertical="center"/>
    </xf>
    <xf numFmtId="49" fontId="2" fillId="0" borderId="0" xfId="142" applyNumberFormat="1" applyFont="1" applyFill="1" applyBorder="1">
      <alignment vertical="center"/>
    </xf>
    <xf numFmtId="0" fontId="0" fillId="0" borderId="0" xfId="0"/>
    <xf numFmtId="0" fontId="0" fillId="0" borderId="0" xfId="0"/>
    <xf numFmtId="0" fontId="0" fillId="0" borderId="0" xfId="0"/>
    <xf numFmtId="0" fontId="0" fillId="31" borderId="27" xfId="0" applyFill="1" applyBorder="1" applyAlignment="1">
      <alignment horizontal="center" vertical="center"/>
    </xf>
    <xf numFmtId="3" fontId="0" fillId="28" borderId="27" xfId="0" applyNumberFormat="1" applyFill="1" applyBorder="1"/>
    <xf numFmtId="0" fontId="0" fillId="28" borderId="27" xfId="0" applyFill="1" applyBorder="1"/>
    <xf numFmtId="0" fontId="0" fillId="0" borderId="75" xfId="0" applyBorder="1" applyAlignment="1">
      <alignment horizontal="left" vertical="center" wrapText="1"/>
    </xf>
    <xf numFmtId="0" fontId="0" fillId="0" borderId="0" xfId="0"/>
    <xf numFmtId="0" fontId="0" fillId="0" borderId="0" xfId="0"/>
    <xf numFmtId="0" fontId="0" fillId="0" borderId="0" xfId="0"/>
    <xf numFmtId="0" fontId="0" fillId="0" borderId="0" xfId="0"/>
    <xf numFmtId="177" fontId="0" fillId="33" borderId="150" xfId="0" applyNumberFormat="1" applyFill="1" applyBorder="1" applyAlignment="1">
      <alignment horizontal="left" vertical="center"/>
    </xf>
    <xf numFmtId="177" fontId="0" fillId="33" borderId="152" xfId="0" applyNumberFormat="1" applyFill="1" applyBorder="1" applyAlignment="1">
      <alignment horizontal="left" vertical="center"/>
    </xf>
    <xf numFmtId="177" fontId="0" fillId="33" borderId="151" xfId="0" applyNumberFormat="1" applyFill="1" applyBorder="1" applyAlignment="1">
      <alignment horizontal="left" vertical="center"/>
    </xf>
    <xf numFmtId="0" fontId="0" fillId="27" borderId="119" xfId="0" applyFill="1" applyBorder="1" applyAlignment="1">
      <alignment horizontal="right" vertical="center" shrinkToFit="1"/>
    </xf>
    <xf numFmtId="0" fontId="0" fillId="27" borderId="124" xfId="0" applyFill="1" applyBorder="1" applyAlignment="1">
      <alignment horizontal="right" vertical="center" shrinkToFit="1"/>
    </xf>
    <xf numFmtId="0" fontId="0" fillId="27" borderId="114" xfId="0" applyFill="1" applyBorder="1" applyAlignment="1">
      <alignment horizontal="right" vertical="center" shrinkToFit="1"/>
    </xf>
    <xf numFmtId="0" fontId="0" fillId="27" borderId="122" xfId="0" applyFill="1" applyBorder="1" applyAlignment="1">
      <alignment horizontal="right" vertical="center" shrinkToFit="1"/>
    </xf>
    <xf numFmtId="177" fontId="0" fillId="33" borderId="117" xfId="0" applyNumberFormat="1" applyFill="1" applyBorder="1" applyAlignment="1">
      <alignment horizontal="left" vertical="center"/>
    </xf>
    <xf numFmtId="177" fontId="0" fillId="33" borderId="51" xfId="0" applyNumberFormat="1" applyFill="1" applyBorder="1" applyAlignment="1">
      <alignment horizontal="left" vertical="center"/>
    </xf>
    <xf numFmtId="177" fontId="0" fillId="33" borderId="123" xfId="0" applyNumberFormat="1" applyFill="1" applyBorder="1" applyAlignment="1">
      <alignment horizontal="left" vertical="center"/>
    </xf>
    <xf numFmtId="0" fontId="0" fillId="27" borderId="117" xfId="0" applyFill="1" applyBorder="1" applyAlignment="1">
      <alignment horizontal="right" vertical="center" shrinkToFit="1"/>
    </xf>
    <xf numFmtId="0" fontId="0" fillId="27" borderId="123" xfId="0" applyFill="1" applyBorder="1" applyAlignment="1">
      <alignment horizontal="right" vertical="center" shrinkToFit="1"/>
    </xf>
    <xf numFmtId="0" fontId="6" fillId="27" borderId="117" xfId="132" applyFont="1" applyFill="1" applyBorder="1" applyAlignment="1">
      <alignment horizontal="right" shrinkToFit="1"/>
    </xf>
    <xf numFmtId="0" fontId="6" fillId="27" borderId="123" xfId="132" applyFont="1" applyFill="1" applyBorder="1" applyAlignment="1">
      <alignment horizontal="right" shrinkToFit="1"/>
    </xf>
    <xf numFmtId="0" fontId="0" fillId="27" borderId="117" xfId="132" applyFont="1" applyFill="1" applyBorder="1" applyAlignment="1">
      <alignment horizontal="right" vertical="center" shrinkToFit="1"/>
    </xf>
    <xf numFmtId="0" fontId="0" fillId="27" borderId="123" xfId="132" applyFont="1" applyFill="1" applyBorder="1" applyAlignment="1">
      <alignment horizontal="right" vertical="center" shrinkToFit="1"/>
    </xf>
    <xf numFmtId="0" fontId="17" fillId="0" borderId="125" xfId="0" applyFont="1" applyFill="1" applyBorder="1" applyAlignment="1">
      <alignment horizontal="center" vertical="center" wrapText="1"/>
    </xf>
    <xf numFmtId="0" fontId="17" fillId="0" borderId="126" xfId="0" applyFont="1" applyFill="1" applyBorder="1" applyAlignment="1">
      <alignment horizontal="center" vertical="center" wrapText="1"/>
    </xf>
    <xf numFmtId="0" fontId="17" fillId="0" borderId="127" xfId="0" applyFont="1" applyFill="1" applyBorder="1" applyAlignment="1">
      <alignment horizontal="center" vertical="center" wrapText="1"/>
    </xf>
    <xf numFmtId="0" fontId="17" fillId="0" borderId="74" xfId="0" applyFont="1" applyFill="1" applyBorder="1" applyAlignment="1">
      <alignment horizontal="left" vertical="top" wrapText="1"/>
    </xf>
    <xf numFmtId="0" fontId="17" fillId="0" borderId="89"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90" xfId="0" applyFont="1" applyFill="1" applyBorder="1" applyAlignment="1">
      <alignment horizontal="left" vertical="top" wrapText="1"/>
    </xf>
    <xf numFmtId="0" fontId="17" fillId="0" borderId="88" xfId="0" applyFont="1" applyFill="1" applyBorder="1" applyAlignment="1">
      <alignment horizontal="left" vertical="top" wrapText="1"/>
    </xf>
    <xf numFmtId="0" fontId="17" fillId="0" borderId="91" xfId="0" applyFont="1" applyFill="1" applyBorder="1" applyAlignment="1">
      <alignment horizontal="left" vertical="top" wrapText="1"/>
    </xf>
    <xf numFmtId="0" fontId="0" fillId="0" borderId="74" xfId="0" applyBorder="1" applyAlignment="1">
      <alignment horizontal="left" vertical="top" wrapText="1"/>
    </xf>
    <xf numFmtId="0" fontId="0" fillId="0" borderId="88" xfId="0" applyBorder="1" applyAlignment="1">
      <alignment horizontal="left" vertical="top" wrapText="1"/>
    </xf>
    <xf numFmtId="0" fontId="17" fillId="0" borderId="74" xfId="0" applyFont="1" applyBorder="1" applyAlignment="1">
      <alignment horizontal="left" vertical="center" wrapText="1"/>
    </xf>
    <xf numFmtId="0" fontId="17" fillId="0" borderId="89" xfId="0" applyFont="1" applyBorder="1" applyAlignment="1">
      <alignment horizontal="left" vertical="center" wrapText="1"/>
    </xf>
    <xf numFmtId="0" fontId="17" fillId="0" borderId="88" xfId="0" applyFont="1" applyBorder="1" applyAlignment="1">
      <alignment horizontal="left" vertical="center" wrapText="1"/>
    </xf>
    <xf numFmtId="0" fontId="17" fillId="0" borderId="91" xfId="0" applyFont="1" applyBorder="1" applyAlignment="1">
      <alignment horizontal="left" vertical="center" wrapText="1"/>
    </xf>
    <xf numFmtId="0" fontId="17" fillId="0" borderId="125" xfId="0" applyFont="1" applyBorder="1" applyAlignment="1">
      <alignment horizontal="center" vertical="center"/>
    </xf>
    <xf numFmtId="0" fontId="17" fillId="0" borderId="127" xfId="0" applyFont="1" applyBorder="1" applyAlignment="1">
      <alignment horizontal="center" vertical="center"/>
    </xf>
    <xf numFmtId="0" fontId="17" fillId="0" borderId="125" xfId="0" applyFont="1" applyBorder="1" applyAlignment="1">
      <alignment horizontal="center" vertical="center" wrapText="1"/>
    </xf>
    <xf numFmtId="0" fontId="0" fillId="0" borderId="126" xfId="0" applyBorder="1" applyAlignment="1">
      <alignment horizontal="center" vertical="center" wrapText="1"/>
    </xf>
    <xf numFmtId="0" fontId="0" fillId="0" borderId="127" xfId="0" applyBorder="1" applyAlignment="1">
      <alignment horizontal="center" vertical="center" wrapText="1"/>
    </xf>
    <xf numFmtId="0" fontId="0" fillId="0" borderId="74" xfId="0" applyBorder="1" applyAlignment="1">
      <alignment horizontal="left" vertical="center" wrapText="1"/>
    </xf>
    <xf numFmtId="0" fontId="0" fillId="0" borderId="89" xfId="0" applyBorder="1" applyAlignment="1">
      <alignment horizontal="left" vertical="center" wrapText="1"/>
    </xf>
    <xf numFmtId="0" fontId="0" fillId="0" borderId="0" xfId="0" applyAlignment="1">
      <alignment horizontal="left" vertical="center" wrapText="1"/>
    </xf>
    <xf numFmtId="0" fontId="0" fillId="0" borderId="90" xfId="0" applyBorder="1" applyAlignment="1">
      <alignment horizontal="left" vertical="center" wrapText="1"/>
    </xf>
    <xf numFmtId="0" fontId="0" fillId="0" borderId="88" xfId="0" applyBorder="1" applyAlignment="1">
      <alignment horizontal="left" vertical="center" wrapText="1"/>
    </xf>
    <xf numFmtId="0" fontId="0" fillId="0" borderId="91" xfId="0" applyBorder="1" applyAlignment="1">
      <alignment horizontal="left" vertical="center" wrapText="1"/>
    </xf>
    <xf numFmtId="0" fontId="17" fillId="0" borderId="126" xfId="0" applyFont="1" applyBorder="1" applyAlignment="1">
      <alignment horizontal="center" vertical="center"/>
    </xf>
    <xf numFmtId="0" fontId="17" fillId="0" borderId="87" xfId="0" applyFont="1" applyFill="1" applyBorder="1" applyAlignment="1">
      <alignment horizontal="left" vertical="center" wrapText="1"/>
    </xf>
    <xf numFmtId="0" fontId="0" fillId="0" borderId="16" xfId="0" applyBorder="1" applyAlignment="1">
      <alignment horizontal="left" vertical="center" wrapText="1"/>
    </xf>
    <xf numFmtId="0" fontId="0" fillId="0" borderId="92" xfId="0" applyBorder="1" applyAlignment="1">
      <alignment horizontal="left" vertical="center" wrapText="1"/>
    </xf>
    <xf numFmtId="0" fontId="17" fillId="0" borderId="87" xfId="0" applyFont="1" applyBorder="1" applyAlignment="1">
      <alignment horizontal="left" vertical="center" wrapText="1"/>
    </xf>
    <xf numFmtId="0" fontId="0" fillId="0" borderId="127" xfId="0" applyBorder="1" applyAlignment="1">
      <alignment horizontal="center" vertical="center"/>
    </xf>
    <xf numFmtId="0" fontId="17" fillId="0" borderId="87" xfId="0" applyFont="1" applyBorder="1" applyAlignment="1">
      <alignment vertical="center" wrapText="1"/>
    </xf>
    <xf numFmtId="0" fontId="0" fillId="0" borderId="74" xfId="0" applyBorder="1" applyAlignment="1">
      <alignment vertical="center"/>
    </xf>
    <xf numFmtId="0" fontId="0" fillId="0" borderId="89" xfId="0" applyBorder="1" applyAlignment="1">
      <alignment vertical="center"/>
    </xf>
    <xf numFmtId="0" fontId="0" fillId="0" borderId="92" xfId="0" applyBorder="1" applyAlignment="1">
      <alignment vertical="center"/>
    </xf>
    <xf numFmtId="0" fontId="0" fillId="0" borderId="88" xfId="0" applyBorder="1" applyAlignment="1">
      <alignment vertical="center"/>
    </xf>
    <xf numFmtId="0" fontId="0" fillId="0" borderId="91" xfId="0" applyBorder="1" applyAlignment="1">
      <alignment vertical="center"/>
    </xf>
    <xf numFmtId="0" fontId="17" fillId="0" borderId="128" xfId="0" applyFont="1" applyBorder="1" applyAlignment="1">
      <alignment vertical="center" wrapText="1"/>
    </xf>
    <xf numFmtId="0" fontId="17" fillId="0" borderId="45" xfId="0" applyFont="1" applyBorder="1" applyAlignment="1">
      <alignment vertical="center"/>
    </xf>
    <xf numFmtId="0" fontId="17" fillId="0" borderId="86" xfId="0" applyFont="1" applyBorder="1" applyAlignment="1">
      <alignment vertical="center"/>
    </xf>
    <xf numFmtId="0" fontId="0" fillId="0" borderId="126" xfId="0" applyBorder="1" applyAlignment="1">
      <alignment horizontal="center" vertical="center"/>
    </xf>
    <xf numFmtId="0" fontId="17" fillId="0" borderId="74" xfId="0" applyFont="1" applyBorder="1" applyAlignment="1">
      <alignment horizontal="left" vertical="top" wrapText="1"/>
    </xf>
    <xf numFmtId="0" fontId="17" fillId="0" borderId="74" xfId="0" applyFont="1" applyBorder="1" applyAlignment="1">
      <alignment horizontal="left" vertical="top"/>
    </xf>
    <xf numFmtId="0" fontId="17" fillId="0" borderId="89" xfId="0" applyFont="1" applyBorder="1" applyAlignment="1">
      <alignment horizontal="left" vertical="top"/>
    </xf>
    <xf numFmtId="0" fontId="17" fillId="0" borderId="0" xfId="0" applyFont="1" applyBorder="1" applyAlignment="1">
      <alignment horizontal="left" vertical="top"/>
    </xf>
    <xf numFmtId="0" fontId="17" fillId="0" borderId="90" xfId="0" applyFont="1" applyBorder="1" applyAlignment="1">
      <alignment horizontal="left" vertical="top"/>
    </xf>
    <xf numFmtId="0" fontId="17" fillId="0" borderId="88" xfId="0" applyFont="1" applyBorder="1" applyAlignment="1">
      <alignment horizontal="left" vertical="top"/>
    </xf>
    <xf numFmtId="0" fontId="17" fillId="0" borderId="91" xfId="0" applyFont="1" applyBorder="1" applyAlignment="1">
      <alignment horizontal="left" vertical="top"/>
    </xf>
    <xf numFmtId="0" fontId="17" fillId="0" borderId="87" xfId="0" applyFont="1" applyBorder="1" applyAlignment="1">
      <alignment horizontal="left" vertical="center"/>
    </xf>
    <xf numFmtId="0" fontId="0" fillId="0" borderId="74" xfId="0" applyBorder="1" applyAlignment="1">
      <alignment horizontal="left" vertical="center"/>
    </xf>
    <xf numFmtId="0" fontId="0" fillId="0" borderId="89" xfId="0" applyBorder="1" applyAlignment="1">
      <alignment horizontal="left" vertical="center"/>
    </xf>
    <xf numFmtId="0" fontId="0" fillId="0" borderId="92" xfId="0" applyBorder="1" applyAlignment="1">
      <alignment horizontal="left" vertical="center"/>
    </xf>
    <xf numFmtId="0" fontId="0" fillId="0" borderId="88" xfId="0" applyBorder="1" applyAlignment="1">
      <alignment horizontal="left" vertical="center"/>
    </xf>
    <xf numFmtId="0" fontId="0" fillId="0" borderId="91" xfId="0" applyBorder="1" applyAlignment="1">
      <alignment horizontal="left" vertical="center"/>
    </xf>
    <xf numFmtId="0" fontId="17" fillId="0" borderId="125" xfId="0" applyFont="1" applyFill="1" applyBorder="1" applyAlignment="1">
      <alignment horizontal="center" vertical="center"/>
    </xf>
    <xf numFmtId="0" fontId="17" fillId="0" borderId="127" xfId="0" applyFont="1" applyFill="1" applyBorder="1" applyAlignment="1">
      <alignment horizontal="center" vertical="center"/>
    </xf>
    <xf numFmtId="0" fontId="17" fillId="0" borderId="87" xfId="0" applyFont="1" applyFill="1" applyBorder="1" applyAlignment="1">
      <alignment vertical="center"/>
    </xf>
    <xf numFmtId="0" fontId="0" fillId="28" borderId="28" xfId="0" applyFill="1" applyBorder="1" applyAlignment="1">
      <alignment horizontal="center" vertical="center"/>
    </xf>
    <xf numFmtId="0" fontId="0" fillId="28" borderId="53" xfId="0" applyFill="1" applyBorder="1" applyAlignment="1">
      <alignment horizontal="center" vertical="center"/>
    </xf>
    <xf numFmtId="0" fontId="0" fillId="0" borderId="0" xfId="0" applyBorder="1" applyAlignment="1">
      <alignment horizontal="left" vertical="center" wrapText="1"/>
    </xf>
    <xf numFmtId="0" fontId="17" fillId="0" borderId="87" xfId="0" applyFont="1" applyFill="1" applyBorder="1" applyAlignment="1">
      <alignment vertical="center" wrapText="1"/>
    </xf>
    <xf numFmtId="0" fontId="17" fillId="0" borderId="74" xfId="0" applyFont="1" applyFill="1" applyBorder="1" applyAlignment="1">
      <alignment vertical="center" wrapText="1"/>
    </xf>
    <xf numFmtId="0" fontId="17" fillId="0" borderId="89" xfId="0" applyFont="1" applyFill="1" applyBorder="1" applyAlignment="1">
      <alignment vertical="center" wrapText="1"/>
    </xf>
    <xf numFmtId="0" fontId="17" fillId="0" borderId="16" xfId="0" applyFont="1" applyFill="1" applyBorder="1" applyAlignment="1">
      <alignment vertical="center" wrapText="1"/>
    </xf>
    <xf numFmtId="0" fontId="17" fillId="0" borderId="0" xfId="0" applyFont="1" applyFill="1" applyBorder="1" applyAlignment="1">
      <alignment vertical="center" wrapText="1"/>
    </xf>
    <xf numFmtId="0" fontId="17" fillId="0" borderId="90" xfId="0" applyFont="1" applyFill="1" applyBorder="1" applyAlignment="1">
      <alignment vertical="center" wrapText="1"/>
    </xf>
    <xf numFmtId="0" fontId="17" fillId="0" borderId="92" xfId="0" applyFont="1" applyFill="1" applyBorder="1" applyAlignment="1">
      <alignment vertical="center" wrapText="1"/>
    </xf>
    <xf numFmtId="0" fontId="17" fillId="0" borderId="88" xfId="0" applyFont="1" applyFill="1" applyBorder="1" applyAlignment="1">
      <alignment vertical="center" wrapText="1"/>
    </xf>
    <xf numFmtId="0" fontId="17" fillId="0" borderId="91" xfId="0" applyFont="1" applyFill="1" applyBorder="1" applyAlignment="1">
      <alignment vertical="center" wrapText="1"/>
    </xf>
    <xf numFmtId="0" fontId="17" fillId="0" borderId="129" xfId="0" applyFont="1" applyBorder="1" applyAlignment="1">
      <alignment horizontal="left" vertical="center" wrapText="1"/>
    </xf>
    <xf numFmtId="0" fontId="0" fillId="0" borderId="75" xfId="0" applyBorder="1" applyAlignment="1">
      <alignment horizontal="left" vertical="center" wrapText="1"/>
    </xf>
    <xf numFmtId="0" fontId="0" fillId="0" borderId="130" xfId="0" applyBorder="1" applyAlignment="1">
      <alignment horizontal="left" vertical="center" wrapText="1"/>
    </xf>
    <xf numFmtId="0" fontId="0" fillId="0" borderId="74" xfId="0" applyBorder="1"/>
    <xf numFmtId="0" fontId="0" fillId="0" borderId="89" xfId="0" applyBorder="1"/>
    <xf numFmtId="0" fontId="0" fillId="0" borderId="0" xfId="0"/>
    <xf numFmtId="0" fontId="0" fillId="0" borderId="90" xfId="0" applyBorder="1"/>
    <xf numFmtId="0" fontId="0" fillId="0" borderId="88" xfId="0" applyBorder="1"/>
    <xf numFmtId="0" fontId="0" fillId="0" borderId="91" xfId="0" applyBorder="1"/>
    <xf numFmtId="186" fontId="42" fillId="26" borderId="131" xfId="0" applyNumberFormat="1" applyFont="1" applyFill="1" applyBorder="1" applyAlignment="1">
      <alignment horizontal="center" vertical="center"/>
    </xf>
    <xf numFmtId="186" fontId="42" fillId="26" borderId="132" xfId="0" applyNumberFormat="1" applyFont="1" applyFill="1" applyBorder="1" applyAlignment="1">
      <alignment horizontal="center" vertical="center"/>
    </xf>
    <xf numFmtId="186" fontId="42" fillId="26" borderId="133" xfId="0" applyNumberFormat="1" applyFont="1" applyFill="1" applyBorder="1" applyAlignment="1">
      <alignment horizontal="center" vertical="center"/>
    </xf>
    <xf numFmtId="186" fontId="42" fillId="26" borderId="134" xfId="0" applyNumberFormat="1" applyFont="1" applyFill="1" applyBorder="1" applyAlignment="1">
      <alignment horizontal="center" vertical="center"/>
    </xf>
    <xf numFmtId="186" fontId="42" fillId="26" borderId="0" xfId="0" applyNumberFormat="1" applyFont="1" applyFill="1" applyBorder="1" applyAlignment="1">
      <alignment horizontal="center" vertical="center"/>
    </xf>
    <xf numFmtId="186" fontId="42" fillId="26" borderId="135" xfId="0" applyNumberFormat="1" applyFont="1" applyFill="1" applyBorder="1" applyAlignment="1">
      <alignment horizontal="center" vertical="center"/>
    </xf>
    <xf numFmtId="186" fontId="42" fillId="26" borderId="136" xfId="0" applyNumberFormat="1" applyFont="1" applyFill="1" applyBorder="1" applyAlignment="1">
      <alignment horizontal="center" vertical="center"/>
    </xf>
    <xf numFmtId="186" fontId="42" fillId="26" borderId="137" xfId="0" applyNumberFormat="1" applyFont="1" applyFill="1" applyBorder="1" applyAlignment="1">
      <alignment horizontal="center" vertical="center"/>
    </xf>
    <xf numFmtId="186" fontId="42" fillId="26" borderId="138" xfId="0" applyNumberFormat="1" applyFont="1" applyFill="1" applyBorder="1" applyAlignment="1">
      <alignment horizontal="center" vertical="center"/>
    </xf>
    <xf numFmtId="0" fontId="17" fillId="0" borderId="125" xfId="0" applyFont="1" applyBorder="1" applyAlignment="1">
      <alignment horizontal="left" vertical="center" wrapText="1"/>
    </xf>
    <xf numFmtId="0" fontId="0" fillId="0" borderId="126" xfId="0" applyBorder="1" applyAlignment="1">
      <alignment horizontal="left" vertical="center" wrapText="1"/>
    </xf>
    <xf numFmtId="0" fontId="0" fillId="0" borderId="127" xfId="0" applyBorder="1" applyAlignment="1">
      <alignment horizontal="left" vertical="center" wrapText="1"/>
    </xf>
    <xf numFmtId="0" fontId="17" fillId="0" borderId="74" xfId="0" applyFont="1" applyFill="1" applyBorder="1" applyAlignment="1">
      <alignment horizontal="left" vertical="center" wrapText="1"/>
    </xf>
    <xf numFmtId="0" fontId="43" fillId="26" borderId="69" xfId="0" applyFont="1" applyFill="1" applyBorder="1" applyAlignment="1">
      <alignment horizontal="center" vertical="center"/>
    </xf>
    <xf numFmtId="0" fontId="43" fillId="26" borderId="70" xfId="0" applyFont="1" applyFill="1" applyBorder="1" applyAlignment="1">
      <alignment horizontal="center" vertical="center"/>
    </xf>
    <xf numFmtId="0" fontId="43" fillId="26" borderId="20" xfId="0" applyFont="1" applyFill="1" applyBorder="1" applyAlignment="1">
      <alignment horizontal="center" vertical="center"/>
    </xf>
    <xf numFmtId="0" fontId="43" fillId="26" borderId="71" xfId="0" applyFont="1" applyFill="1" applyBorder="1" applyAlignment="1">
      <alignment horizontal="center" vertical="center"/>
    </xf>
    <xf numFmtId="0" fontId="43" fillId="26" borderId="0" xfId="0" applyFont="1" applyFill="1" applyBorder="1" applyAlignment="1">
      <alignment horizontal="center" vertical="center"/>
    </xf>
    <xf numFmtId="0" fontId="43" fillId="26" borderId="21" xfId="0" applyFont="1" applyFill="1" applyBorder="1" applyAlignment="1">
      <alignment horizontal="center" vertical="center"/>
    </xf>
    <xf numFmtId="0" fontId="43" fillId="26" borderId="72" xfId="0" applyFont="1" applyFill="1" applyBorder="1" applyAlignment="1">
      <alignment horizontal="center" vertical="center"/>
    </xf>
    <xf numFmtId="0" fontId="43" fillId="26" borderId="12" xfId="0" applyFont="1" applyFill="1" applyBorder="1" applyAlignment="1">
      <alignment horizontal="center" vertical="center"/>
    </xf>
    <xf numFmtId="0" fontId="43" fillId="26" borderId="73" xfId="0" applyFont="1" applyFill="1" applyBorder="1" applyAlignment="1">
      <alignment horizontal="center" vertical="center"/>
    </xf>
    <xf numFmtId="0" fontId="17" fillId="0" borderId="74" xfId="0" applyFont="1" applyBorder="1" applyAlignment="1">
      <alignment vertical="center" wrapText="1"/>
    </xf>
    <xf numFmtId="0" fontId="17" fillId="0" borderId="89" xfId="0" applyFont="1" applyBorder="1" applyAlignment="1">
      <alignment vertical="center" wrapText="1"/>
    </xf>
    <xf numFmtId="0" fontId="17" fillId="0" borderId="0" xfId="0" applyFont="1" applyBorder="1" applyAlignment="1">
      <alignment vertical="center" wrapText="1"/>
    </xf>
    <xf numFmtId="0" fontId="17" fillId="0" borderId="0" xfId="0" applyFont="1" applyAlignment="1">
      <alignment vertical="center" wrapText="1"/>
    </xf>
    <xf numFmtId="0" fontId="17" fillId="0" borderId="90" xfId="0" applyFont="1" applyBorder="1" applyAlignment="1">
      <alignment vertical="center" wrapText="1"/>
    </xf>
    <xf numFmtId="0" fontId="17" fillId="0" borderId="88" xfId="0" applyFont="1" applyBorder="1" applyAlignment="1">
      <alignment vertical="center" wrapText="1"/>
    </xf>
    <xf numFmtId="0" fontId="17" fillId="0" borderId="91" xfId="0" applyFont="1" applyBorder="1" applyAlignment="1">
      <alignment vertical="center" wrapText="1"/>
    </xf>
    <xf numFmtId="0" fontId="43" fillId="28" borderId="69" xfId="0" applyFont="1" applyFill="1" applyBorder="1" applyAlignment="1">
      <alignment horizontal="center" vertical="center"/>
    </xf>
    <xf numFmtId="0" fontId="43" fillId="28" borderId="70" xfId="0" applyFont="1" applyFill="1" applyBorder="1" applyAlignment="1">
      <alignment horizontal="center" vertical="center"/>
    </xf>
    <xf numFmtId="0" fontId="43" fillId="28" borderId="20" xfId="0" applyFont="1" applyFill="1" applyBorder="1" applyAlignment="1">
      <alignment horizontal="center" vertical="center"/>
    </xf>
    <xf numFmtId="0" fontId="43" fillId="28" borderId="71" xfId="0" applyFont="1" applyFill="1" applyBorder="1" applyAlignment="1">
      <alignment horizontal="center" vertical="center"/>
    </xf>
    <xf numFmtId="0" fontId="43" fillId="28" borderId="0" xfId="0" applyFont="1" applyFill="1" applyBorder="1" applyAlignment="1">
      <alignment horizontal="center" vertical="center"/>
    </xf>
    <xf numFmtId="0" fontId="43" fillId="28" borderId="21" xfId="0" applyFont="1" applyFill="1" applyBorder="1" applyAlignment="1">
      <alignment horizontal="center" vertical="center"/>
    </xf>
    <xf numFmtId="0" fontId="43" fillId="28" borderId="72" xfId="0" applyFont="1" applyFill="1" applyBorder="1" applyAlignment="1">
      <alignment horizontal="center" vertical="center"/>
    </xf>
    <xf numFmtId="0" fontId="43" fillId="28" borderId="12" xfId="0" applyFont="1" applyFill="1" applyBorder="1" applyAlignment="1">
      <alignment horizontal="center" vertical="center"/>
    </xf>
    <xf numFmtId="0" fontId="43" fillId="28" borderId="73" xfId="0" applyFont="1" applyFill="1" applyBorder="1" applyAlignment="1">
      <alignment horizontal="center" vertical="center"/>
    </xf>
    <xf numFmtId="0" fontId="17" fillId="0" borderId="75" xfId="0" applyFont="1" applyBorder="1" applyAlignment="1">
      <alignment horizontal="left" vertical="center" wrapText="1"/>
    </xf>
    <xf numFmtId="0" fontId="17" fillId="0" borderId="0" xfId="0" applyFont="1" applyBorder="1" applyAlignment="1">
      <alignment horizontal="left" vertical="center" wrapText="1"/>
    </xf>
    <xf numFmtId="0" fontId="17" fillId="0" borderId="90" xfId="0" applyFont="1" applyBorder="1" applyAlignment="1">
      <alignment horizontal="left" vertical="center" wrapText="1"/>
    </xf>
    <xf numFmtId="0" fontId="17" fillId="0" borderId="130" xfId="0" applyFont="1" applyBorder="1" applyAlignment="1">
      <alignment horizontal="left" vertical="center" wrapText="1"/>
    </xf>
    <xf numFmtId="0" fontId="0" fillId="0" borderId="74" xfId="0" applyBorder="1" applyAlignment="1">
      <alignment vertical="center" wrapText="1"/>
    </xf>
    <xf numFmtId="0" fontId="0" fillId="0" borderId="92" xfId="0" applyBorder="1" applyAlignment="1">
      <alignment vertical="center" wrapText="1"/>
    </xf>
    <xf numFmtId="0" fontId="0" fillId="0" borderId="88" xfId="0" applyBorder="1" applyAlignment="1">
      <alignment vertical="center" wrapText="1"/>
    </xf>
    <xf numFmtId="0" fontId="0" fillId="25" borderId="28" xfId="0" applyFill="1" applyBorder="1" applyAlignment="1">
      <alignment horizontal="center"/>
    </xf>
    <xf numFmtId="0" fontId="0" fillId="25" borderId="53" xfId="0" applyFill="1" applyBorder="1" applyAlignment="1">
      <alignment horizontal="center"/>
    </xf>
    <xf numFmtId="0" fontId="0" fillId="25" borderId="57" xfId="0" applyFill="1" applyBorder="1" applyAlignment="1">
      <alignment horizontal="center" vertical="center"/>
    </xf>
    <xf numFmtId="0" fontId="0" fillId="25" borderId="29" xfId="0" applyFill="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17" fillId="0" borderId="87" xfId="0" applyFont="1" applyFill="1" applyBorder="1" applyAlignment="1">
      <alignment horizontal="left" vertical="top" wrapText="1"/>
    </xf>
    <xf numFmtId="0" fontId="0" fillId="0" borderId="92" xfId="0" applyBorder="1" applyAlignment="1">
      <alignment horizontal="left" vertical="top" wrapText="1"/>
    </xf>
    <xf numFmtId="176" fontId="17" fillId="0" borderId="128" xfId="121" applyFont="1" applyBorder="1" applyAlignment="1">
      <alignment vertical="center"/>
    </xf>
    <xf numFmtId="0" fontId="0" fillId="0" borderId="45" xfId="0" applyBorder="1" applyAlignment="1">
      <alignment vertical="center"/>
    </xf>
    <xf numFmtId="0" fontId="17" fillId="0" borderId="128" xfId="0" applyFont="1" applyBorder="1" applyAlignment="1">
      <alignment vertical="center"/>
    </xf>
    <xf numFmtId="0" fontId="0" fillId="0" borderId="89" xfId="0"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90" xfId="0" applyBorder="1" applyAlignment="1">
      <alignment horizontal="left" vertical="top" wrapText="1"/>
    </xf>
    <xf numFmtId="0" fontId="0" fillId="0" borderId="91" xfId="0" applyBorder="1" applyAlignment="1">
      <alignment horizontal="left" vertical="top" wrapText="1"/>
    </xf>
    <xf numFmtId="0" fontId="0" fillId="0" borderId="16" xfId="0" applyBorder="1" applyAlignment="1">
      <alignment horizontal="left" vertical="top" wrapText="1"/>
    </xf>
    <xf numFmtId="0" fontId="17" fillId="0" borderId="125" xfId="0" applyFont="1" applyFill="1" applyBorder="1" applyAlignment="1">
      <alignment horizontal="right" vertical="center"/>
    </xf>
    <xf numFmtId="0" fontId="0" fillId="0" borderId="127" xfId="0" applyBorder="1" applyAlignment="1">
      <alignment vertical="center"/>
    </xf>
    <xf numFmtId="0" fontId="17" fillId="0" borderId="128" xfId="0" applyFont="1" applyBorder="1" applyAlignment="1">
      <alignment horizontal="left" vertical="center"/>
    </xf>
    <xf numFmtId="0" fontId="0" fillId="0" borderId="45" xfId="0" applyBorder="1" applyAlignment="1"/>
    <xf numFmtId="0" fontId="0" fillId="0" borderId="86" xfId="0" applyBorder="1" applyAlignment="1"/>
    <xf numFmtId="0" fontId="17" fillId="0" borderId="128" xfId="0" applyFont="1" applyBorder="1" applyAlignment="1">
      <alignment horizontal="left" vertical="center" wrapText="1"/>
    </xf>
    <xf numFmtId="0" fontId="0" fillId="0" borderId="13" xfId="0" quotePrefix="1" applyBorder="1" applyAlignment="1">
      <alignment horizontal="center" vertical="center"/>
    </xf>
    <xf numFmtId="0" fontId="0" fillId="0" borderId="23" xfId="0" quotePrefix="1" applyBorder="1" applyAlignment="1">
      <alignment horizontal="center" vertical="center"/>
    </xf>
    <xf numFmtId="0" fontId="0" fillId="0" borderId="16" xfId="0" quotePrefix="1" applyBorder="1" applyAlignment="1">
      <alignment horizontal="center" vertical="center"/>
    </xf>
    <xf numFmtId="0" fontId="0" fillId="0" borderId="15" xfId="0" quotePrefix="1" applyBorder="1" applyAlignment="1">
      <alignment horizontal="center" vertical="center"/>
    </xf>
    <xf numFmtId="0" fontId="0" fillId="0" borderId="17" xfId="0" quotePrefix="1" applyBorder="1" applyAlignment="1">
      <alignment horizontal="center" vertical="center"/>
    </xf>
    <xf numFmtId="0" fontId="0" fillId="0" borderId="19" xfId="0" quotePrefix="1" applyBorder="1" applyAlignment="1">
      <alignment horizontal="center" vertical="center"/>
    </xf>
    <xf numFmtId="0" fontId="0" fillId="28" borderId="28" xfId="0" applyFill="1" applyBorder="1" applyAlignment="1">
      <alignment horizontal="left"/>
    </xf>
    <xf numFmtId="0" fontId="0" fillId="28" borderId="50" xfId="0" applyFill="1" applyBorder="1" applyAlignment="1">
      <alignment horizontal="left"/>
    </xf>
    <xf numFmtId="0" fontId="0" fillId="28" borderId="53" xfId="0" applyFill="1" applyBorder="1" applyAlignment="1">
      <alignment horizontal="left"/>
    </xf>
    <xf numFmtId="0" fontId="0" fillId="25" borderId="28" xfId="0" applyFill="1" applyBorder="1" applyAlignment="1">
      <alignment horizontal="center" vertical="center"/>
    </xf>
    <xf numFmtId="0" fontId="0" fillId="25" borderId="50" xfId="0" applyFill="1" applyBorder="1" applyAlignment="1">
      <alignment horizontal="center" vertical="center"/>
    </xf>
    <xf numFmtId="0" fontId="0" fillId="25" borderId="53" xfId="0" applyFill="1" applyBorder="1" applyAlignment="1">
      <alignment horizontal="center" vertical="center"/>
    </xf>
    <xf numFmtId="0" fontId="0" fillId="0" borderId="74" xfId="0" applyBorder="1" applyAlignment="1"/>
    <xf numFmtId="0" fontId="0" fillId="0" borderId="89" xfId="0" applyBorder="1" applyAlignment="1"/>
    <xf numFmtId="0" fontId="0" fillId="0" borderId="16" xfId="0" applyBorder="1" applyAlignment="1"/>
    <xf numFmtId="0" fontId="0" fillId="0" borderId="0" xfId="0" applyBorder="1" applyAlignment="1"/>
    <xf numFmtId="0" fontId="0" fillId="0" borderId="90" xfId="0" applyBorder="1" applyAlignment="1"/>
    <xf numFmtId="0" fontId="0" fillId="0" borderId="92" xfId="0" applyBorder="1" applyAlignment="1"/>
    <xf numFmtId="0" fontId="0" fillId="0" borderId="88" xfId="0" applyBorder="1" applyAlignment="1"/>
    <xf numFmtId="0" fontId="0" fillId="0" borderId="91" xfId="0" applyBorder="1" applyAlignment="1"/>
    <xf numFmtId="0" fontId="17" fillId="0" borderId="125" xfId="0" applyFont="1" applyFill="1" applyBorder="1" applyAlignment="1">
      <alignment horizontal="left" vertical="center" wrapText="1"/>
    </xf>
    <xf numFmtId="0" fontId="4" fillId="0" borderId="0" xfId="135" applyAlignment="1">
      <alignment vertical="center"/>
    </xf>
    <xf numFmtId="0" fontId="4" fillId="0" borderId="142" xfId="135" applyBorder="1" applyAlignment="1">
      <alignment vertical="center"/>
    </xf>
    <xf numFmtId="0" fontId="4" fillId="0" borderId="141" xfId="135" applyBorder="1" applyAlignment="1">
      <alignment vertical="center"/>
    </xf>
    <xf numFmtId="0" fontId="4" fillId="0" borderId="143" xfId="135" applyBorder="1" applyAlignment="1">
      <alignment vertical="center"/>
    </xf>
    <xf numFmtId="0" fontId="4" fillId="0" borderId="144" xfId="135" applyBorder="1" applyAlignment="1">
      <alignment vertical="center"/>
    </xf>
    <xf numFmtId="0" fontId="4" fillId="0" borderId="145" xfId="135" applyBorder="1" applyAlignment="1">
      <alignment vertical="center"/>
    </xf>
    <xf numFmtId="0" fontId="4" fillId="0" borderId="143" xfId="135" applyBorder="1" applyAlignment="1">
      <alignment horizontal="center" vertical="center"/>
    </xf>
    <xf numFmtId="0" fontId="4" fillId="0" borderId="144" xfId="135" applyBorder="1" applyAlignment="1">
      <alignment horizontal="center" vertical="center"/>
    </xf>
    <xf numFmtId="0" fontId="4" fillId="0" borderId="145" xfId="135" applyBorder="1" applyAlignment="1">
      <alignment horizontal="center" vertical="center"/>
    </xf>
    <xf numFmtId="0" fontId="4" fillId="0" borderId="146" xfId="135" applyBorder="1" applyAlignment="1">
      <alignment vertical="center"/>
    </xf>
    <xf numFmtId="0" fontId="4" fillId="0" borderId="147" xfId="135" applyBorder="1" applyAlignment="1">
      <alignment vertical="center"/>
    </xf>
    <xf numFmtId="0" fontId="17" fillId="0" borderId="129" xfId="135" applyFont="1" applyBorder="1" applyAlignment="1">
      <alignment horizontal="center" vertical="center"/>
    </xf>
    <xf numFmtId="0" fontId="0" fillId="0" borderId="74" xfId="0" applyBorder="1" applyAlignment="1">
      <alignment horizontal="center" vertical="center"/>
    </xf>
    <xf numFmtId="0" fontId="0" fillId="0" borderId="139" xfId="0" applyBorder="1" applyAlignment="1">
      <alignment horizontal="center" vertical="center"/>
    </xf>
    <xf numFmtId="0" fontId="0" fillId="0" borderId="75" xfId="0" applyBorder="1" applyAlignment="1">
      <alignment horizontal="center" vertical="center"/>
    </xf>
    <xf numFmtId="0" fontId="0" fillId="0" borderId="0" xfId="0" applyBorder="1" applyAlignment="1">
      <alignment horizontal="center" vertical="center"/>
    </xf>
    <xf numFmtId="0" fontId="0" fillId="0" borderId="15" xfId="0" applyBorder="1" applyAlignment="1">
      <alignment horizontal="center" vertical="center"/>
    </xf>
    <xf numFmtId="0" fontId="0" fillId="0" borderId="130" xfId="0" applyBorder="1" applyAlignment="1">
      <alignment horizontal="center" vertical="center"/>
    </xf>
    <xf numFmtId="0" fontId="0" fillId="0" borderId="88" xfId="0" applyBorder="1" applyAlignment="1">
      <alignment horizontal="center" vertical="center"/>
    </xf>
    <xf numFmtId="0" fontId="0" fillId="0" borderId="140" xfId="0" applyBorder="1" applyAlignment="1">
      <alignment horizontal="center" vertical="center"/>
    </xf>
    <xf numFmtId="0" fontId="17" fillId="0" borderId="87" xfId="135" applyFont="1" applyBorder="1" applyAlignment="1">
      <alignment vertical="center" wrapText="1"/>
    </xf>
    <xf numFmtId="0" fontId="4" fillId="0" borderId="74" xfId="135" applyBorder="1" applyAlignment="1">
      <alignment vertical="center"/>
    </xf>
    <xf numFmtId="0" fontId="4" fillId="0" borderId="89" xfId="135" applyBorder="1" applyAlignment="1">
      <alignment vertical="center"/>
    </xf>
    <xf numFmtId="0" fontId="4" fillId="0" borderId="16" xfId="135" applyBorder="1" applyAlignment="1">
      <alignment vertical="center"/>
    </xf>
    <xf numFmtId="0" fontId="4" fillId="0" borderId="0" xfId="135" applyBorder="1" applyAlignment="1">
      <alignment vertical="center"/>
    </xf>
    <xf numFmtId="0" fontId="4" fillId="0" borderId="90" xfId="135" applyBorder="1" applyAlignment="1">
      <alignment vertical="center"/>
    </xf>
    <xf numFmtId="0" fontId="17" fillId="25" borderId="28" xfId="0" applyFont="1" applyFill="1" applyBorder="1" applyAlignment="1">
      <alignment horizontal="center" vertical="center"/>
    </xf>
    <xf numFmtId="0" fontId="0" fillId="25" borderId="53" xfId="0" applyFill="1" applyBorder="1" applyAlignment="1"/>
    <xf numFmtId="0" fontId="0" fillId="0" borderId="89" xfId="0" applyBorder="1" applyAlignment="1">
      <alignment vertical="center" wrapText="1"/>
    </xf>
    <xf numFmtId="0" fontId="0" fillId="0" borderId="0" xfId="0" applyAlignment="1">
      <alignment vertical="center" wrapText="1"/>
    </xf>
    <xf numFmtId="0" fontId="0" fillId="0" borderId="90" xfId="0" applyBorder="1" applyAlignment="1">
      <alignment vertical="center" wrapText="1"/>
    </xf>
    <xf numFmtId="0" fontId="0" fillId="0" borderId="91" xfId="0" applyBorder="1" applyAlignment="1">
      <alignment vertical="center" wrapText="1"/>
    </xf>
    <xf numFmtId="0" fontId="17" fillId="27" borderId="148" xfId="0" applyFont="1" applyFill="1" applyBorder="1" applyAlignment="1">
      <alignment horizontal="center" vertical="center"/>
    </xf>
    <xf numFmtId="0" fontId="17" fillId="27" borderId="149" xfId="0" applyFont="1" applyFill="1" applyBorder="1" applyAlignment="1">
      <alignment horizontal="center" vertical="center"/>
    </xf>
    <xf numFmtId="0" fontId="0" fillId="0" borderId="16" xfId="0" applyBorder="1" applyAlignment="1">
      <alignment vertical="center" wrapText="1"/>
    </xf>
    <xf numFmtId="0" fontId="17" fillId="0" borderId="125" xfId="130" applyFont="1" applyBorder="1" applyAlignment="1">
      <alignment horizontal="center" vertical="center" wrapText="1"/>
    </xf>
    <xf numFmtId="0" fontId="17" fillId="0" borderId="74" xfId="130" applyFont="1" applyBorder="1" applyAlignment="1">
      <alignment horizontal="left" vertical="center" wrapText="1"/>
    </xf>
    <xf numFmtId="0" fontId="0" fillId="0" borderId="126" xfId="0" applyBorder="1" applyAlignment="1">
      <alignment wrapText="1"/>
    </xf>
    <xf numFmtId="0" fontId="0" fillId="0" borderId="127" xfId="0" applyBorder="1" applyAlignment="1">
      <alignment wrapText="1"/>
    </xf>
    <xf numFmtId="0" fontId="0" fillId="0" borderId="74" xfId="0" applyBorder="1" applyAlignment="1">
      <alignment wrapText="1"/>
    </xf>
    <xf numFmtId="0" fontId="0" fillId="0" borderId="89" xfId="0" applyBorder="1" applyAlignment="1">
      <alignment wrapText="1"/>
    </xf>
    <xf numFmtId="0" fontId="0" fillId="0" borderId="16" xfId="0" applyBorder="1" applyAlignment="1">
      <alignment wrapText="1"/>
    </xf>
    <xf numFmtId="0" fontId="0" fillId="0" borderId="0" xfId="0" applyAlignment="1">
      <alignment wrapText="1"/>
    </xf>
    <xf numFmtId="0" fontId="0" fillId="0" borderId="90" xfId="0" applyBorder="1" applyAlignment="1">
      <alignment wrapText="1"/>
    </xf>
    <xf numFmtId="0" fontId="0" fillId="0" borderId="92" xfId="0" applyBorder="1" applyAlignment="1">
      <alignment wrapText="1"/>
    </xf>
    <xf numFmtId="0" fontId="0" fillId="0" borderId="88" xfId="0" applyBorder="1" applyAlignment="1">
      <alignment wrapText="1"/>
    </xf>
    <xf numFmtId="0" fontId="0" fillId="0" borderId="91" xfId="0" applyBorder="1" applyAlignment="1">
      <alignment wrapText="1"/>
    </xf>
    <xf numFmtId="0" fontId="17" fillId="0" borderId="126" xfId="0" applyFont="1" applyBorder="1" applyAlignment="1">
      <alignment horizontal="center" vertical="center" wrapText="1"/>
    </xf>
    <xf numFmtId="0" fontId="17" fillId="0" borderId="16" xfId="0" applyFont="1" applyBorder="1" applyAlignment="1">
      <alignment horizontal="left" vertical="center" wrapText="1"/>
    </xf>
    <xf numFmtId="0" fontId="0" fillId="29" borderId="111" xfId="0" applyFill="1" applyBorder="1" applyAlignment="1">
      <alignment horizontal="right" vertical="center"/>
    </xf>
    <xf numFmtId="0" fontId="0" fillId="29" borderId="11" xfId="0" applyFill="1" applyBorder="1" applyAlignment="1">
      <alignment horizontal="right" vertical="center"/>
    </xf>
    <xf numFmtId="0" fontId="0" fillId="25" borderId="112" xfId="0" applyFill="1" applyBorder="1" applyAlignment="1">
      <alignment horizontal="center"/>
    </xf>
    <xf numFmtId="0" fontId="0" fillId="0" borderId="80" xfId="0" applyBorder="1" applyAlignment="1">
      <alignment horizontal="center"/>
    </xf>
    <xf numFmtId="0" fontId="0" fillId="25" borderId="111" xfId="0" applyFill="1" applyBorder="1" applyAlignment="1">
      <alignment horizontal="center"/>
    </xf>
    <xf numFmtId="0" fontId="0" fillId="0" borderId="10" xfId="0" applyBorder="1" applyAlignment="1"/>
    <xf numFmtId="0" fontId="0" fillId="0" borderId="80" xfId="0" applyBorder="1" applyAlignment="1"/>
    <xf numFmtId="0" fontId="0" fillId="30" borderId="28" xfId="0" applyFill="1" applyBorder="1" applyAlignment="1">
      <alignment horizontal="distributed" justifyLastLine="1"/>
    </xf>
    <xf numFmtId="0" fontId="0" fillId="30" borderId="53" xfId="0" applyFill="1" applyBorder="1" applyAlignment="1">
      <alignment horizontal="distributed" justifyLastLine="1"/>
    </xf>
    <xf numFmtId="0" fontId="17" fillId="0" borderId="74" xfId="0" applyFont="1" applyBorder="1" applyAlignment="1">
      <alignment vertical="center"/>
    </xf>
    <xf numFmtId="0" fontId="17" fillId="0" borderId="16" xfId="0" applyFont="1" applyBorder="1" applyAlignment="1">
      <alignment vertical="center"/>
    </xf>
    <xf numFmtId="0" fontId="17" fillId="0" borderId="0" xfId="0" applyFont="1" applyBorder="1" applyAlignment="1">
      <alignment vertical="center"/>
    </xf>
    <xf numFmtId="0" fontId="0" fillId="0" borderId="90" xfId="0" applyBorder="1" applyAlignment="1">
      <alignment vertical="center"/>
    </xf>
    <xf numFmtId="0" fontId="17" fillId="0" borderId="92" xfId="0" applyFont="1" applyBorder="1" applyAlignment="1">
      <alignment vertical="center"/>
    </xf>
    <xf numFmtId="0" fontId="17" fillId="0" borderId="88" xfId="0" applyFont="1" applyBorder="1" applyAlignment="1">
      <alignment vertical="center"/>
    </xf>
  </cellXfs>
  <cellStyles count="153">
    <cellStyle name="20% - アクセント 1" xfId="1" builtinId="30" customBuiltin="1"/>
    <cellStyle name="20% - アクセント 1 2" xfId="2" xr:uid="{00000000-0005-0000-0000-000001000000}"/>
    <cellStyle name="20% - アクセント 1 3" xfId="3" xr:uid="{00000000-0005-0000-0000-000002000000}"/>
    <cellStyle name="20% - アクセント 2" xfId="4" builtinId="34" customBuiltin="1"/>
    <cellStyle name="20% - アクセント 2 2" xfId="5" xr:uid="{00000000-0005-0000-0000-000004000000}"/>
    <cellStyle name="20% - アクセント 2 3" xfId="6" xr:uid="{00000000-0005-0000-0000-000005000000}"/>
    <cellStyle name="20% - アクセント 3" xfId="7" builtinId="38" customBuiltin="1"/>
    <cellStyle name="20% - アクセント 3 2" xfId="8" xr:uid="{00000000-0005-0000-0000-000007000000}"/>
    <cellStyle name="20% - アクセント 3 3" xfId="9" xr:uid="{00000000-0005-0000-0000-000008000000}"/>
    <cellStyle name="20% - アクセント 4" xfId="10" builtinId="42" customBuiltin="1"/>
    <cellStyle name="20% - アクセント 4 2" xfId="11" xr:uid="{00000000-0005-0000-0000-00000A000000}"/>
    <cellStyle name="20% - アクセント 4 3" xfId="12" xr:uid="{00000000-0005-0000-0000-00000B000000}"/>
    <cellStyle name="20% - アクセント 5" xfId="13" builtinId="46" customBuiltin="1"/>
    <cellStyle name="20% - アクセント 5 2" xfId="14" xr:uid="{00000000-0005-0000-0000-00000D000000}"/>
    <cellStyle name="20% - アクセント 5 3" xfId="15" xr:uid="{00000000-0005-0000-0000-00000E000000}"/>
    <cellStyle name="20% - アクセント 6" xfId="16" builtinId="50" customBuiltin="1"/>
    <cellStyle name="20% - アクセント 6 2" xfId="17" xr:uid="{00000000-0005-0000-0000-000010000000}"/>
    <cellStyle name="20% - アクセント 6 3" xfId="18" xr:uid="{00000000-0005-0000-0000-000011000000}"/>
    <cellStyle name="40% - アクセント 1" xfId="19" builtinId="31" customBuiltin="1"/>
    <cellStyle name="40% - アクセント 1 2" xfId="20" xr:uid="{00000000-0005-0000-0000-000013000000}"/>
    <cellStyle name="40% - アクセント 1 3" xfId="21" xr:uid="{00000000-0005-0000-0000-000014000000}"/>
    <cellStyle name="40% - アクセント 2" xfId="22" builtinId="35" customBuiltin="1"/>
    <cellStyle name="40% - アクセント 2 2" xfId="23" xr:uid="{00000000-0005-0000-0000-000016000000}"/>
    <cellStyle name="40% - アクセント 2 3" xfId="24" xr:uid="{00000000-0005-0000-0000-000017000000}"/>
    <cellStyle name="40% - アクセント 3" xfId="25" builtinId="39" customBuiltin="1"/>
    <cellStyle name="40% - アクセント 3 2" xfId="26" xr:uid="{00000000-0005-0000-0000-000019000000}"/>
    <cellStyle name="40% - アクセント 3 3" xfId="27" xr:uid="{00000000-0005-0000-0000-00001A000000}"/>
    <cellStyle name="40% - アクセント 4" xfId="28" builtinId="43" customBuiltin="1"/>
    <cellStyle name="40% - アクセント 4 2" xfId="29" xr:uid="{00000000-0005-0000-0000-00001C000000}"/>
    <cellStyle name="40% - アクセント 4 3" xfId="30" xr:uid="{00000000-0005-0000-0000-00001D000000}"/>
    <cellStyle name="40% - アクセント 5" xfId="31" builtinId="47" customBuiltin="1"/>
    <cellStyle name="40% - アクセント 5 2" xfId="32" xr:uid="{00000000-0005-0000-0000-00001F000000}"/>
    <cellStyle name="40% - アクセント 5 3" xfId="33" xr:uid="{00000000-0005-0000-0000-000020000000}"/>
    <cellStyle name="40% - アクセント 6" xfId="34" builtinId="51" customBuiltin="1"/>
    <cellStyle name="40% - アクセント 6 2" xfId="35" xr:uid="{00000000-0005-0000-0000-000022000000}"/>
    <cellStyle name="40% - アクセント 6 3" xfId="36" xr:uid="{00000000-0005-0000-0000-000023000000}"/>
    <cellStyle name="60% - アクセント 1" xfId="37" builtinId="32" customBuiltin="1"/>
    <cellStyle name="60% - アクセント 1 2" xfId="38" xr:uid="{00000000-0005-0000-0000-000025000000}"/>
    <cellStyle name="60% - アクセント 1 3" xfId="39" xr:uid="{00000000-0005-0000-0000-000026000000}"/>
    <cellStyle name="60% - アクセント 2" xfId="40" builtinId="36" customBuiltin="1"/>
    <cellStyle name="60% - アクセント 2 2" xfId="41" xr:uid="{00000000-0005-0000-0000-000028000000}"/>
    <cellStyle name="60% - アクセント 2 3" xfId="42" xr:uid="{00000000-0005-0000-0000-000029000000}"/>
    <cellStyle name="60% - アクセント 3" xfId="43" builtinId="40" customBuiltin="1"/>
    <cellStyle name="60% - アクセント 3 2" xfId="44" xr:uid="{00000000-0005-0000-0000-00002B000000}"/>
    <cellStyle name="60% - アクセント 3 3" xfId="45" xr:uid="{00000000-0005-0000-0000-00002C000000}"/>
    <cellStyle name="60% - アクセント 4" xfId="46" builtinId="44" customBuiltin="1"/>
    <cellStyle name="60% - アクセント 4 2" xfId="47" xr:uid="{00000000-0005-0000-0000-00002E000000}"/>
    <cellStyle name="60% - アクセント 4 3" xfId="48" xr:uid="{00000000-0005-0000-0000-00002F000000}"/>
    <cellStyle name="60% - アクセント 5" xfId="49" builtinId="48" customBuiltin="1"/>
    <cellStyle name="60% - アクセント 5 2" xfId="50" xr:uid="{00000000-0005-0000-0000-000031000000}"/>
    <cellStyle name="60% - アクセント 5 3" xfId="51" xr:uid="{00000000-0005-0000-0000-000032000000}"/>
    <cellStyle name="60% - アクセント 6" xfId="52" builtinId="52" customBuiltin="1"/>
    <cellStyle name="60% - アクセント 6 2" xfId="53" xr:uid="{00000000-0005-0000-0000-000034000000}"/>
    <cellStyle name="60% - アクセント 6 3" xfId="54" xr:uid="{00000000-0005-0000-0000-000035000000}"/>
    <cellStyle name="アクセント 1" xfId="55" builtinId="29" customBuiltin="1"/>
    <cellStyle name="アクセント 1 2" xfId="56" xr:uid="{00000000-0005-0000-0000-000037000000}"/>
    <cellStyle name="アクセント 1 3" xfId="57" xr:uid="{00000000-0005-0000-0000-000038000000}"/>
    <cellStyle name="アクセント 2" xfId="58" builtinId="33" customBuiltin="1"/>
    <cellStyle name="アクセント 2 2" xfId="59" xr:uid="{00000000-0005-0000-0000-00003A000000}"/>
    <cellStyle name="アクセント 2 3" xfId="60" xr:uid="{00000000-0005-0000-0000-00003B000000}"/>
    <cellStyle name="アクセント 3" xfId="61" builtinId="37" customBuiltin="1"/>
    <cellStyle name="アクセント 3 2" xfId="62" xr:uid="{00000000-0005-0000-0000-00003D000000}"/>
    <cellStyle name="アクセント 3 3" xfId="63" xr:uid="{00000000-0005-0000-0000-00003E000000}"/>
    <cellStyle name="アクセント 4" xfId="64" builtinId="41" customBuiltin="1"/>
    <cellStyle name="アクセント 4 2" xfId="65" xr:uid="{00000000-0005-0000-0000-000040000000}"/>
    <cellStyle name="アクセント 4 3" xfId="66" xr:uid="{00000000-0005-0000-0000-000041000000}"/>
    <cellStyle name="アクセント 5" xfId="67" builtinId="45" customBuiltin="1"/>
    <cellStyle name="アクセント 5 2" xfId="68" xr:uid="{00000000-0005-0000-0000-000043000000}"/>
    <cellStyle name="アクセント 5 3" xfId="69" xr:uid="{00000000-0005-0000-0000-000044000000}"/>
    <cellStyle name="アクセント 6" xfId="70" builtinId="49" customBuiltin="1"/>
    <cellStyle name="アクセント 6 2" xfId="71" xr:uid="{00000000-0005-0000-0000-000046000000}"/>
    <cellStyle name="アクセント 6 3" xfId="72" xr:uid="{00000000-0005-0000-0000-000047000000}"/>
    <cellStyle name="タイトル" xfId="73" builtinId="15" customBuiltin="1"/>
    <cellStyle name="タイトル 2" xfId="74" xr:uid="{00000000-0005-0000-0000-000049000000}"/>
    <cellStyle name="タイトル 3" xfId="75" xr:uid="{00000000-0005-0000-0000-00004A000000}"/>
    <cellStyle name="チェック セル" xfId="76" builtinId="23" customBuiltin="1"/>
    <cellStyle name="チェック セル 2" xfId="77" xr:uid="{00000000-0005-0000-0000-00004C000000}"/>
    <cellStyle name="チェック セル 3" xfId="78" xr:uid="{00000000-0005-0000-0000-00004D000000}"/>
    <cellStyle name="どちらでもない" xfId="79" builtinId="28" customBuiltin="1"/>
    <cellStyle name="どちらでもない 2" xfId="80" xr:uid="{00000000-0005-0000-0000-00004F000000}"/>
    <cellStyle name="どちらでもない 3" xfId="81" xr:uid="{00000000-0005-0000-0000-000050000000}"/>
    <cellStyle name="ハイパーリンク" xfId="82" builtinId="8"/>
    <cellStyle name="メモ" xfId="83" builtinId="10" customBuiltin="1"/>
    <cellStyle name="メモ 2" xfId="84" xr:uid="{00000000-0005-0000-0000-000053000000}"/>
    <cellStyle name="メモ 3" xfId="85" xr:uid="{00000000-0005-0000-0000-000054000000}"/>
    <cellStyle name="メモ 4" xfId="146" xr:uid="{00000000-0005-0000-0000-000055000000}"/>
    <cellStyle name="リンク セル" xfId="86" builtinId="24" customBuiltin="1"/>
    <cellStyle name="リンク セル 2" xfId="87" xr:uid="{00000000-0005-0000-0000-000057000000}"/>
    <cellStyle name="リンク セル 3" xfId="88" xr:uid="{00000000-0005-0000-0000-000058000000}"/>
    <cellStyle name="悪い" xfId="89" builtinId="27" customBuiltin="1"/>
    <cellStyle name="悪い 2" xfId="90" xr:uid="{00000000-0005-0000-0000-00005A000000}"/>
    <cellStyle name="悪い 3" xfId="91" xr:uid="{00000000-0005-0000-0000-00005B000000}"/>
    <cellStyle name="計算" xfId="92" builtinId="22" customBuiltin="1"/>
    <cellStyle name="計算 2" xfId="93" xr:uid="{00000000-0005-0000-0000-00005D000000}"/>
    <cellStyle name="計算 3" xfId="94" xr:uid="{00000000-0005-0000-0000-00005E000000}"/>
    <cellStyle name="警告文" xfId="95" builtinId="11" customBuiltin="1"/>
    <cellStyle name="警告文 2" xfId="96" xr:uid="{00000000-0005-0000-0000-000060000000}"/>
    <cellStyle name="警告文 3" xfId="97" xr:uid="{00000000-0005-0000-0000-000061000000}"/>
    <cellStyle name="桁区切り" xfId="98" builtinId="6"/>
    <cellStyle name="桁区切り 2" xfId="99" xr:uid="{00000000-0005-0000-0000-000063000000}"/>
    <cellStyle name="桁区切り 2 2" xfId="147" xr:uid="{00000000-0005-0000-0000-000064000000}"/>
    <cellStyle name="見出し 1" xfId="100" builtinId="16" customBuiltin="1"/>
    <cellStyle name="見出し 1 2" xfId="101" xr:uid="{00000000-0005-0000-0000-000066000000}"/>
    <cellStyle name="見出し 1 3" xfId="102" xr:uid="{00000000-0005-0000-0000-000067000000}"/>
    <cellStyle name="見出し 2" xfId="103" builtinId="17" customBuiltin="1"/>
    <cellStyle name="見出し 2 2" xfId="104" xr:uid="{00000000-0005-0000-0000-000069000000}"/>
    <cellStyle name="見出し 2 3" xfId="105" xr:uid="{00000000-0005-0000-0000-00006A000000}"/>
    <cellStyle name="見出し 3" xfId="106" builtinId="18" customBuiltin="1"/>
    <cellStyle name="見出し 3 2" xfId="107" xr:uid="{00000000-0005-0000-0000-00006C000000}"/>
    <cellStyle name="見出し 3 3" xfId="108" xr:uid="{00000000-0005-0000-0000-00006D000000}"/>
    <cellStyle name="見出し 4" xfId="109" builtinId="19" customBuiltin="1"/>
    <cellStyle name="見出し 4 2" xfId="110" xr:uid="{00000000-0005-0000-0000-00006F000000}"/>
    <cellStyle name="見出し 4 3" xfId="111" xr:uid="{00000000-0005-0000-0000-000070000000}"/>
    <cellStyle name="集計" xfId="112" builtinId="25" customBuiltin="1"/>
    <cellStyle name="集計 2" xfId="113" xr:uid="{00000000-0005-0000-0000-000072000000}"/>
    <cellStyle name="集計 3" xfId="114" xr:uid="{00000000-0005-0000-0000-000073000000}"/>
    <cellStyle name="出力" xfId="115" builtinId="21" customBuiltin="1"/>
    <cellStyle name="出力 2" xfId="116" xr:uid="{00000000-0005-0000-0000-000075000000}"/>
    <cellStyle name="出力 3" xfId="117" xr:uid="{00000000-0005-0000-0000-000076000000}"/>
    <cellStyle name="説明文" xfId="118" builtinId="53" customBuiltin="1"/>
    <cellStyle name="説明文 2" xfId="119" xr:uid="{00000000-0005-0000-0000-000078000000}"/>
    <cellStyle name="説明文 3" xfId="120" xr:uid="{00000000-0005-0000-0000-000079000000}"/>
    <cellStyle name="通貨" xfId="121" builtinId="7"/>
    <cellStyle name="通貨 2" xfId="148" xr:uid="{00000000-0005-0000-0000-00007B000000}"/>
    <cellStyle name="入力" xfId="122" builtinId="20" customBuiltin="1"/>
    <cellStyle name="入力 2" xfId="123" xr:uid="{00000000-0005-0000-0000-00007D000000}"/>
    <cellStyle name="入力 3" xfId="124" xr:uid="{00000000-0005-0000-0000-00007E000000}"/>
    <cellStyle name="標準" xfId="0" builtinId="0"/>
    <cellStyle name="標準 2" xfId="125" xr:uid="{00000000-0005-0000-0000-000080000000}"/>
    <cellStyle name="標準 2 11" xfId="140" xr:uid="{00000000-0005-0000-0000-000081000000}"/>
    <cellStyle name="標準 2 2" xfId="126" xr:uid="{00000000-0005-0000-0000-000082000000}"/>
    <cellStyle name="標準 2 2 2" xfId="142" xr:uid="{00000000-0005-0000-0000-000083000000}"/>
    <cellStyle name="標準 2 2 2 2" xfId="151" xr:uid="{00000000-0005-0000-0000-000084000000}"/>
    <cellStyle name="標準 2 3" xfId="143" xr:uid="{00000000-0005-0000-0000-000085000000}"/>
    <cellStyle name="標準 2 3 2" xfId="152" xr:uid="{00000000-0005-0000-0000-000086000000}"/>
    <cellStyle name="標準 2 4" xfId="141" xr:uid="{00000000-0005-0000-0000-000087000000}"/>
    <cellStyle name="標準 2 4 2" xfId="150" xr:uid="{00000000-0005-0000-0000-000088000000}"/>
    <cellStyle name="標準 2 5" xfId="149" xr:uid="{00000000-0005-0000-0000-000089000000}"/>
    <cellStyle name="標準 2_Excelコマンド" xfId="127" xr:uid="{00000000-0005-0000-0000-00008A000000}"/>
    <cellStyle name="標準 3" xfId="128" xr:uid="{00000000-0005-0000-0000-00008B000000}"/>
    <cellStyle name="標準 4" xfId="129" xr:uid="{00000000-0005-0000-0000-00008C000000}"/>
    <cellStyle name="標準 5" xfId="139" xr:uid="{00000000-0005-0000-0000-00008D000000}"/>
    <cellStyle name="標準 6" xfId="144" xr:uid="{00000000-0005-0000-0000-00008E000000}"/>
    <cellStyle name="標準 7" xfId="145" xr:uid="{00000000-0005-0000-0000-00008F000000}"/>
    <cellStyle name="標準_Sample" xfId="130" xr:uid="{00000000-0005-0000-0000-000090000000}"/>
    <cellStyle name="標準_SampleタスクタイプV3(Copy)" xfId="131" xr:uid="{00000000-0005-0000-0000-000091000000}"/>
    <cellStyle name="標準_Sheet1" xfId="132" xr:uid="{00000000-0005-0000-0000-000092000000}"/>
    <cellStyle name="標準_Sheet1_SampleタスクタイプV2013" xfId="133" xr:uid="{00000000-0005-0000-0000-000093000000}"/>
    <cellStyle name="標準_サンプル集入門編_表紙案_江本_2" xfId="134" xr:uid="{00000000-0005-0000-0000-000094000000}"/>
    <cellStyle name="標準_請求書(非定形修正)" xfId="135" xr:uid="{00000000-0005-0000-0000-000095000000}"/>
    <cellStyle name="良い" xfId="136" builtinId="26" customBuiltin="1"/>
    <cellStyle name="良い 2" xfId="137" xr:uid="{00000000-0005-0000-0000-000097000000}"/>
    <cellStyle name="良い 3" xfId="138" xr:uid="{00000000-0005-0000-0000-000098000000}"/>
  </cellStyles>
  <dxfs count="43">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3"/>
        </patternFill>
      </fill>
    </dxf>
    <dxf>
      <fill>
        <patternFill>
          <bgColor indexed="42"/>
        </patternFill>
      </fill>
    </dxf>
    <dxf>
      <fill>
        <patternFill patternType="solid">
          <bgColor indexed="50"/>
        </patternFill>
      </fill>
    </dxf>
    <dxf>
      <fill>
        <patternFill>
          <bgColor indexed="50"/>
        </patternFill>
      </fill>
    </dxf>
    <dxf>
      <fill>
        <patternFill>
          <bgColor indexed="50"/>
        </patternFill>
      </fill>
    </dxf>
    <dxf>
      <fill>
        <patternFill>
          <bgColor indexed="50"/>
        </patternFill>
      </fill>
    </dxf>
    <dxf>
      <fill>
        <patternFill>
          <bgColor indexed="42"/>
        </patternFill>
      </fill>
    </dxf>
    <dxf>
      <fill>
        <patternFill>
          <bgColor indexed="42"/>
        </patternFill>
      </fill>
    </dxf>
    <dxf>
      <fill>
        <patternFill>
          <bgColor indexed="42"/>
        </patternFill>
      </fill>
    </dxf>
    <dxf>
      <fill>
        <patternFill>
          <bgColor indexed="50"/>
        </patternFill>
      </fill>
    </dxf>
    <dxf>
      <fill>
        <patternFill>
          <bgColor indexed="50"/>
        </patternFill>
      </fill>
    </dxf>
    <dxf>
      <fill>
        <patternFill>
          <bgColor indexed="5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50"/>
        </patternFill>
      </fill>
    </dxf>
    <dxf>
      <fill>
        <patternFill patternType="solid">
          <bgColor indexed="50"/>
        </patternFill>
      </fill>
    </dxf>
    <dxf>
      <fill>
        <patternFill patternType="solid">
          <bgColor indexed="50"/>
        </patternFill>
      </fill>
    </dxf>
    <dxf>
      <fill>
        <patternFill patternType="solid">
          <bgColor indexed="50"/>
        </patternFill>
      </fill>
    </dxf>
    <dxf>
      <fill>
        <patternFill patternType="solid">
          <bgColor indexed="26"/>
        </patternFill>
      </fill>
    </dxf>
    <dxf>
      <fill>
        <patternFill patternType="solid">
          <bgColor indexed="50"/>
        </patternFill>
      </fill>
    </dxf>
    <dxf>
      <fill>
        <patternFill patternType="solid">
          <bgColor indexed="50"/>
        </patternFill>
      </fill>
    </dxf>
    <dxf>
      <fill>
        <patternFill patternType="solid">
          <bgColor indexed="47"/>
        </patternFill>
      </fill>
    </dxf>
    <dxf>
      <fill>
        <patternFill patternType="solid">
          <bgColor indexed="47"/>
        </patternFill>
      </fill>
    </dxf>
    <dxf>
      <fill>
        <patternFill patternType="solid">
          <bgColor indexed="50"/>
        </patternFill>
      </fill>
    </dxf>
    <dxf>
      <font>
        <b/>
        <i val="0"/>
        <condense val="0"/>
        <extend val="0"/>
        <color indexed="9"/>
      </font>
      <fill>
        <patternFill>
          <bgColor indexed="10"/>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2"/>
        </patternFill>
      </fill>
    </dxf>
    <dxf>
      <fill>
        <patternFill>
          <bgColor indexed="52"/>
        </patternFill>
      </fill>
    </dxf>
    <dxf>
      <fill>
        <patternFill>
          <bgColor indexed="42"/>
        </patternFill>
      </fill>
    </dxf>
    <dxf>
      <fill>
        <patternFill>
          <bgColor indexed="52"/>
        </patternFill>
      </fill>
    </dxf>
    <dxf>
      <fill>
        <patternFill>
          <bgColor indexed="17"/>
        </patternFill>
      </fill>
      <border>
        <left style="thin">
          <color indexed="64"/>
        </left>
        <right style="thin">
          <color indexed="64"/>
        </right>
        <top style="thin">
          <color indexed="64"/>
        </top>
        <bottom style="thin">
          <color indexed="64"/>
        </bottom>
      </border>
    </dxf>
    <dxf>
      <font>
        <condense val="0"/>
        <extend val="0"/>
        <color indexed="9"/>
      </font>
      <fill>
        <patternFill>
          <bgColor indexed="57"/>
        </patternFill>
      </fill>
    </dxf>
    <dxf>
      <fill>
        <patternFill>
          <bgColor indexed="47"/>
        </patternFill>
      </fill>
    </dxf>
    <dxf>
      <fill>
        <patternFill>
          <bgColor indexed="52"/>
        </patternFill>
      </fill>
    </dxf>
    <dxf>
      <fill>
        <patternFill>
          <bgColor indexed="47"/>
        </patternFill>
      </fill>
    </dxf>
  </dxfs>
  <tableStyles count="0" defaultTableStyle="TableStyleMedium9"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externalLink" Target="externalLinks/externalLink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externalLink" Target="externalLinks/externalLink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externalLink" Target="externalLinks/externalLink3.xml"/><Relationship Id="rId108" Type="http://schemas.openxmlformats.org/officeDocument/2006/relationships/externalLink" Target="externalLinks/externalLink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externalLink" Target="externalLinks/externalLink6.xml"/><Relationship Id="rId114"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externalLink" Target="externalLinks/externalLink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pivotCacheDefinition" Target="pivotCache/pivotCacheDefinition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externalLink" Target="externalLinks/externalLink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12513;&#12491;&#12517;&#12540;!I32"/></Relationships>
</file>

<file path=xl/drawings/_rels/drawing13.xml.rels><?xml version="1.0" encoding="UTF-8" standalone="yes"?>
<Relationships xmlns="http://schemas.openxmlformats.org/package/2006/relationships"><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2" Type="http://schemas.openxmlformats.org/officeDocument/2006/relationships/image" Target="../media/image4.tmp"/><Relationship Id="rId1"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1" Type="http://schemas.openxmlformats.org/officeDocument/2006/relationships/hyperlink" Target="#&#12495;&#12452;&#12497;&#12540;&#12479;&#12473;&#12463;&#21046;&#24481;!G13"/></Relationships>
</file>

<file path=xl/drawings/_rels/drawing42.xml.rels><?xml version="1.0" encoding="UTF-8" standalone="yes"?>
<Relationships xmlns="http://schemas.openxmlformats.org/package/2006/relationships"><Relationship Id="rId1" Type="http://schemas.openxmlformats.org/officeDocument/2006/relationships/image" Target="../media/image8.png"/></Relationships>
</file>

<file path=xl/drawings/_rels/drawing43.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64.xml.rels><?xml version="1.0" encoding="UTF-8" standalone="yes"?>
<Relationships xmlns="http://schemas.openxmlformats.org/package/2006/relationships"><Relationship Id="rId1" Type="http://schemas.openxmlformats.org/officeDocument/2006/relationships/image" Target="../media/image10.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2</xdr:col>
      <xdr:colOff>137160</xdr:colOff>
      <xdr:row>8</xdr:row>
      <xdr:rowOff>76200</xdr:rowOff>
    </xdr:from>
    <xdr:to>
      <xdr:col>5</xdr:col>
      <xdr:colOff>251460</xdr:colOff>
      <xdr:row>17</xdr:row>
      <xdr:rowOff>83820</xdr:rowOff>
    </xdr:to>
    <xdr:grpSp>
      <xdr:nvGrpSpPr>
        <xdr:cNvPr id="46470" name="Group 3">
          <a:extLst>
            <a:ext uri="{FF2B5EF4-FFF2-40B4-BE49-F238E27FC236}">
              <a16:creationId xmlns:a16="http://schemas.microsoft.com/office/drawing/2014/main" id="{00000000-0008-0000-0000-000086B50000}"/>
            </a:ext>
          </a:extLst>
        </xdr:cNvPr>
        <xdr:cNvGrpSpPr>
          <a:grpSpLocks/>
        </xdr:cNvGrpSpPr>
      </xdr:nvGrpSpPr>
      <xdr:grpSpPr bwMode="auto">
        <a:xfrm rot="1800000">
          <a:off x="866775" y="2438400"/>
          <a:ext cx="1466850" cy="1552575"/>
          <a:chOff x="1824" y="633"/>
          <a:chExt cx="2834" cy="2849"/>
        </a:xfrm>
      </xdr:grpSpPr>
      <xdr:sp macro="" textlink="">
        <xdr:nvSpPr>
          <xdr:cNvPr id="46475" name="Puzzle3">
            <a:extLst>
              <a:ext uri="{FF2B5EF4-FFF2-40B4-BE49-F238E27FC236}">
                <a16:creationId xmlns:a16="http://schemas.microsoft.com/office/drawing/2014/main" id="{00000000-0008-0000-0000-00008BB50000}"/>
              </a:ext>
            </a:extLst>
          </xdr:cNvPr>
          <xdr:cNvSpPr>
            <a:spLocks noEditPoints="1" noChangeArrowheads="1"/>
          </xdr:cNvSpPr>
        </xdr:nvSpPr>
        <xdr:spPr bwMode="auto">
          <a:xfrm>
            <a:off x="3204" y="633"/>
            <a:ext cx="1114" cy="1514"/>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2269 w 21600"/>
              <a:gd name="T25" fmla="*/ 7718 h 21600"/>
              <a:gd name="T26" fmla="*/ 19157 w 21600"/>
              <a:gd name="T27" fmla="*/ 20230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6625" y="20892"/>
                </a:moveTo>
                <a:lnTo>
                  <a:pt x="7105" y="21023"/>
                </a:lnTo>
                <a:lnTo>
                  <a:pt x="7513" y="21088"/>
                </a:lnTo>
                <a:lnTo>
                  <a:pt x="7922" y="21115"/>
                </a:lnTo>
                <a:lnTo>
                  <a:pt x="8242" y="21115"/>
                </a:lnTo>
                <a:lnTo>
                  <a:pt x="8544" y="21062"/>
                </a:lnTo>
                <a:lnTo>
                  <a:pt x="8810" y="20997"/>
                </a:lnTo>
                <a:lnTo>
                  <a:pt x="9023" y="20892"/>
                </a:lnTo>
                <a:lnTo>
                  <a:pt x="9148" y="20761"/>
                </a:lnTo>
                <a:lnTo>
                  <a:pt x="9290" y="20616"/>
                </a:lnTo>
                <a:lnTo>
                  <a:pt x="9361" y="20459"/>
                </a:lnTo>
                <a:lnTo>
                  <a:pt x="9396" y="20289"/>
                </a:lnTo>
                <a:lnTo>
                  <a:pt x="9396" y="20092"/>
                </a:lnTo>
                <a:lnTo>
                  <a:pt x="9325" y="19909"/>
                </a:lnTo>
                <a:lnTo>
                  <a:pt x="9219" y="19738"/>
                </a:lnTo>
                <a:lnTo>
                  <a:pt x="9094" y="19555"/>
                </a:lnTo>
                <a:lnTo>
                  <a:pt x="8917" y="19384"/>
                </a:lnTo>
                <a:lnTo>
                  <a:pt x="8650" y="19162"/>
                </a:lnTo>
                <a:lnTo>
                  <a:pt x="8437" y="18900"/>
                </a:lnTo>
                <a:lnTo>
                  <a:pt x="8277" y="18624"/>
                </a:lnTo>
                <a:lnTo>
                  <a:pt x="8135" y="18349"/>
                </a:lnTo>
                <a:lnTo>
                  <a:pt x="8028" y="18048"/>
                </a:lnTo>
                <a:lnTo>
                  <a:pt x="7993" y="17746"/>
                </a:lnTo>
                <a:lnTo>
                  <a:pt x="7993" y="17471"/>
                </a:lnTo>
                <a:lnTo>
                  <a:pt x="8028" y="17169"/>
                </a:lnTo>
                <a:lnTo>
                  <a:pt x="8135" y="16920"/>
                </a:lnTo>
                <a:lnTo>
                  <a:pt x="8277" y="16671"/>
                </a:lnTo>
                <a:lnTo>
                  <a:pt x="8366" y="16540"/>
                </a:lnTo>
                <a:lnTo>
                  <a:pt x="8473" y="16409"/>
                </a:lnTo>
                <a:lnTo>
                  <a:pt x="8615" y="16317"/>
                </a:lnTo>
                <a:lnTo>
                  <a:pt x="8739" y="16213"/>
                </a:lnTo>
                <a:lnTo>
                  <a:pt x="8881" y="16134"/>
                </a:lnTo>
                <a:lnTo>
                  <a:pt x="9059" y="16055"/>
                </a:lnTo>
                <a:lnTo>
                  <a:pt x="9254" y="15990"/>
                </a:lnTo>
                <a:lnTo>
                  <a:pt x="9432" y="15911"/>
                </a:lnTo>
                <a:lnTo>
                  <a:pt x="9663" y="15885"/>
                </a:lnTo>
                <a:lnTo>
                  <a:pt x="9876" y="15833"/>
                </a:lnTo>
                <a:lnTo>
                  <a:pt x="10142" y="15806"/>
                </a:lnTo>
                <a:lnTo>
                  <a:pt x="10391" y="15806"/>
                </a:lnTo>
                <a:lnTo>
                  <a:pt x="10728" y="15806"/>
                </a:lnTo>
                <a:lnTo>
                  <a:pt x="10995" y="15806"/>
                </a:lnTo>
                <a:lnTo>
                  <a:pt x="11279" y="15833"/>
                </a:lnTo>
                <a:lnTo>
                  <a:pt x="11546" y="15885"/>
                </a:lnTo>
                <a:lnTo>
                  <a:pt x="11776" y="15937"/>
                </a:lnTo>
                <a:lnTo>
                  <a:pt x="12025" y="15990"/>
                </a:lnTo>
                <a:lnTo>
                  <a:pt x="12221" y="16055"/>
                </a:lnTo>
                <a:lnTo>
                  <a:pt x="12434" y="16134"/>
                </a:lnTo>
                <a:lnTo>
                  <a:pt x="12611" y="16213"/>
                </a:lnTo>
                <a:lnTo>
                  <a:pt x="12771" y="16317"/>
                </a:lnTo>
                <a:lnTo>
                  <a:pt x="12913" y="16409"/>
                </a:lnTo>
                <a:lnTo>
                  <a:pt x="13038" y="16514"/>
                </a:lnTo>
                <a:lnTo>
                  <a:pt x="13251" y="16737"/>
                </a:lnTo>
                <a:lnTo>
                  <a:pt x="13428" y="16986"/>
                </a:lnTo>
                <a:lnTo>
                  <a:pt x="13517" y="17248"/>
                </a:lnTo>
                <a:lnTo>
                  <a:pt x="13588" y="17523"/>
                </a:lnTo>
                <a:lnTo>
                  <a:pt x="13588" y="17799"/>
                </a:lnTo>
                <a:lnTo>
                  <a:pt x="13517" y="18074"/>
                </a:lnTo>
                <a:lnTo>
                  <a:pt x="13428" y="18323"/>
                </a:lnTo>
                <a:lnTo>
                  <a:pt x="13286" y="18572"/>
                </a:lnTo>
                <a:lnTo>
                  <a:pt x="13109" y="18808"/>
                </a:lnTo>
                <a:lnTo>
                  <a:pt x="12878" y="19031"/>
                </a:lnTo>
                <a:lnTo>
                  <a:pt x="12434" y="19411"/>
                </a:lnTo>
                <a:lnTo>
                  <a:pt x="12132" y="19738"/>
                </a:lnTo>
                <a:lnTo>
                  <a:pt x="12025" y="19856"/>
                </a:lnTo>
                <a:lnTo>
                  <a:pt x="11919" y="20014"/>
                </a:lnTo>
                <a:lnTo>
                  <a:pt x="11883" y="20132"/>
                </a:lnTo>
                <a:lnTo>
                  <a:pt x="11883" y="20263"/>
                </a:lnTo>
                <a:lnTo>
                  <a:pt x="11883" y="20394"/>
                </a:lnTo>
                <a:lnTo>
                  <a:pt x="11954" y="20485"/>
                </a:lnTo>
                <a:lnTo>
                  <a:pt x="12061" y="20590"/>
                </a:lnTo>
                <a:lnTo>
                  <a:pt x="12185" y="20695"/>
                </a:lnTo>
                <a:lnTo>
                  <a:pt x="12327" y="20787"/>
                </a:lnTo>
                <a:lnTo>
                  <a:pt x="12540" y="20892"/>
                </a:lnTo>
                <a:lnTo>
                  <a:pt x="12771" y="20997"/>
                </a:lnTo>
                <a:lnTo>
                  <a:pt x="13073" y="21088"/>
                </a:lnTo>
                <a:lnTo>
                  <a:pt x="13428" y="21193"/>
                </a:lnTo>
                <a:lnTo>
                  <a:pt x="13873" y="21298"/>
                </a:lnTo>
                <a:lnTo>
                  <a:pt x="14317" y="21390"/>
                </a:lnTo>
                <a:lnTo>
                  <a:pt x="14778" y="21468"/>
                </a:lnTo>
                <a:lnTo>
                  <a:pt x="15294" y="21547"/>
                </a:lnTo>
                <a:lnTo>
                  <a:pt x="15809" y="21600"/>
                </a:lnTo>
                <a:lnTo>
                  <a:pt x="16359" y="21652"/>
                </a:lnTo>
                <a:lnTo>
                  <a:pt x="16875" y="21678"/>
                </a:lnTo>
                <a:lnTo>
                  <a:pt x="17407" y="21678"/>
                </a:lnTo>
                <a:lnTo>
                  <a:pt x="17958" y="21678"/>
                </a:lnTo>
                <a:lnTo>
                  <a:pt x="18473" y="21652"/>
                </a:lnTo>
                <a:lnTo>
                  <a:pt x="18953" y="21573"/>
                </a:lnTo>
                <a:lnTo>
                  <a:pt x="19397" y="21495"/>
                </a:lnTo>
                <a:lnTo>
                  <a:pt x="19841" y="21390"/>
                </a:lnTo>
                <a:lnTo>
                  <a:pt x="20214" y="21272"/>
                </a:lnTo>
                <a:lnTo>
                  <a:pt x="20551" y="21088"/>
                </a:lnTo>
                <a:lnTo>
                  <a:pt x="20480" y="20787"/>
                </a:lnTo>
                <a:lnTo>
                  <a:pt x="20409" y="20485"/>
                </a:lnTo>
                <a:lnTo>
                  <a:pt x="20356" y="20158"/>
                </a:lnTo>
                <a:lnTo>
                  <a:pt x="20356" y="19804"/>
                </a:lnTo>
                <a:lnTo>
                  <a:pt x="20321" y="19083"/>
                </a:lnTo>
                <a:lnTo>
                  <a:pt x="20356" y="18349"/>
                </a:lnTo>
                <a:lnTo>
                  <a:pt x="20409" y="17641"/>
                </a:lnTo>
                <a:lnTo>
                  <a:pt x="20480" y="17012"/>
                </a:lnTo>
                <a:lnTo>
                  <a:pt x="20551" y="16488"/>
                </a:lnTo>
                <a:lnTo>
                  <a:pt x="20551" y="16055"/>
                </a:lnTo>
                <a:lnTo>
                  <a:pt x="20551" y="15911"/>
                </a:lnTo>
                <a:lnTo>
                  <a:pt x="20445" y="15754"/>
                </a:lnTo>
                <a:lnTo>
                  <a:pt x="20356" y="15610"/>
                </a:lnTo>
                <a:lnTo>
                  <a:pt x="20178" y="15452"/>
                </a:lnTo>
                <a:lnTo>
                  <a:pt x="20001" y="15334"/>
                </a:lnTo>
                <a:lnTo>
                  <a:pt x="19770" y="15230"/>
                </a:lnTo>
                <a:lnTo>
                  <a:pt x="19521" y="15125"/>
                </a:lnTo>
                <a:lnTo>
                  <a:pt x="19290" y="15059"/>
                </a:lnTo>
                <a:lnTo>
                  <a:pt x="19024" y="15007"/>
                </a:lnTo>
                <a:lnTo>
                  <a:pt x="18740" y="14954"/>
                </a:lnTo>
                <a:lnTo>
                  <a:pt x="18509" y="14954"/>
                </a:lnTo>
                <a:lnTo>
                  <a:pt x="18225" y="14954"/>
                </a:lnTo>
                <a:lnTo>
                  <a:pt x="17994" y="15007"/>
                </a:lnTo>
                <a:lnTo>
                  <a:pt x="17763" y="15085"/>
                </a:lnTo>
                <a:lnTo>
                  <a:pt x="17550" y="15177"/>
                </a:lnTo>
                <a:lnTo>
                  <a:pt x="17372" y="15308"/>
                </a:lnTo>
                <a:lnTo>
                  <a:pt x="17176" y="15426"/>
                </a:lnTo>
                <a:lnTo>
                  <a:pt x="16928" y="15557"/>
                </a:lnTo>
                <a:lnTo>
                  <a:pt x="16661" y="15636"/>
                </a:lnTo>
                <a:lnTo>
                  <a:pt x="16359" y="15688"/>
                </a:lnTo>
                <a:lnTo>
                  <a:pt x="16022" y="15715"/>
                </a:lnTo>
                <a:lnTo>
                  <a:pt x="15667" y="15688"/>
                </a:lnTo>
                <a:lnTo>
                  <a:pt x="15294" y="15662"/>
                </a:lnTo>
                <a:lnTo>
                  <a:pt x="14956" y="15583"/>
                </a:lnTo>
                <a:lnTo>
                  <a:pt x="14619" y="15479"/>
                </a:lnTo>
                <a:lnTo>
                  <a:pt x="14281" y="15334"/>
                </a:lnTo>
                <a:lnTo>
                  <a:pt x="13961" y="15177"/>
                </a:lnTo>
                <a:lnTo>
                  <a:pt x="13695" y="14981"/>
                </a:lnTo>
                <a:lnTo>
                  <a:pt x="13588" y="14850"/>
                </a:lnTo>
                <a:lnTo>
                  <a:pt x="13482" y="14732"/>
                </a:lnTo>
                <a:lnTo>
                  <a:pt x="13393" y="14600"/>
                </a:lnTo>
                <a:lnTo>
                  <a:pt x="13322" y="14456"/>
                </a:lnTo>
                <a:lnTo>
                  <a:pt x="13251" y="14299"/>
                </a:lnTo>
                <a:lnTo>
                  <a:pt x="13215" y="14155"/>
                </a:lnTo>
                <a:lnTo>
                  <a:pt x="13180" y="13971"/>
                </a:lnTo>
                <a:lnTo>
                  <a:pt x="13180" y="13801"/>
                </a:lnTo>
                <a:lnTo>
                  <a:pt x="13180" y="13591"/>
                </a:lnTo>
                <a:lnTo>
                  <a:pt x="13215" y="13395"/>
                </a:lnTo>
                <a:lnTo>
                  <a:pt x="13251" y="13198"/>
                </a:lnTo>
                <a:lnTo>
                  <a:pt x="13322" y="13015"/>
                </a:lnTo>
                <a:lnTo>
                  <a:pt x="13393" y="12870"/>
                </a:lnTo>
                <a:lnTo>
                  <a:pt x="13482" y="12713"/>
                </a:lnTo>
                <a:lnTo>
                  <a:pt x="13588" y="12569"/>
                </a:lnTo>
                <a:lnTo>
                  <a:pt x="13730" y="12438"/>
                </a:lnTo>
                <a:lnTo>
                  <a:pt x="13997" y="12215"/>
                </a:lnTo>
                <a:lnTo>
                  <a:pt x="14334" y="12005"/>
                </a:lnTo>
                <a:lnTo>
                  <a:pt x="14690" y="11861"/>
                </a:lnTo>
                <a:lnTo>
                  <a:pt x="15063" y="11756"/>
                </a:lnTo>
                <a:lnTo>
                  <a:pt x="15436" y="11678"/>
                </a:lnTo>
                <a:lnTo>
                  <a:pt x="15809" y="11638"/>
                </a:lnTo>
                <a:lnTo>
                  <a:pt x="16182" y="11638"/>
                </a:lnTo>
                <a:lnTo>
                  <a:pt x="16555" y="11678"/>
                </a:lnTo>
                <a:lnTo>
                  <a:pt x="16910" y="11730"/>
                </a:lnTo>
                <a:lnTo>
                  <a:pt x="17248" y="11835"/>
                </a:lnTo>
                <a:lnTo>
                  <a:pt x="17514" y="11966"/>
                </a:lnTo>
                <a:lnTo>
                  <a:pt x="17763" y="12110"/>
                </a:lnTo>
                <a:lnTo>
                  <a:pt x="17887" y="12215"/>
                </a:lnTo>
                <a:lnTo>
                  <a:pt x="18065" y="12307"/>
                </a:lnTo>
                <a:lnTo>
                  <a:pt x="18260" y="12412"/>
                </a:lnTo>
                <a:lnTo>
                  <a:pt x="18438" y="12464"/>
                </a:lnTo>
                <a:lnTo>
                  <a:pt x="18669" y="12543"/>
                </a:lnTo>
                <a:lnTo>
                  <a:pt x="18882" y="12569"/>
                </a:lnTo>
                <a:lnTo>
                  <a:pt x="19113" y="12595"/>
                </a:lnTo>
                <a:lnTo>
                  <a:pt x="19361" y="12608"/>
                </a:lnTo>
                <a:lnTo>
                  <a:pt x="19592" y="12608"/>
                </a:lnTo>
                <a:lnTo>
                  <a:pt x="19841" y="12595"/>
                </a:lnTo>
                <a:lnTo>
                  <a:pt x="20072" y="12543"/>
                </a:lnTo>
                <a:lnTo>
                  <a:pt x="20321" y="12490"/>
                </a:lnTo>
                <a:lnTo>
                  <a:pt x="20551" y="12438"/>
                </a:lnTo>
                <a:lnTo>
                  <a:pt x="20800" y="12333"/>
                </a:lnTo>
                <a:lnTo>
                  <a:pt x="20996" y="12241"/>
                </a:lnTo>
                <a:lnTo>
                  <a:pt x="21244" y="12110"/>
                </a:lnTo>
                <a:lnTo>
                  <a:pt x="21298" y="12032"/>
                </a:lnTo>
                <a:lnTo>
                  <a:pt x="21404" y="11966"/>
                </a:lnTo>
                <a:lnTo>
                  <a:pt x="21475" y="11861"/>
                </a:lnTo>
                <a:lnTo>
                  <a:pt x="21511" y="11730"/>
                </a:lnTo>
                <a:lnTo>
                  <a:pt x="21617" y="11481"/>
                </a:lnTo>
                <a:lnTo>
                  <a:pt x="21653" y="11180"/>
                </a:lnTo>
                <a:lnTo>
                  <a:pt x="21653" y="10826"/>
                </a:lnTo>
                <a:lnTo>
                  <a:pt x="21653" y="10472"/>
                </a:lnTo>
                <a:lnTo>
                  <a:pt x="21582" y="10092"/>
                </a:lnTo>
                <a:lnTo>
                  <a:pt x="21511" y="9725"/>
                </a:lnTo>
                <a:lnTo>
                  <a:pt x="21298" y="8912"/>
                </a:lnTo>
                <a:lnTo>
                  <a:pt x="21067" y="8191"/>
                </a:lnTo>
                <a:lnTo>
                  <a:pt x="20800" y="7536"/>
                </a:lnTo>
                <a:lnTo>
                  <a:pt x="20551" y="7025"/>
                </a:lnTo>
                <a:lnTo>
                  <a:pt x="20001" y="7103"/>
                </a:lnTo>
                <a:lnTo>
                  <a:pt x="19432" y="7156"/>
                </a:lnTo>
                <a:lnTo>
                  <a:pt x="18846" y="7208"/>
                </a:lnTo>
                <a:lnTo>
                  <a:pt x="18225" y="7208"/>
                </a:lnTo>
                <a:lnTo>
                  <a:pt x="17656" y="7208"/>
                </a:lnTo>
                <a:lnTo>
                  <a:pt x="17070" y="7182"/>
                </a:lnTo>
                <a:lnTo>
                  <a:pt x="16484" y="7156"/>
                </a:lnTo>
                <a:lnTo>
                  <a:pt x="15986" y="7103"/>
                </a:lnTo>
                <a:lnTo>
                  <a:pt x="14992" y="6999"/>
                </a:lnTo>
                <a:lnTo>
                  <a:pt x="14210" y="6907"/>
                </a:lnTo>
                <a:lnTo>
                  <a:pt x="13695" y="6828"/>
                </a:lnTo>
                <a:lnTo>
                  <a:pt x="13517" y="6802"/>
                </a:lnTo>
                <a:lnTo>
                  <a:pt x="13073" y="6645"/>
                </a:lnTo>
                <a:lnTo>
                  <a:pt x="12700" y="6474"/>
                </a:lnTo>
                <a:lnTo>
                  <a:pt x="12363" y="6304"/>
                </a:lnTo>
                <a:lnTo>
                  <a:pt x="12132" y="6094"/>
                </a:lnTo>
                <a:lnTo>
                  <a:pt x="11919" y="5871"/>
                </a:lnTo>
                <a:lnTo>
                  <a:pt x="11776" y="5649"/>
                </a:lnTo>
                <a:lnTo>
                  <a:pt x="11688" y="5413"/>
                </a:lnTo>
                <a:lnTo>
                  <a:pt x="11617" y="5190"/>
                </a:lnTo>
                <a:lnTo>
                  <a:pt x="11617" y="4941"/>
                </a:lnTo>
                <a:lnTo>
                  <a:pt x="11652" y="4718"/>
                </a:lnTo>
                <a:lnTo>
                  <a:pt x="11723" y="4482"/>
                </a:lnTo>
                <a:lnTo>
                  <a:pt x="11812" y="4285"/>
                </a:lnTo>
                <a:lnTo>
                  <a:pt x="11919" y="4089"/>
                </a:lnTo>
                <a:lnTo>
                  <a:pt x="12096" y="3905"/>
                </a:lnTo>
                <a:lnTo>
                  <a:pt x="12292" y="3735"/>
                </a:lnTo>
                <a:lnTo>
                  <a:pt x="12505" y="3604"/>
                </a:lnTo>
                <a:lnTo>
                  <a:pt x="12700" y="3460"/>
                </a:lnTo>
                <a:lnTo>
                  <a:pt x="12878" y="3250"/>
                </a:lnTo>
                <a:lnTo>
                  <a:pt x="13038" y="3027"/>
                </a:lnTo>
                <a:lnTo>
                  <a:pt x="13180" y="2752"/>
                </a:lnTo>
                <a:lnTo>
                  <a:pt x="13286" y="2477"/>
                </a:lnTo>
                <a:lnTo>
                  <a:pt x="13322" y="2175"/>
                </a:lnTo>
                <a:lnTo>
                  <a:pt x="13357" y="1874"/>
                </a:lnTo>
                <a:lnTo>
                  <a:pt x="13286" y="1572"/>
                </a:lnTo>
                <a:lnTo>
                  <a:pt x="13180" y="1271"/>
                </a:lnTo>
                <a:lnTo>
                  <a:pt x="13038" y="983"/>
                </a:lnTo>
                <a:lnTo>
                  <a:pt x="12949" y="865"/>
                </a:lnTo>
                <a:lnTo>
                  <a:pt x="12807" y="733"/>
                </a:lnTo>
                <a:lnTo>
                  <a:pt x="12665" y="616"/>
                </a:lnTo>
                <a:lnTo>
                  <a:pt x="12505" y="511"/>
                </a:lnTo>
                <a:lnTo>
                  <a:pt x="12327" y="406"/>
                </a:lnTo>
                <a:lnTo>
                  <a:pt x="12132" y="314"/>
                </a:lnTo>
                <a:lnTo>
                  <a:pt x="11883" y="235"/>
                </a:lnTo>
                <a:lnTo>
                  <a:pt x="11652" y="183"/>
                </a:lnTo>
                <a:lnTo>
                  <a:pt x="11368" y="104"/>
                </a:lnTo>
                <a:lnTo>
                  <a:pt x="11101" y="78"/>
                </a:lnTo>
                <a:lnTo>
                  <a:pt x="10800" y="52"/>
                </a:lnTo>
                <a:lnTo>
                  <a:pt x="10444" y="52"/>
                </a:lnTo>
                <a:lnTo>
                  <a:pt x="10142" y="52"/>
                </a:lnTo>
                <a:lnTo>
                  <a:pt x="9840" y="78"/>
                </a:lnTo>
                <a:lnTo>
                  <a:pt x="9574" y="104"/>
                </a:lnTo>
                <a:lnTo>
                  <a:pt x="9325" y="157"/>
                </a:lnTo>
                <a:lnTo>
                  <a:pt x="9094" y="209"/>
                </a:lnTo>
                <a:lnTo>
                  <a:pt x="8846" y="262"/>
                </a:lnTo>
                <a:lnTo>
                  <a:pt x="8650" y="340"/>
                </a:lnTo>
                <a:lnTo>
                  <a:pt x="8437" y="432"/>
                </a:lnTo>
                <a:lnTo>
                  <a:pt x="8277" y="511"/>
                </a:lnTo>
                <a:lnTo>
                  <a:pt x="8100" y="616"/>
                </a:lnTo>
                <a:lnTo>
                  <a:pt x="7957" y="707"/>
                </a:lnTo>
                <a:lnTo>
                  <a:pt x="7833" y="838"/>
                </a:lnTo>
                <a:lnTo>
                  <a:pt x="7620" y="1061"/>
                </a:lnTo>
                <a:lnTo>
                  <a:pt x="7442" y="1336"/>
                </a:lnTo>
                <a:lnTo>
                  <a:pt x="7353" y="1599"/>
                </a:lnTo>
                <a:lnTo>
                  <a:pt x="7318" y="1900"/>
                </a:lnTo>
                <a:lnTo>
                  <a:pt x="7318" y="2175"/>
                </a:lnTo>
                <a:lnTo>
                  <a:pt x="7353" y="2450"/>
                </a:lnTo>
                <a:lnTo>
                  <a:pt x="7442" y="2726"/>
                </a:lnTo>
                <a:lnTo>
                  <a:pt x="7620" y="2975"/>
                </a:lnTo>
                <a:lnTo>
                  <a:pt x="7833" y="3198"/>
                </a:lnTo>
                <a:lnTo>
                  <a:pt x="8064" y="3433"/>
                </a:lnTo>
                <a:lnTo>
                  <a:pt x="8295" y="3630"/>
                </a:lnTo>
                <a:lnTo>
                  <a:pt x="8508" y="3853"/>
                </a:lnTo>
                <a:lnTo>
                  <a:pt x="8686" y="4089"/>
                </a:lnTo>
                <a:lnTo>
                  <a:pt x="8775" y="4312"/>
                </a:lnTo>
                <a:lnTo>
                  <a:pt x="8846" y="4561"/>
                </a:lnTo>
                <a:lnTo>
                  <a:pt x="8846" y="4810"/>
                </a:lnTo>
                <a:lnTo>
                  <a:pt x="8810" y="5059"/>
                </a:lnTo>
                <a:lnTo>
                  <a:pt x="8721" y="5295"/>
                </a:lnTo>
                <a:lnTo>
                  <a:pt x="8579" y="5544"/>
                </a:lnTo>
                <a:lnTo>
                  <a:pt x="8366" y="5766"/>
                </a:lnTo>
                <a:lnTo>
                  <a:pt x="8135" y="5976"/>
                </a:lnTo>
                <a:lnTo>
                  <a:pt x="7833" y="6199"/>
                </a:lnTo>
                <a:lnTo>
                  <a:pt x="7478" y="6369"/>
                </a:lnTo>
                <a:lnTo>
                  <a:pt x="7069" y="6527"/>
                </a:lnTo>
                <a:lnTo>
                  <a:pt x="6590" y="6671"/>
                </a:lnTo>
                <a:lnTo>
                  <a:pt x="6092" y="6802"/>
                </a:lnTo>
                <a:lnTo>
                  <a:pt x="5684" y="6802"/>
                </a:lnTo>
                <a:lnTo>
                  <a:pt x="5133" y="6802"/>
                </a:lnTo>
                <a:lnTo>
                  <a:pt x="4547" y="6802"/>
                </a:lnTo>
                <a:lnTo>
                  <a:pt x="3872" y="6802"/>
                </a:lnTo>
                <a:lnTo>
                  <a:pt x="3144" y="6802"/>
                </a:lnTo>
                <a:lnTo>
                  <a:pt x="2362" y="6802"/>
                </a:lnTo>
                <a:lnTo>
                  <a:pt x="1545" y="6802"/>
                </a:lnTo>
                <a:lnTo>
                  <a:pt x="692" y="6802"/>
                </a:lnTo>
                <a:lnTo>
                  <a:pt x="586" y="7234"/>
                </a:lnTo>
                <a:lnTo>
                  <a:pt x="461" y="7837"/>
                </a:lnTo>
                <a:lnTo>
                  <a:pt x="355" y="8493"/>
                </a:lnTo>
                <a:lnTo>
                  <a:pt x="248" y="9187"/>
                </a:lnTo>
                <a:lnTo>
                  <a:pt x="142" y="9869"/>
                </a:lnTo>
                <a:lnTo>
                  <a:pt x="106" y="10498"/>
                </a:lnTo>
                <a:lnTo>
                  <a:pt x="106" y="10983"/>
                </a:lnTo>
                <a:lnTo>
                  <a:pt x="106" y="11311"/>
                </a:lnTo>
                <a:lnTo>
                  <a:pt x="213" y="11481"/>
                </a:lnTo>
                <a:lnTo>
                  <a:pt x="319" y="11651"/>
                </a:lnTo>
                <a:lnTo>
                  <a:pt x="497" y="11783"/>
                </a:lnTo>
                <a:lnTo>
                  <a:pt x="692" y="11914"/>
                </a:lnTo>
                <a:lnTo>
                  <a:pt x="941" y="12032"/>
                </a:lnTo>
                <a:lnTo>
                  <a:pt x="1207" y="12110"/>
                </a:lnTo>
                <a:lnTo>
                  <a:pt x="1509" y="12189"/>
                </a:lnTo>
                <a:lnTo>
                  <a:pt x="1794" y="12241"/>
                </a:lnTo>
                <a:lnTo>
                  <a:pt x="2131" y="12267"/>
                </a:lnTo>
                <a:lnTo>
                  <a:pt x="2433" y="12281"/>
                </a:lnTo>
                <a:lnTo>
                  <a:pt x="2735" y="12267"/>
                </a:lnTo>
                <a:lnTo>
                  <a:pt x="3055" y="12241"/>
                </a:lnTo>
                <a:lnTo>
                  <a:pt x="3357" y="12189"/>
                </a:lnTo>
                <a:lnTo>
                  <a:pt x="3623" y="12084"/>
                </a:lnTo>
                <a:lnTo>
                  <a:pt x="3872" y="11979"/>
                </a:lnTo>
                <a:lnTo>
                  <a:pt x="4103" y="11861"/>
                </a:lnTo>
                <a:lnTo>
                  <a:pt x="4316" y="11704"/>
                </a:lnTo>
                <a:lnTo>
                  <a:pt x="4582" y="11612"/>
                </a:lnTo>
                <a:lnTo>
                  <a:pt x="4849" y="11533"/>
                </a:lnTo>
                <a:lnTo>
                  <a:pt x="5169" y="11507"/>
                </a:lnTo>
                <a:lnTo>
                  <a:pt x="5506" y="11481"/>
                </a:lnTo>
                <a:lnTo>
                  <a:pt x="5808" y="11507"/>
                </a:lnTo>
                <a:lnTo>
                  <a:pt x="6146" y="11560"/>
                </a:lnTo>
                <a:lnTo>
                  <a:pt x="6501" y="11651"/>
                </a:lnTo>
                <a:lnTo>
                  <a:pt x="6803" y="11783"/>
                </a:lnTo>
                <a:lnTo>
                  <a:pt x="7105" y="11940"/>
                </a:lnTo>
                <a:lnTo>
                  <a:pt x="7353" y="12110"/>
                </a:lnTo>
                <a:lnTo>
                  <a:pt x="7584" y="12333"/>
                </a:lnTo>
                <a:lnTo>
                  <a:pt x="7798" y="12595"/>
                </a:lnTo>
                <a:lnTo>
                  <a:pt x="7922" y="12870"/>
                </a:lnTo>
                <a:lnTo>
                  <a:pt x="8028" y="13198"/>
                </a:lnTo>
                <a:lnTo>
                  <a:pt x="8064" y="13526"/>
                </a:lnTo>
                <a:lnTo>
                  <a:pt x="8028" y="13775"/>
                </a:lnTo>
                <a:lnTo>
                  <a:pt x="7922" y="13998"/>
                </a:lnTo>
                <a:lnTo>
                  <a:pt x="7798" y="14220"/>
                </a:lnTo>
                <a:lnTo>
                  <a:pt x="7584" y="14404"/>
                </a:lnTo>
                <a:lnTo>
                  <a:pt x="7353" y="14574"/>
                </a:lnTo>
                <a:lnTo>
                  <a:pt x="7105" y="14732"/>
                </a:lnTo>
                <a:lnTo>
                  <a:pt x="6803" y="14850"/>
                </a:lnTo>
                <a:lnTo>
                  <a:pt x="6501" y="14954"/>
                </a:lnTo>
                <a:lnTo>
                  <a:pt x="6146" y="15033"/>
                </a:lnTo>
                <a:lnTo>
                  <a:pt x="5808" y="15085"/>
                </a:lnTo>
                <a:lnTo>
                  <a:pt x="5506" y="15085"/>
                </a:lnTo>
                <a:lnTo>
                  <a:pt x="5169" y="15059"/>
                </a:lnTo>
                <a:lnTo>
                  <a:pt x="4849" y="15007"/>
                </a:lnTo>
                <a:lnTo>
                  <a:pt x="4582" y="14902"/>
                </a:lnTo>
                <a:lnTo>
                  <a:pt x="4316" y="14784"/>
                </a:lnTo>
                <a:lnTo>
                  <a:pt x="4103" y="14600"/>
                </a:lnTo>
                <a:lnTo>
                  <a:pt x="3907" y="14430"/>
                </a:lnTo>
                <a:lnTo>
                  <a:pt x="3659" y="14299"/>
                </a:lnTo>
                <a:lnTo>
                  <a:pt x="3428" y="14194"/>
                </a:lnTo>
                <a:lnTo>
                  <a:pt x="3179" y="14129"/>
                </a:lnTo>
                <a:lnTo>
                  <a:pt x="2913" y="14102"/>
                </a:lnTo>
                <a:lnTo>
                  <a:pt x="2646" y="14102"/>
                </a:lnTo>
                <a:lnTo>
                  <a:pt x="2362" y="14129"/>
                </a:lnTo>
                <a:lnTo>
                  <a:pt x="2096" y="14168"/>
                </a:lnTo>
                <a:lnTo>
                  <a:pt x="1811" y="14273"/>
                </a:lnTo>
                <a:lnTo>
                  <a:pt x="1545" y="14378"/>
                </a:lnTo>
                <a:lnTo>
                  <a:pt x="1314" y="14496"/>
                </a:lnTo>
                <a:lnTo>
                  <a:pt x="1065" y="14653"/>
                </a:lnTo>
                <a:lnTo>
                  <a:pt x="870" y="14797"/>
                </a:lnTo>
                <a:lnTo>
                  <a:pt x="657" y="14981"/>
                </a:lnTo>
                <a:lnTo>
                  <a:pt x="497" y="15177"/>
                </a:lnTo>
                <a:lnTo>
                  <a:pt x="390" y="15413"/>
                </a:lnTo>
                <a:lnTo>
                  <a:pt x="284" y="15636"/>
                </a:lnTo>
                <a:lnTo>
                  <a:pt x="248" y="15911"/>
                </a:lnTo>
                <a:lnTo>
                  <a:pt x="284" y="16239"/>
                </a:lnTo>
                <a:lnTo>
                  <a:pt x="319" y="16566"/>
                </a:lnTo>
                <a:lnTo>
                  <a:pt x="497" y="17340"/>
                </a:lnTo>
                <a:lnTo>
                  <a:pt x="692" y="18152"/>
                </a:lnTo>
                <a:lnTo>
                  <a:pt x="799" y="18559"/>
                </a:lnTo>
                <a:lnTo>
                  <a:pt x="905" y="18978"/>
                </a:lnTo>
                <a:lnTo>
                  <a:pt x="959" y="19384"/>
                </a:lnTo>
                <a:lnTo>
                  <a:pt x="994" y="19791"/>
                </a:lnTo>
                <a:lnTo>
                  <a:pt x="994" y="20132"/>
                </a:lnTo>
                <a:lnTo>
                  <a:pt x="959" y="20485"/>
                </a:lnTo>
                <a:lnTo>
                  <a:pt x="941" y="20669"/>
                </a:lnTo>
                <a:lnTo>
                  <a:pt x="870" y="20813"/>
                </a:lnTo>
                <a:lnTo>
                  <a:pt x="799" y="20970"/>
                </a:lnTo>
                <a:lnTo>
                  <a:pt x="692" y="21088"/>
                </a:lnTo>
                <a:lnTo>
                  <a:pt x="1474" y="20997"/>
                </a:lnTo>
                <a:lnTo>
                  <a:pt x="2291" y="20866"/>
                </a:lnTo>
                <a:lnTo>
                  <a:pt x="3108" y="20787"/>
                </a:lnTo>
                <a:lnTo>
                  <a:pt x="3907" y="20721"/>
                </a:lnTo>
                <a:lnTo>
                  <a:pt x="4653" y="20695"/>
                </a:lnTo>
                <a:lnTo>
                  <a:pt x="5364" y="20695"/>
                </a:lnTo>
                <a:lnTo>
                  <a:pt x="5701" y="20721"/>
                </a:lnTo>
                <a:lnTo>
                  <a:pt x="6057" y="20761"/>
                </a:lnTo>
                <a:lnTo>
                  <a:pt x="6323" y="20813"/>
                </a:lnTo>
                <a:lnTo>
                  <a:pt x="6625" y="20892"/>
                </a:lnTo>
                <a:close/>
              </a:path>
            </a:pathLst>
          </a:custGeom>
          <a:solidFill>
            <a:srgbClr val="FFBE7D"/>
          </a:solidFill>
          <a:ln w="28575">
            <a:solidFill>
              <a:srgbClr val="000000"/>
            </a:solidFill>
            <a:miter lim="800000"/>
            <a:headEnd/>
            <a:tailEnd/>
          </a:ln>
        </xdr:spPr>
      </xdr:sp>
      <xdr:sp macro="" textlink="">
        <xdr:nvSpPr>
          <xdr:cNvPr id="46476" name="Puzzle2">
            <a:extLst>
              <a:ext uri="{FF2B5EF4-FFF2-40B4-BE49-F238E27FC236}">
                <a16:creationId xmlns:a16="http://schemas.microsoft.com/office/drawing/2014/main" id="{00000000-0008-0000-0000-00008CB50000}"/>
              </a:ext>
            </a:extLst>
          </xdr:cNvPr>
          <xdr:cNvSpPr>
            <a:spLocks noEditPoints="1" noChangeArrowheads="1"/>
          </xdr:cNvSpPr>
        </xdr:nvSpPr>
        <xdr:spPr bwMode="auto">
          <a:xfrm>
            <a:off x="2880" y="1736"/>
            <a:ext cx="1778" cy="1379"/>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5394 w 21600"/>
              <a:gd name="T25" fmla="*/ 6735 h 21600"/>
              <a:gd name="T26" fmla="*/ 16182 w 21600"/>
              <a:gd name="T27" fmla="*/ 20441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4247" y="12354"/>
                </a:moveTo>
                <a:lnTo>
                  <a:pt x="4134" y="12468"/>
                </a:lnTo>
                <a:lnTo>
                  <a:pt x="4010" y="12581"/>
                </a:lnTo>
                <a:lnTo>
                  <a:pt x="3897" y="12637"/>
                </a:lnTo>
                <a:lnTo>
                  <a:pt x="3773" y="12694"/>
                </a:lnTo>
                <a:lnTo>
                  <a:pt x="3637" y="12694"/>
                </a:lnTo>
                <a:lnTo>
                  <a:pt x="3524" y="12694"/>
                </a:lnTo>
                <a:lnTo>
                  <a:pt x="3400" y="12665"/>
                </a:lnTo>
                <a:lnTo>
                  <a:pt x="3287" y="12609"/>
                </a:lnTo>
                <a:lnTo>
                  <a:pt x="3027" y="12496"/>
                </a:lnTo>
                <a:lnTo>
                  <a:pt x="2790" y="12340"/>
                </a:lnTo>
                <a:lnTo>
                  <a:pt x="2530" y="12142"/>
                </a:lnTo>
                <a:lnTo>
                  <a:pt x="2293" y="11987"/>
                </a:lnTo>
                <a:lnTo>
                  <a:pt x="2033" y="11817"/>
                </a:lnTo>
                <a:lnTo>
                  <a:pt x="1773" y="11676"/>
                </a:lnTo>
                <a:lnTo>
                  <a:pt x="1638" y="11662"/>
                </a:lnTo>
                <a:lnTo>
                  <a:pt x="1513" y="11634"/>
                </a:lnTo>
                <a:lnTo>
                  <a:pt x="1378" y="11634"/>
                </a:lnTo>
                <a:lnTo>
                  <a:pt x="1253" y="11634"/>
                </a:lnTo>
                <a:lnTo>
                  <a:pt x="1118" y="11662"/>
                </a:lnTo>
                <a:lnTo>
                  <a:pt x="971" y="11732"/>
                </a:lnTo>
                <a:lnTo>
                  <a:pt x="835" y="11817"/>
                </a:lnTo>
                <a:lnTo>
                  <a:pt x="711" y="11959"/>
                </a:lnTo>
                <a:lnTo>
                  <a:pt x="553" y="12086"/>
                </a:lnTo>
                <a:lnTo>
                  <a:pt x="429" y="12284"/>
                </a:lnTo>
                <a:lnTo>
                  <a:pt x="271" y="12524"/>
                </a:lnTo>
                <a:lnTo>
                  <a:pt x="146" y="12793"/>
                </a:lnTo>
                <a:lnTo>
                  <a:pt x="79" y="12962"/>
                </a:lnTo>
                <a:lnTo>
                  <a:pt x="33" y="13146"/>
                </a:lnTo>
                <a:lnTo>
                  <a:pt x="11" y="13386"/>
                </a:lnTo>
                <a:lnTo>
                  <a:pt x="11" y="13641"/>
                </a:lnTo>
                <a:lnTo>
                  <a:pt x="33" y="13881"/>
                </a:lnTo>
                <a:lnTo>
                  <a:pt x="101" y="14150"/>
                </a:lnTo>
                <a:lnTo>
                  <a:pt x="192" y="14404"/>
                </a:lnTo>
                <a:lnTo>
                  <a:pt x="293" y="14645"/>
                </a:lnTo>
                <a:lnTo>
                  <a:pt x="451" y="14857"/>
                </a:lnTo>
                <a:lnTo>
                  <a:pt x="621" y="15054"/>
                </a:lnTo>
                <a:lnTo>
                  <a:pt x="734" y="15125"/>
                </a:lnTo>
                <a:lnTo>
                  <a:pt x="835" y="15210"/>
                </a:lnTo>
                <a:lnTo>
                  <a:pt x="948" y="15267"/>
                </a:lnTo>
                <a:lnTo>
                  <a:pt x="1084" y="15323"/>
                </a:lnTo>
                <a:lnTo>
                  <a:pt x="1208" y="15351"/>
                </a:lnTo>
                <a:lnTo>
                  <a:pt x="1355" y="15380"/>
                </a:lnTo>
                <a:lnTo>
                  <a:pt x="1513" y="15380"/>
                </a:lnTo>
                <a:lnTo>
                  <a:pt x="1683" y="15380"/>
                </a:lnTo>
                <a:lnTo>
                  <a:pt x="1864" y="15351"/>
                </a:lnTo>
                <a:lnTo>
                  <a:pt x="2033" y="15323"/>
                </a:lnTo>
                <a:lnTo>
                  <a:pt x="2225" y="15238"/>
                </a:lnTo>
                <a:lnTo>
                  <a:pt x="2428" y="15153"/>
                </a:lnTo>
                <a:lnTo>
                  <a:pt x="2745" y="15026"/>
                </a:lnTo>
                <a:lnTo>
                  <a:pt x="3005" y="14913"/>
                </a:lnTo>
                <a:lnTo>
                  <a:pt x="3264" y="14828"/>
                </a:lnTo>
                <a:lnTo>
                  <a:pt x="3513" y="14800"/>
                </a:lnTo>
                <a:lnTo>
                  <a:pt x="3615" y="14828"/>
                </a:lnTo>
                <a:lnTo>
                  <a:pt x="3728" y="14857"/>
                </a:lnTo>
                <a:lnTo>
                  <a:pt x="3807" y="14913"/>
                </a:lnTo>
                <a:lnTo>
                  <a:pt x="3920" y="14998"/>
                </a:lnTo>
                <a:lnTo>
                  <a:pt x="4010" y="15097"/>
                </a:lnTo>
                <a:lnTo>
                  <a:pt x="4089" y="15238"/>
                </a:lnTo>
                <a:lnTo>
                  <a:pt x="4179" y="15408"/>
                </a:lnTo>
                <a:lnTo>
                  <a:pt x="4247" y="15620"/>
                </a:lnTo>
                <a:lnTo>
                  <a:pt x="4326" y="15860"/>
                </a:lnTo>
                <a:lnTo>
                  <a:pt x="4394" y="16129"/>
                </a:lnTo>
                <a:lnTo>
                  <a:pt x="4439" y="16440"/>
                </a:lnTo>
                <a:lnTo>
                  <a:pt x="4507" y="16737"/>
                </a:lnTo>
                <a:lnTo>
                  <a:pt x="4552" y="17090"/>
                </a:lnTo>
                <a:lnTo>
                  <a:pt x="4575" y="17443"/>
                </a:lnTo>
                <a:lnTo>
                  <a:pt x="4586" y="17825"/>
                </a:lnTo>
                <a:lnTo>
                  <a:pt x="4586" y="18193"/>
                </a:lnTo>
                <a:lnTo>
                  <a:pt x="4586" y="18574"/>
                </a:lnTo>
                <a:lnTo>
                  <a:pt x="4586" y="18984"/>
                </a:lnTo>
                <a:lnTo>
                  <a:pt x="4552" y="19366"/>
                </a:lnTo>
                <a:lnTo>
                  <a:pt x="4507" y="19748"/>
                </a:lnTo>
                <a:lnTo>
                  <a:pt x="4462" y="20129"/>
                </a:lnTo>
                <a:lnTo>
                  <a:pt x="4371" y="20483"/>
                </a:lnTo>
                <a:lnTo>
                  <a:pt x="4292" y="20836"/>
                </a:lnTo>
                <a:lnTo>
                  <a:pt x="4202" y="21161"/>
                </a:lnTo>
                <a:lnTo>
                  <a:pt x="4744" y="21161"/>
                </a:lnTo>
                <a:lnTo>
                  <a:pt x="5264" y="21161"/>
                </a:lnTo>
                <a:lnTo>
                  <a:pt x="5784" y="21161"/>
                </a:lnTo>
                <a:lnTo>
                  <a:pt x="6235" y="21161"/>
                </a:lnTo>
                <a:lnTo>
                  <a:pt x="6676" y="21161"/>
                </a:lnTo>
                <a:lnTo>
                  <a:pt x="7060" y="21161"/>
                </a:lnTo>
                <a:lnTo>
                  <a:pt x="7410" y="21161"/>
                </a:lnTo>
                <a:lnTo>
                  <a:pt x="7670" y="21161"/>
                </a:lnTo>
                <a:lnTo>
                  <a:pt x="8020" y="21020"/>
                </a:lnTo>
                <a:lnTo>
                  <a:pt x="8303" y="20893"/>
                </a:lnTo>
                <a:lnTo>
                  <a:pt x="8563" y="20695"/>
                </a:lnTo>
                <a:lnTo>
                  <a:pt x="8800" y="20511"/>
                </a:lnTo>
                <a:lnTo>
                  <a:pt x="8969" y="20285"/>
                </a:lnTo>
                <a:lnTo>
                  <a:pt x="9150" y="20045"/>
                </a:lnTo>
                <a:lnTo>
                  <a:pt x="9252" y="19804"/>
                </a:lnTo>
                <a:lnTo>
                  <a:pt x="9342" y="19550"/>
                </a:lnTo>
                <a:lnTo>
                  <a:pt x="9410" y="19281"/>
                </a:lnTo>
                <a:lnTo>
                  <a:pt x="9433" y="19013"/>
                </a:lnTo>
                <a:lnTo>
                  <a:pt x="9433" y="18744"/>
                </a:lnTo>
                <a:lnTo>
                  <a:pt x="9387" y="18504"/>
                </a:lnTo>
                <a:lnTo>
                  <a:pt x="9320" y="18221"/>
                </a:lnTo>
                <a:lnTo>
                  <a:pt x="9207" y="17981"/>
                </a:lnTo>
                <a:lnTo>
                  <a:pt x="9105" y="17740"/>
                </a:lnTo>
                <a:lnTo>
                  <a:pt x="8924" y="17514"/>
                </a:lnTo>
                <a:lnTo>
                  <a:pt x="8777" y="17274"/>
                </a:lnTo>
                <a:lnTo>
                  <a:pt x="8642" y="17034"/>
                </a:lnTo>
                <a:lnTo>
                  <a:pt x="8563" y="16765"/>
                </a:lnTo>
                <a:lnTo>
                  <a:pt x="8472" y="16468"/>
                </a:lnTo>
                <a:lnTo>
                  <a:pt x="8450" y="16157"/>
                </a:lnTo>
                <a:lnTo>
                  <a:pt x="8450" y="15860"/>
                </a:lnTo>
                <a:lnTo>
                  <a:pt x="8472" y="15563"/>
                </a:lnTo>
                <a:lnTo>
                  <a:pt x="8540" y="15267"/>
                </a:lnTo>
                <a:lnTo>
                  <a:pt x="8642" y="14998"/>
                </a:lnTo>
                <a:lnTo>
                  <a:pt x="8777" y="14729"/>
                </a:lnTo>
                <a:lnTo>
                  <a:pt x="8868" y="14616"/>
                </a:lnTo>
                <a:lnTo>
                  <a:pt x="8969" y="14475"/>
                </a:lnTo>
                <a:lnTo>
                  <a:pt x="9060" y="14376"/>
                </a:lnTo>
                <a:lnTo>
                  <a:pt x="9184" y="14291"/>
                </a:lnTo>
                <a:lnTo>
                  <a:pt x="9297" y="14206"/>
                </a:lnTo>
                <a:lnTo>
                  <a:pt x="9433" y="14121"/>
                </a:lnTo>
                <a:lnTo>
                  <a:pt x="9579" y="14051"/>
                </a:lnTo>
                <a:lnTo>
                  <a:pt x="9726" y="13994"/>
                </a:lnTo>
                <a:lnTo>
                  <a:pt x="9884" y="13938"/>
                </a:lnTo>
                <a:lnTo>
                  <a:pt x="10054" y="13909"/>
                </a:lnTo>
                <a:lnTo>
                  <a:pt x="10257" y="13881"/>
                </a:lnTo>
                <a:lnTo>
                  <a:pt x="10449" y="13881"/>
                </a:lnTo>
                <a:lnTo>
                  <a:pt x="10664" y="13881"/>
                </a:lnTo>
                <a:lnTo>
                  <a:pt x="10856" y="13909"/>
                </a:lnTo>
                <a:lnTo>
                  <a:pt x="11037" y="13966"/>
                </a:lnTo>
                <a:lnTo>
                  <a:pt x="11206" y="14023"/>
                </a:lnTo>
                <a:lnTo>
                  <a:pt x="11353" y="14093"/>
                </a:lnTo>
                <a:lnTo>
                  <a:pt x="11511" y="14178"/>
                </a:lnTo>
                <a:lnTo>
                  <a:pt x="11635" y="14263"/>
                </a:lnTo>
                <a:lnTo>
                  <a:pt x="11748" y="14376"/>
                </a:lnTo>
                <a:lnTo>
                  <a:pt x="11861" y="14475"/>
                </a:lnTo>
                <a:lnTo>
                  <a:pt x="11941" y="14616"/>
                </a:lnTo>
                <a:lnTo>
                  <a:pt x="12031" y="14758"/>
                </a:lnTo>
                <a:lnTo>
                  <a:pt x="12099" y="14885"/>
                </a:lnTo>
                <a:lnTo>
                  <a:pt x="12200" y="15210"/>
                </a:lnTo>
                <a:lnTo>
                  <a:pt x="12268" y="15507"/>
                </a:lnTo>
                <a:lnTo>
                  <a:pt x="12291" y="15832"/>
                </a:lnTo>
                <a:lnTo>
                  <a:pt x="12291" y="16157"/>
                </a:lnTo>
                <a:lnTo>
                  <a:pt x="12246" y="16482"/>
                </a:lnTo>
                <a:lnTo>
                  <a:pt x="12178" y="16807"/>
                </a:lnTo>
                <a:lnTo>
                  <a:pt x="12099" y="17090"/>
                </a:lnTo>
                <a:lnTo>
                  <a:pt x="12008" y="17330"/>
                </a:lnTo>
                <a:lnTo>
                  <a:pt x="11884" y="17542"/>
                </a:lnTo>
                <a:lnTo>
                  <a:pt x="11748" y="17712"/>
                </a:lnTo>
                <a:lnTo>
                  <a:pt x="11613" y="17839"/>
                </a:lnTo>
                <a:lnTo>
                  <a:pt x="11489" y="18037"/>
                </a:lnTo>
                <a:lnTo>
                  <a:pt x="11398" y="18221"/>
                </a:lnTo>
                <a:lnTo>
                  <a:pt x="11319" y="18447"/>
                </a:lnTo>
                <a:lnTo>
                  <a:pt x="11251" y="18659"/>
                </a:lnTo>
                <a:lnTo>
                  <a:pt x="11206" y="18900"/>
                </a:lnTo>
                <a:lnTo>
                  <a:pt x="11184" y="19154"/>
                </a:lnTo>
                <a:lnTo>
                  <a:pt x="11184" y="19423"/>
                </a:lnTo>
                <a:lnTo>
                  <a:pt x="11229" y="19663"/>
                </a:lnTo>
                <a:lnTo>
                  <a:pt x="11297" y="19903"/>
                </a:lnTo>
                <a:lnTo>
                  <a:pt x="11376" y="20158"/>
                </a:lnTo>
                <a:lnTo>
                  <a:pt x="11511" y="20398"/>
                </a:lnTo>
                <a:lnTo>
                  <a:pt x="11681" y="20610"/>
                </a:lnTo>
                <a:lnTo>
                  <a:pt x="11884" y="20808"/>
                </a:lnTo>
                <a:lnTo>
                  <a:pt x="12121" y="20992"/>
                </a:lnTo>
                <a:lnTo>
                  <a:pt x="12404" y="21161"/>
                </a:lnTo>
                <a:lnTo>
                  <a:pt x="12528" y="21190"/>
                </a:lnTo>
                <a:lnTo>
                  <a:pt x="12856" y="21274"/>
                </a:lnTo>
                <a:lnTo>
                  <a:pt x="13330" y="21373"/>
                </a:lnTo>
                <a:lnTo>
                  <a:pt x="13963" y="21486"/>
                </a:lnTo>
                <a:lnTo>
                  <a:pt x="14313" y="21543"/>
                </a:lnTo>
                <a:lnTo>
                  <a:pt x="14652" y="21571"/>
                </a:lnTo>
                <a:lnTo>
                  <a:pt x="15025" y="21600"/>
                </a:lnTo>
                <a:lnTo>
                  <a:pt x="15409" y="21600"/>
                </a:lnTo>
                <a:lnTo>
                  <a:pt x="15782" y="21600"/>
                </a:lnTo>
                <a:lnTo>
                  <a:pt x="16177" y="21571"/>
                </a:lnTo>
                <a:lnTo>
                  <a:pt x="16516" y="21486"/>
                </a:lnTo>
                <a:lnTo>
                  <a:pt x="16889" y="21402"/>
                </a:lnTo>
                <a:lnTo>
                  <a:pt x="16821" y="21190"/>
                </a:lnTo>
                <a:lnTo>
                  <a:pt x="16776" y="20935"/>
                </a:lnTo>
                <a:lnTo>
                  <a:pt x="16742" y="20667"/>
                </a:lnTo>
                <a:lnTo>
                  <a:pt x="16719" y="20370"/>
                </a:lnTo>
                <a:lnTo>
                  <a:pt x="16697" y="19719"/>
                </a:lnTo>
                <a:lnTo>
                  <a:pt x="16697" y="19013"/>
                </a:lnTo>
                <a:lnTo>
                  <a:pt x="16719" y="18306"/>
                </a:lnTo>
                <a:lnTo>
                  <a:pt x="16753" y="17599"/>
                </a:lnTo>
                <a:lnTo>
                  <a:pt x="16821" y="16949"/>
                </a:lnTo>
                <a:lnTo>
                  <a:pt x="16889" y="16383"/>
                </a:lnTo>
                <a:lnTo>
                  <a:pt x="16934" y="16129"/>
                </a:lnTo>
                <a:lnTo>
                  <a:pt x="17002" y="15945"/>
                </a:lnTo>
                <a:lnTo>
                  <a:pt x="17081" y="15790"/>
                </a:lnTo>
                <a:lnTo>
                  <a:pt x="17194" y="15648"/>
                </a:lnTo>
                <a:lnTo>
                  <a:pt x="17318" y="15563"/>
                </a:lnTo>
                <a:lnTo>
                  <a:pt x="17453" y="15507"/>
                </a:lnTo>
                <a:lnTo>
                  <a:pt x="17600" y="15450"/>
                </a:lnTo>
                <a:lnTo>
                  <a:pt x="17758" y="15450"/>
                </a:lnTo>
                <a:lnTo>
                  <a:pt x="17905" y="15479"/>
                </a:lnTo>
                <a:lnTo>
                  <a:pt x="18064" y="15535"/>
                </a:lnTo>
                <a:lnTo>
                  <a:pt x="18233" y="15620"/>
                </a:lnTo>
                <a:lnTo>
                  <a:pt x="18380" y="15733"/>
                </a:lnTo>
                <a:lnTo>
                  <a:pt x="18561" y="15832"/>
                </a:lnTo>
                <a:lnTo>
                  <a:pt x="18707" y="15973"/>
                </a:lnTo>
                <a:lnTo>
                  <a:pt x="18866" y="16129"/>
                </a:lnTo>
                <a:lnTo>
                  <a:pt x="18990" y="16327"/>
                </a:lnTo>
                <a:lnTo>
                  <a:pt x="19125" y="16482"/>
                </a:lnTo>
                <a:lnTo>
                  <a:pt x="19295" y="16624"/>
                </a:lnTo>
                <a:lnTo>
                  <a:pt x="19464" y="16737"/>
                </a:lnTo>
                <a:lnTo>
                  <a:pt x="19668" y="16807"/>
                </a:lnTo>
                <a:lnTo>
                  <a:pt x="19860" y="16836"/>
                </a:lnTo>
                <a:lnTo>
                  <a:pt x="20052" y="16864"/>
                </a:lnTo>
                <a:lnTo>
                  <a:pt x="20266" y="16836"/>
                </a:lnTo>
                <a:lnTo>
                  <a:pt x="20470" y="16793"/>
                </a:lnTo>
                <a:lnTo>
                  <a:pt x="20662" y="16708"/>
                </a:lnTo>
                <a:lnTo>
                  <a:pt x="20854" y="16567"/>
                </a:lnTo>
                <a:lnTo>
                  <a:pt x="21035" y="16412"/>
                </a:lnTo>
                <a:lnTo>
                  <a:pt x="21182" y="16214"/>
                </a:lnTo>
                <a:lnTo>
                  <a:pt x="21340" y="16002"/>
                </a:lnTo>
                <a:lnTo>
                  <a:pt x="21441" y="15733"/>
                </a:lnTo>
                <a:lnTo>
                  <a:pt x="21532" y="15436"/>
                </a:lnTo>
                <a:lnTo>
                  <a:pt x="21600" y="15083"/>
                </a:lnTo>
                <a:lnTo>
                  <a:pt x="21600" y="14885"/>
                </a:lnTo>
                <a:lnTo>
                  <a:pt x="21600" y="14729"/>
                </a:lnTo>
                <a:lnTo>
                  <a:pt x="21600" y="14531"/>
                </a:lnTo>
                <a:lnTo>
                  <a:pt x="21577" y="14376"/>
                </a:lnTo>
                <a:lnTo>
                  <a:pt x="21532" y="14206"/>
                </a:lnTo>
                <a:lnTo>
                  <a:pt x="21487" y="14051"/>
                </a:lnTo>
                <a:lnTo>
                  <a:pt x="21419" y="13909"/>
                </a:lnTo>
                <a:lnTo>
                  <a:pt x="21351" y="13768"/>
                </a:lnTo>
                <a:lnTo>
                  <a:pt x="21204" y="13500"/>
                </a:lnTo>
                <a:lnTo>
                  <a:pt x="21035" y="13287"/>
                </a:lnTo>
                <a:lnTo>
                  <a:pt x="20809" y="13090"/>
                </a:lnTo>
                <a:lnTo>
                  <a:pt x="20594" y="12962"/>
                </a:lnTo>
                <a:lnTo>
                  <a:pt x="20357" y="12821"/>
                </a:lnTo>
                <a:lnTo>
                  <a:pt x="20120" y="12764"/>
                </a:lnTo>
                <a:lnTo>
                  <a:pt x="19882" y="12708"/>
                </a:lnTo>
                <a:lnTo>
                  <a:pt x="19645" y="12736"/>
                </a:lnTo>
                <a:lnTo>
                  <a:pt x="19430" y="12793"/>
                </a:lnTo>
                <a:lnTo>
                  <a:pt x="19227" y="12906"/>
                </a:lnTo>
                <a:lnTo>
                  <a:pt x="19148" y="12962"/>
                </a:lnTo>
                <a:lnTo>
                  <a:pt x="19058" y="13047"/>
                </a:lnTo>
                <a:lnTo>
                  <a:pt x="18990" y="13146"/>
                </a:lnTo>
                <a:lnTo>
                  <a:pt x="18911" y="13259"/>
                </a:lnTo>
                <a:lnTo>
                  <a:pt x="18775" y="13471"/>
                </a:lnTo>
                <a:lnTo>
                  <a:pt x="18628" y="13641"/>
                </a:lnTo>
                <a:lnTo>
                  <a:pt x="18470" y="13740"/>
                </a:lnTo>
                <a:lnTo>
                  <a:pt x="18301" y="13825"/>
                </a:lnTo>
                <a:lnTo>
                  <a:pt x="18143" y="13853"/>
                </a:lnTo>
                <a:lnTo>
                  <a:pt x="17973" y="13881"/>
                </a:lnTo>
                <a:lnTo>
                  <a:pt x="17804" y="13853"/>
                </a:lnTo>
                <a:lnTo>
                  <a:pt x="17646" y="13796"/>
                </a:lnTo>
                <a:lnTo>
                  <a:pt x="17499" y="13726"/>
                </a:lnTo>
                <a:lnTo>
                  <a:pt x="17341" y="13641"/>
                </a:lnTo>
                <a:lnTo>
                  <a:pt x="17216" y="13528"/>
                </a:lnTo>
                <a:lnTo>
                  <a:pt x="17103" y="13386"/>
                </a:lnTo>
                <a:lnTo>
                  <a:pt x="17024" y="13259"/>
                </a:lnTo>
                <a:lnTo>
                  <a:pt x="16934" y="13118"/>
                </a:lnTo>
                <a:lnTo>
                  <a:pt x="16889" y="12991"/>
                </a:lnTo>
                <a:lnTo>
                  <a:pt x="16889" y="12849"/>
                </a:lnTo>
                <a:lnTo>
                  <a:pt x="16889" y="12383"/>
                </a:lnTo>
                <a:lnTo>
                  <a:pt x="16889" y="11662"/>
                </a:lnTo>
                <a:lnTo>
                  <a:pt x="16889" y="10701"/>
                </a:lnTo>
                <a:lnTo>
                  <a:pt x="16889" y="9640"/>
                </a:lnTo>
                <a:lnTo>
                  <a:pt x="16889" y="8566"/>
                </a:lnTo>
                <a:lnTo>
                  <a:pt x="16889" y="7478"/>
                </a:lnTo>
                <a:lnTo>
                  <a:pt x="16889" y="6502"/>
                </a:lnTo>
                <a:lnTo>
                  <a:pt x="16889" y="5739"/>
                </a:lnTo>
                <a:lnTo>
                  <a:pt x="16674" y="5894"/>
                </a:lnTo>
                <a:lnTo>
                  <a:pt x="16414" y="6036"/>
                </a:lnTo>
                <a:lnTo>
                  <a:pt x="16154" y="6177"/>
                </a:lnTo>
                <a:lnTo>
                  <a:pt x="15849" y="6248"/>
                </a:lnTo>
                <a:lnTo>
                  <a:pt x="15544" y="6304"/>
                </a:lnTo>
                <a:lnTo>
                  <a:pt x="15217" y="6332"/>
                </a:lnTo>
                <a:lnTo>
                  <a:pt x="14866" y="6361"/>
                </a:lnTo>
                <a:lnTo>
                  <a:pt x="14550" y="6361"/>
                </a:lnTo>
                <a:lnTo>
                  <a:pt x="14200" y="6332"/>
                </a:lnTo>
                <a:lnTo>
                  <a:pt x="13850" y="6276"/>
                </a:lnTo>
                <a:lnTo>
                  <a:pt x="13522" y="6219"/>
                </a:lnTo>
                <a:lnTo>
                  <a:pt x="13206" y="6149"/>
                </a:lnTo>
                <a:lnTo>
                  <a:pt x="12901" y="6064"/>
                </a:lnTo>
                <a:lnTo>
                  <a:pt x="12618" y="5951"/>
                </a:lnTo>
                <a:lnTo>
                  <a:pt x="12358" y="5838"/>
                </a:lnTo>
                <a:lnTo>
                  <a:pt x="12121" y="5739"/>
                </a:lnTo>
                <a:lnTo>
                  <a:pt x="11941" y="5626"/>
                </a:lnTo>
                <a:lnTo>
                  <a:pt x="11794" y="5513"/>
                </a:lnTo>
                <a:lnTo>
                  <a:pt x="11658" y="5414"/>
                </a:lnTo>
                <a:lnTo>
                  <a:pt x="11556" y="5301"/>
                </a:lnTo>
                <a:lnTo>
                  <a:pt x="11466" y="5187"/>
                </a:lnTo>
                <a:lnTo>
                  <a:pt x="11398" y="5089"/>
                </a:lnTo>
                <a:lnTo>
                  <a:pt x="11376" y="4947"/>
                </a:lnTo>
                <a:lnTo>
                  <a:pt x="11353" y="4834"/>
                </a:lnTo>
                <a:lnTo>
                  <a:pt x="11353" y="4707"/>
                </a:lnTo>
                <a:lnTo>
                  <a:pt x="11376" y="4565"/>
                </a:lnTo>
                <a:lnTo>
                  <a:pt x="11443" y="4410"/>
                </a:lnTo>
                <a:lnTo>
                  <a:pt x="11511" y="4240"/>
                </a:lnTo>
                <a:lnTo>
                  <a:pt x="11703" y="3887"/>
                </a:lnTo>
                <a:lnTo>
                  <a:pt x="11986" y="3505"/>
                </a:lnTo>
                <a:lnTo>
                  <a:pt x="12144" y="3265"/>
                </a:lnTo>
                <a:lnTo>
                  <a:pt x="12246" y="3025"/>
                </a:lnTo>
                <a:lnTo>
                  <a:pt x="12336" y="2756"/>
                </a:lnTo>
                <a:lnTo>
                  <a:pt x="12404" y="2445"/>
                </a:lnTo>
                <a:lnTo>
                  <a:pt x="12438" y="2176"/>
                </a:lnTo>
                <a:lnTo>
                  <a:pt x="12438" y="1880"/>
                </a:lnTo>
                <a:lnTo>
                  <a:pt x="12404" y="1583"/>
                </a:lnTo>
                <a:lnTo>
                  <a:pt x="12336" y="1314"/>
                </a:lnTo>
                <a:lnTo>
                  <a:pt x="12246" y="1046"/>
                </a:lnTo>
                <a:lnTo>
                  <a:pt x="12099" y="791"/>
                </a:lnTo>
                <a:lnTo>
                  <a:pt x="12008" y="692"/>
                </a:lnTo>
                <a:lnTo>
                  <a:pt x="11918" y="579"/>
                </a:lnTo>
                <a:lnTo>
                  <a:pt x="11816" y="466"/>
                </a:lnTo>
                <a:lnTo>
                  <a:pt x="11703" y="381"/>
                </a:lnTo>
                <a:lnTo>
                  <a:pt x="11579" y="310"/>
                </a:lnTo>
                <a:lnTo>
                  <a:pt x="11443" y="226"/>
                </a:lnTo>
                <a:lnTo>
                  <a:pt x="11297" y="169"/>
                </a:lnTo>
                <a:lnTo>
                  <a:pt x="11138" y="113"/>
                </a:lnTo>
                <a:lnTo>
                  <a:pt x="10969" y="56"/>
                </a:lnTo>
                <a:lnTo>
                  <a:pt x="10800" y="28"/>
                </a:lnTo>
                <a:lnTo>
                  <a:pt x="10619" y="28"/>
                </a:lnTo>
                <a:lnTo>
                  <a:pt x="10404" y="28"/>
                </a:lnTo>
                <a:lnTo>
                  <a:pt x="10257" y="28"/>
                </a:lnTo>
                <a:lnTo>
                  <a:pt x="10076" y="56"/>
                </a:lnTo>
                <a:lnTo>
                  <a:pt x="9952" y="84"/>
                </a:lnTo>
                <a:lnTo>
                  <a:pt x="9794" y="141"/>
                </a:lnTo>
                <a:lnTo>
                  <a:pt x="9692" y="226"/>
                </a:lnTo>
                <a:lnTo>
                  <a:pt x="9557" y="282"/>
                </a:lnTo>
                <a:lnTo>
                  <a:pt x="9455" y="381"/>
                </a:lnTo>
                <a:lnTo>
                  <a:pt x="9365" y="466"/>
                </a:lnTo>
                <a:lnTo>
                  <a:pt x="9274" y="579"/>
                </a:lnTo>
                <a:lnTo>
                  <a:pt x="9184" y="692"/>
                </a:lnTo>
                <a:lnTo>
                  <a:pt x="9128" y="791"/>
                </a:lnTo>
                <a:lnTo>
                  <a:pt x="9060" y="932"/>
                </a:lnTo>
                <a:lnTo>
                  <a:pt x="8969" y="1201"/>
                </a:lnTo>
                <a:lnTo>
                  <a:pt x="8913" y="1498"/>
                </a:lnTo>
                <a:lnTo>
                  <a:pt x="8890" y="1795"/>
                </a:lnTo>
                <a:lnTo>
                  <a:pt x="8890" y="2120"/>
                </a:lnTo>
                <a:lnTo>
                  <a:pt x="8913" y="2445"/>
                </a:lnTo>
                <a:lnTo>
                  <a:pt x="8969" y="2756"/>
                </a:lnTo>
                <a:lnTo>
                  <a:pt x="9060" y="3081"/>
                </a:lnTo>
                <a:lnTo>
                  <a:pt x="9173" y="3378"/>
                </a:lnTo>
                <a:lnTo>
                  <a:pt x="9297" y="3647"/>
                </a:lnTo>
                <a:lnTo>
                  <a:pt x="9466" y="3887"/>
                </a:lnTo>
                <a:lnTo>
                  <a:pt x="9579" y="4085"/>
                </a:lnTo>
                <a:lnTo>
                  <a:pt x="9670" y="4269"/>
                </a:lnTo>
                <a:lnTo>
                  <a:pt x="9726" y="4467"/>
                </a:lnTo>
                <a:lnTo>
                  <a:pt x="9771" y="4650"/>
                </a:lnTo>
                <a:lnTo>
                  <a:pt x="9771" y="4834"/>
                </a:lnTo>
                <a:lnTo>
                  <a:pt x="9749" y="5032"/>
                </a:lnTo>
                <a:lnTo>
                  <a:pt x="9715" y="5216"/>
                </a:lnTo>
                <a:lnTo>
                  <a:pt x="9625" y="5385"/>
                </a:lnTo>
                <a:lnTo>
                  <a:pt x="9534" y="5513"/>
                </a:lnTo>
                <a:lnTo>
                  <a:pt x="9410" y="5626"/>
                </a:lnTo>
                <a:lnTo>
                  <a:pt x="9229" y="5710"/>
                </a:lnTo>
                <a:lnTo>
                  <a:pt x="9060" y="5767"/>
                </a:lnTo>
                <a:lnTo>
                  <a:pt x="8845" y="5767"/>
                </a:lnTo>
                <a:lnTo>
                  <a:pt x="8585" y="5739"/>
                </a:lnTo>
                <a:lnTo>
                  <a:pt x="8325" y="5654"/>
                </a:lnTo>
                <a:lnTo>
                  <a:pt x="8020" y="5513"/>
                </a:lnTo>
                <a:lnTo>
                  <a:pt x="7840" y="5442"/>
                </a:lnTo>
                <a:lnTo>
                  <a:pt x="7648" y="5385"/>
                </a:lnTo>
                <a:lnTo>
                  <a:pt x="7433" y="5329"/>
                </a:lnTo>
                <a:lnTo>
                  <a:pt x="7241" y="5301"/>
                </a:lnTo>
                <a:lnTo>
                  <a:pt x="6755" y="5301"/>
                </a:lnTo>
                <a:lnTo>
                  <a:pt x="6281" y="5329"/>
                </a:lnTo>
                <a:lnTo>
                  <a:pt x="5784" y="5385"/>
                </a:lnTo>
                <a:lnTo>
                  <a:pt x="5264" y="5498"/>
                </a:lnTo>
                <a:lnTo>
                  <a:pt x="4744" y="5597"/>
                </a:lnTo>
                <a:lnTo>
                  <a:pt x="4247" y="5739"/>
                </a:lnTo>
                <a:lnTo>
                  <a:pt x="4202" y="5894"/>
                </a:lnTo>
                <a:lnTo>
                  <a:pt x="4202" y="6191"/>
                </a:lnTo>
                <a:lnTo>
                  <a:pt x="4202" y="6545"/>
                </a:lnTo>
                <a:lnTo>
                  <a:pt x="4225" y="6954"/>
                </a:lnTo>
                <a:lnTo>
                  <a:pt x="4315" y="7930"/>
                </a:lnTo>
                <a:lnTo>
                  <a:pt x="4394" y="9018"/>
                </a:lnTo>
                <a:lnTo>
                  <a:pt x="4439" y="9570"/>
                </a:lnTo>
                <a:lnTo>
                  <a:pt x="4462" y="10107"/>
                </a:lnTo>
                <a:lnTo>
                  <a:pt x="4484" y="10630"/>
                </a:lnTo>
                <a:lnTo>
                  <a:pt x="4507" y="11082"/>
                </a:lnTo>
                <a:lnTo>
                  <a:pt x="4484" y="11520"/>
                </a:lnTo>
                <a:lnTo>
                  <a:pt x="4439" y="11874"/>
                </a:lnTo>
                <a:lnTo>
                  <a:pt x="4394" y="12029"/>
                </a:lnTo>
                <a:lnTo>
                  <a:pt x="4349" y="12171"/>
                </a:lnTo>
                <a:lnTo>
                  <a:pt x="4315" y="12284"/>
                </a:lnTo>
                <a:lnTo>
                  <a:pt x="4247" y="12354"/>
                </a:lnTo>
                <a:close/>
              </a:path>
            </a:pathLst>
          </a:custGeom>
          <a:solidFill>
            <a:srgbClr val="FFFFCC"/>
          </a:solidFill>
          <a:ln w="28575">
            <a:solidFill>
              <a:srgbClr val="000000"/>
            </a:solidFill>
            <a:miter lim="800000"/>
            <a:headEnd/>
            <a:tailEnd/>
          </a:ln>
        </xdr:spPr>
      </xdr:sp>
      <xdr:sp macro="" textlink="">
        <xdr:nvSpPr>
          <xdr:cNvPr id="46477" name="Puzzle4">
            <a:extLst>
              <a:ext uri="{FF2B5EF4-FFF2-40B4-BE49-F238E27FC236}">
                <a16:creationId xmlns:a16="http://schemas.microsoft.com/office/drawing/2014/main" id="{00000000-0008-0000-0000-00008DB50000}"/>
              </a:ext>
            </a:extLst>
          </xdr:cNvPr>
          <xdr:cNvSpPr>
            <a:spLocks noEditPoints="1" noChangeArrowheads="1"/>
          </xdr:cNvSpPr>
        </xdr:nvSpPr>
        <xdr:spPr bwMode="auto">
          <a:xfrm>
            <a:off x="2192" y="1719"/>
            <a:ext cx="1072" cy="1763"/>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2075 w 21600"/>
              <a:gd name="T25" fmla="*/ 5660 h 21600"/>
              <a:gd name="T26" fmla="*/ 20210 w 21600"/>
              <a:gd name="T27" fmla="*/ 15976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3813" y="10590"/>
                </a:moveTo>
                <a:lnTo>
                  <a:pt x="3927" y="10513"/>
                </a:lnTo>
                <a:lnTo>
                  <a:pt x="4078" y="10425"/>
                </a:lnTo>
                <a:lnTo>
                  <a:pt x="4210" y="10359"/>
                </a:lnTo>
                <a:lnTo>
                  <a:pt x="4361" y="10315"/>
                </a:lnTo>
                <a:lnTo>
                  <a:pt x="4682" y="10237"/>
                </a:lnTo>
                <a:lnTo>
                  <a:pt x="5041" y="10193"/>
                </a:lnTo>
                <a:lnTo>
                  <a:pt x="5456" y="10171"/>
                </a:lnTo>
                <a:lnTo>
                  <a:pt x="5853" y="10193"/>
                </a:lnTo>
                <a:lnTo>
                  <a:pt x="6249" y="10260"/>
                </a:lnTo>
                <a:lnTo>
                  <a:pt x="6646" y="10337"/>
                </a:lnTo>
                <a:lnTo>
                  <a:pt x="7004" y="10469"/>
                </a:lnTo>
                <a:lnTo>
                  <a:pt x="7363" y="10612"/>
                </a:lnTo>
                <a:lnTo>
                  <a:pt x="7665" y="10788"/>
                </a:lnTo>
                <a:lnTo>
                  <a:pt x="7911" y="10998"/>
                </a:lnTo>
                <a:lnTo>
                  <a:pt x="8024" y="11097"/>
                </a:lnTo>
                <a:lnTo>
                  <a:pt x="8137" y="11207"/>
                </a:lnTo>
                <a:lnTo>
                  <a:pt x="8194" y="11340"/>
                </a:lnTo>
                <a:lnTo>
                  <a:pt x="8269" y="11461"/>
                </a:lnTo>
                <a:lnTo>
                  <a:pt x="8307" y="11593"/>
                </a:lnTo>
                <a:lnTo>
                  <a:pt x="8307" y="11714"/>
                </a:lnTo>
                <a:lnTo>
                  <a:pt x="8307" y="11868"/>
                </a:lnTo>
                <a:lnTo>
                  <a:pt x="8307" y="12012"/>
                </a:lnTo>
                <a:lnTo>
                  <a:pt x="8194" y="12265"/>
                </a:lnTo>
                <a:lnTo>
                  <a:pt x="8062" y="12519"/>
                </a:lnTo>
                <a:lnTo>
                  <a:pt x="7873" y="12706"/>
                </a:lnTo>
                <a:lnTo>
                  <a:pt x="7627" y="12904"/>
                </a:lnTo>
                <a:lnTo>
                  <a:pt x="7363" y="13048"/>
                </a:lnTo>
                <a:lnTo>
                  <a:pt x="7080" y="13180"/>
                </a:lnTo>
                <a:lnTo>
                  <a:pt x="6759" y="13257"/>
                </a:lnTo>
                <a:lnTo>
                  <a:pt x="6419" y="13345"/>
                </a:lnTo>
                <a:lnTo>
                  <a:pt x="6098" y="13389"/>
                </a:lnTo>
                <a:lnTo>
                  <a:pt x="5739" y="13389"/>
                </a:lnTo>
                <a:lnTo>
                  <a:pt x="5418" y="13389"/>
                </a:lnTo>
                <a:lnTo>
                  <a:pt x="5079" y="13345"/>
                </a:lnTo>
                <a:lnTo>
                  <a:pt x="4758" y="13301"/>
                </a:lnTo>
                <a:lnTo>
                  <a:pt x="4474" y="13213"/>
                </a:lnTo>
                <a:lnTo>
                  <a:pt x="4172" y="13114"/>
                </a:lnTo>
                <a:lnTo>
                  <a:pt x="3965" y="12982"/>
                </a:lnTo>
                <a:lnTo>
                  <a:pt x="3738" y="12838"/>
                </a:lnTo>
                <a:lnTo>
                  <a:pt x="3493" y="12706"/>
                </a:lnTo>
                <a:lnTo>
                  <a:pt x="3228" y="12607"/>
                </a:lnTo>
                <a:lnTo>
                  <a:pt x="2945" y="12519"/>
                </a:lnTo>
                <a:lnTo>
                  <a:pt x="2700" y="12431"/>
                </a:lnTo>
                <a:lnTo>
                  <a:pt x="2397" y="12375"/>
                </a:lnTo>
                <a:lnTo>
                  <a:pt x="2152" y="12331"/>
                </a:lnTo>
                <a:lnTo>
                  <a:pt x="1888" y="12309"/>
                </a:lnTo>
                <a:lnTo>
                  <a:pt x="1642" y="12309"/>
                </a:lnTo>
                <a:lnTo>
                  <a:pt x="1397" y="12331"/>
                </a:lnTo>
                <a:lnTo>
                  <a:pt x="1170" y="12397"/>
                </a:lnTo>
                <a:lnTo>
                  <a:pt x="962" y="12453"/>
                </a:lnTo>
                <a:lnTo>
                  <a:pt x="774" y="12563"/>
                </a:lnTo>
                <a:lnTo>
                  <a:pt x="623" y="12684"/>
                </a:lnTo>
                <a:lnTo>
                  <a:pt x="528" y="12838"/>
                </a:lnTo>
                <a:lnTo>
                  <a:pt x="453" y="13026"/>
                </a:lnTo>
                <a:lnTo>
                  <a:pt x="339" y="13477"/>
                </a:lnTo>
                <a:lnTo>
                  <a:pt x="226" y="13984"/>
                </a:lnTo>
                <a:lnTo>
                  <a:pt x="151" y="14535"/>
                </a:lnTo>
                <a:lnTo>
                  <a:pt x="113" y="15075"/>
                </a:lnTo>
                <a:lnTo>
                  <a:pt x="113" y="15626"/>
                </a:lnTo>
                <a:lnTo>
                  <a:pt x="151" y="16133"/>
                </a:lnTo>
                <a:lnTo>
                  <a:pt x="188" y="16376"/>
                </a:lnTo>
                <a:lnTo>
                  <a:pt x="264" y="16585"/>
                </a:lnTo>
                <a:lnTo>
                  <a:pt x="339" y="16773"/>
                </a:lnTo>
                <a:lnTo>
                  <a:pt x="453" y="16938"/>
                </a:lnTo>
                <a:lnTo>
                  <a:pt x="1095" y="16883"/>
                </a:lnTo>
                <a:lnTo>
                  <a:pt x="1963" y="16795"/>
                </a:lnTo>
                <a:lnTo>
                  <a:pt x="2945" y="16751"/>
                </a:lnTo>
                <a:lnTo>
                  <a:pt x="3965" y="16706"/>
                </a:lnTo>
                <a:lnTo>
                  <a:pt x="5022" y="16684"/>
                </a:lnTo>
                <a:lnTo>
                  <a:pt x="5947" y="16684"/>
                </a:lnTo>
                <a:lnTo>
                  <a:pt x="6759" y="16706"/>
                </a:lnTo>
                <a:lnTo>
                  <a:pt x="7363" y="16751"/>
                </a:lnTo>
                <a:lnTo>
                  <a:pt x="7948" y="16839"/>
                </a:lnTo>
                <a:lnTo>
                  <a:pt x="8458" y="16916"/>
                </a:lnTo>
                <a:lnTo>
                  <a:pt x="8893" y="17026"/>
                </a:lnTo>
                <a:lnTo>
                  <a:pt x="9289" y="17158"/>
                </a:lnTo>
                <a:lnTo>
                  <a:pt x="9572" y="17280"/>
                </a:lnTo>
                <a:lnTo>
                  <a:pt x="9799" y="17412"/>
                </a:lnTo>
                <a:lnTo>
                  <a:pt x="9969" y="17555"/>
                </a:lnTo>
                <a:lnTo>
                  <a:pt x="10120" y="17687"/>
                </a:lnTo>
                <a:lnTo>
                  <a:pt x="10158" y="17831"/>
                </a:lnTo>
                <a:lnTo>
                  <a:pt x="10195" y="17974"/>
                </a:lnTo>
                <a:lnTo>
                  <a:pt x="10158" y="18128"/>
                </a:lnTo>
                <a:lnTo>
                  <a:pt x="10082" y="18271"/>
                </a:lnTo>
                <a:lnTo>
                  <a:pt x="9969" y="18426"/>
                </a:lnTo>
                <a:lnTo>
                  <a:pt x="9837" y="18569"/>
                </a:lnTo>
                <a:lnTo>
                  <a:pt x="9648" y="18701"/>
                </a:lnTo>
                <a:lnTo>
                  <a:pt x="9440" y="18822"/>
                </a:lnTo>
                <a:lnTo>
                  <a:pt x="9213" y="18999"/>
                </a:lnTo>
                <a:lnTo>
                  <a:pt x="9044" y="19186"/>
                </a:lnTo>
                <a:lnTo>
                  <a:pt x="8893" y="19395"/>
                </a:lnTo>
                <a:lnTo>
                  <a:pt x="8817" y="19627"/>
                </a:lnTo>
                <a:lnTo>
                  <a:pt x="8779" y="19858"/>
                </a:lnTo>
                <a:lnTo>
                  <a:pt x="8779" y="20112"/>
                </a:lnTo>
                <a:lnTo>
                  <a:pt x="8855" y="20354"/>
                </a:lnTo>
                <a:lnTo>
                  <a:pt x="8968" y="20586"/>
                </a:lnTo>
                <a:lnTo>
                  <a:pt x="9138" y="20817"/>
                </a:lnTo>
                <a:lnTo>
                  <a:pt x="9365" y="21026"/>
                </a:lnTo>
                <a:lnTo>
                  <a:pt x="9610" y="21192"/>
                </a:lnTo>
                <a:lnTo>
                  <a:pt x="9950" y="21368"/>
                </a:lnTo>
                <a:lnTo>
                  <a:pt x="10120" y="21445"/>
                </a:lnTo>
                <a:lnTo>
                  <a:pt x="10346" y="21511"/>
                </a:lnTo>
                <a:lnTo>
                  <a:pt x="10516" y="21555"/>
                </a:lnTo>
                <a:lnTo>
                  <a:pt x="10743" y="21600"/>
                </a:lnTo>
                <a:lnTo>
                  <a:pt x="10988" y="21644"/>
                </a:lnTo>
                <a:lnTo>
                  <a:pt x="11215" y="21666"/>
                </a:lnTo>
                <a:lnTo>
                  <a:pt x="11498" y="21666"/>
                </a:lnTo>
                <a:lnTo>
                  <a:pt x="11762" y="21666"/>
                </a:lnTo>
                <a:lnTo>
                  <a:pt x="12253" y="21644"/>
                </a:lnTo>
                <a:lnTo>
                  <a:pt x="12763" y="21577"/>
                </a:lnTo>
                <a:lnTo>
                  <a:pt x="13197" y="21467"/>
                </a:lnTo>
                <a:lnTo>
                  <a:pt x="13556" y="21346"/>
                </a:lnTo>
                <a:lnTo>
                  <a:pt x="13896" y="21192"/>
                </a:lnTo>
                <a:lnTo>
                  <a:pt x="14179" y="21026"/>
                </a:lnTo>
                <a:lnTo>
                  <a:pt x="14444" y="20839"/>
                </a:lnTo>
                <a:lnTo>
                  <a:pt x="14576" y="20641"/>
                </a:lnTo>
                <a:lnTo>
                  <a:pt x="14727" y="20431"/>
                </a:lnTo>
                <a:lnTo>
                  <a:pt x="14765" y="20200"/>
                </a:lnTo>
                <a:lnTo>
                  <a:pt x="14802" y="19991"/>
                </a:lnTo>
                <a:lnTo>
                  <a:pt x="14727" y="19759"/>
                </a:lnTo>
                <a:lnTo>
                  <a:pt x="14613" y="19550"/>
                </a:lnTo>
                <a:lnTo>
                  <a:pt x="14444" y="19307"/>
                </a:lnTo>
                <a:lnTo>
                  <a:pt x="14217" y="19098"/>
                </a:lnTo>
                <a:lnTo>
                  <a:pt x="13934" y="18911"/>
                </a:lnTo>
                <a:lnTo>
                  <a:pt x="13669" y="18745"/>
                </a:lnTo>
                <a:lnTo>
                  <a:pt x="13462" y="18547"/>
                </a:lnTo>
                <a:lnTo>
                  <a:pt x="13311" y="18337"/>
                </a:lnTo>
                <a:lnTo>
                  <a:pt x="13197" y="18150"/>
                </a:lnTo>
                <a:lnTo>
                  <a:pt x="13122" y="17941"/>
                </a:lnTo>
                <a:lnTo>
                  <a:pt x="13122" y="17720"/>
                </a:lnTo>
                <a:lnTo>
                  <a:pt x="13122" y="17533"/>
                </a:lnTo>
                <a:lnTo>
                  <a:pt x="13197" y="17346"/>
                </a:lnTo>
                <a:lnTo>
                  <a:pt x="13273" y="17158"/>
                </a:lnTo>
                <a:lnTo>
                  <a:pt x="13386" y="16982"/>
                </a:lnTo>
                <a:lnTo>
                  <a:pt x="13537" y="16839"/>
                </a:lnTo>
                <a:lnTo>
                  <a:pt x="13707" y="16706"/>
                </a:lnTo>
                <a:lnTo>
                  <a:pt x="13896" y="16607"/>
                </a:lnTo>
                <a:lnTo>
                  <a:pt x="14104" y="16519"/>
                </a:lnTo>
                <a:lnTo>
                  <a:pt x="14330" y="16453"/>
                </a:lnTo>
                <a:lnTo>
                  <a:pt x="14538" y="16431"/>
                </a:lnTo>
                <a:lnTo>
                  <a:pt x="14897" y="16453"/>
                </a:lnTo>
                <a:lnTo>
                  <a:pt x="15406" y="16497"/>
                </a:lnTo>
                <a:lnTo>
                  <a:pt x="16105" y="16541"/>
                </a:lnTo>
                <a:lnTo>
                  <a:pt x="16898" y="16607"/>
                </a:lnTo>
                <a:lnTo>
                  <a:pt x="17804" y="16651"/>
                </a:lnTo>
                <a:lnTo>
                  <a:pt x="18786" y="16684"/>
                </a:lnTo>
                <a:lnTo>
                  <a:pt x="19844" y="16728"/>
                </a:lnTo>
                <a:lnTo>
                  <a:pt x="20920" y="16751"/>
                </a:lnTo>
                <a:lnTo>
                  <a:pt x="21109" y="16497"/>
                </a:lnTo>
                <a:lnTo>
                  <a:pt x="21241" y="16222"/>
                </a:lnTo>
                <a:lnTo>
                  <a:pt x="21392" y="15946"/>
                </a:lnTo>
                <a:lnTo>
                  <a:pt x="21467" y="15648"/>
                </a:lnTo>
                <a:lnTo>
                  <a:pt x="21543" y="15351"/>
                </a:lnTo>
                <a:lnTo>
                  <a:pt x="21618" y="15042"/>
                </a:lnTo>
                <a:lnTo>
                  <a:pt x="21618" y="14745"/>
                </a:lnTo>
                <a:lnTo>
                  <a:pt x="21618" y="14447"/>
                </a:lnTo>
                <a:lnTo>
                  <a:pt x="21618" y="14150"/>
                </a:lnTo>
                <a:lnTo>
                  <a:pt x="21581" y="13852"/>
                </a:lnTo>
                <a:lnTo>
                  <a:pt x="21505" y="13577"/>
                </a:lnTo>
                <a:lnTo>
                  <a:pt x="21430" y="13301"/>
                </a:lnTo>
                <a:lnTo>
                  <a:pt x="21354" y="13048"/>
                </a:lnTo>
                <a:lnTo>
                  <a:pt x="21241" y="12816"/>
                </a:lnTo>
                <a:lnTo>
                  <a:pt x="21146" y="12607"/>
                </a:lnTo>
                <a:lnTo>
                  <a:pt x="21033" y="12431"/>
                </a:lnTo>
                <a:lnTo>
                  <a:pt x="20920" y="12265"/>
                </a:lnTo>
                <a:lnTo>
                  <a:pt x="20769" y="12144"/>
                </a:lnTo>
                <a:lnTo>
                  <a:pt x="20637" y="12034"/>
                </a:lnTo>
                <a:lnTo>
                  <a:pt x="20486" y="11946"/>
                </a:lnTo>
                <a:lnTo>
                  <a:pt x="20297" y="11891"/>
                </a:lnTo>
                <a:lnTo>
                  <a:pt x="20165" y="11846"/>
                </a:lnTo>
                <a:lnTo>
                  <a:pt x="19976" y="11824"/>
                </a:lnTo>
                <a:lnTo>
                  <a:pt x="19806" y="11802"/>
                </a:lnTo>
                <a:lnTo>
                  <a:pt x="19390" y="11824"/>
                </a:lnTo>
                <a:lnTo>
                  <a:pt x="18956" y="11891"/>
                </a:lnTo>
                <a:lnTo>
                  <a:pt x="18503" y="11968"/>
                </a:lnTo>
                <a:lnTo>
                  <a:pt x="17993" y="12078"/>
                </a:lnTo>
                <a:lnTo>
                  <a:pt x="17653" y="12144"/>
                </a:lnTo>
                <a:lnTo>
                  <a:pt x="17332" y="12199"/>
                </a:lnTo>
                <a:lnTo>
                  <a:pt x="17049" y="12221"/>
                </a:lnTo>
                <a:lnTo>
                  <a:pt x="16747" y="12243"/>
                </a:lnTo>
                <a:lnTo>
                  <a:pt x="16464" y="12243"/>
                </a:lnTo>
                <a:lnTo>
                  <a:pt x="16218" y="12243"/>
                </a:lnTo>
                <a:lnTo>
                  <a:pt x="15992" y="12221"/>
                </a:lnTo>
                <a:lnTo>
                  <a:pt x="15746" y="12199"/>
                </a:lnTo>
                <a:lnTo>
                  <a:pt x="15520" y="12155"/>
                </a:lnTo>
                <a:lnTo>
                  <a:pt x="15350" y="12122"/>
                </a:lnTo>
                <a:lnTo>
                  <a:pt x="15161" y="12056"/>
                </a:lnTo>
                <a:lnTo>
                  <a:pt x="14972" y="11990"/>
                </a:lnTo>
                <a:lnTo>
                  <a:pt x="14689" y="11846"/>
                </a:lnTo>
                <a:lnTo>
                  <a:pt x="14444" y="11670"/>
                </a:lnTo>
                <a:lnTo>
                  <a:pt x="14255" y="11483"/>
                </a:lnTo>
                <a:lnTo>
                  <a:pt x="14104" y="11295"/>
                </a:lnTo>
                <a:lnTo>
                  <a:pt x="14028" y="11086"/>
                </a:lnTo>
                <a:lnTo>
                  <a:pt x="13972" y="10888"/>
                </a:lnTo>
                <a:lnTo>
                  <a:pt x="13972" y="10700"/>
                </a:lnTo>
                <a:lnTo>
                  <a:pt x="14009" y="10513"/>
                </a:lnTo>
                <a:lnTo>
                  <a:pt x="14066" y="10359"/>
                </a:lnTo>
                <a:lnTo>
                  <a:pt x="14179" y="10215"/>
                </a:lnTo>
                <a:lnTo>
                  <a:pt x="14406" y="10006"/>
                </a:lnTo>
                <a:lnTo>
                  <a:pt x="14651" y="9830"/>
                </a:lnTo>
                <a:lnTo>
                  <a:pt x="14878" y="9686"/>
                </a:lnTo>
                <a:lnTo>
                  <a:pt x="15123" y="9554"/>
                </a:lnTo>
                <a:lnTo>
                  <a:pt x="15350" y="9477"/>
                </a:lnTo>
                <a:lnTo>
                  <a:pt x="15558" y="9411"/>
                </a:lnTo>
                <a:lnTo>
                  <a:pt x="15803" y="9345"/>
                </a:lnTo>
                <a:lnTo>
                  <a:pt x="16030" y="9323"/>
                </a:lnTo>
                <a:lnTo>
                  <a:pt x="16256" y="9301"/>
                </a:lnTo>
                <a:lnTo>
                  <a:pt x="16464" y="9323"/>
                </a:lnTo>
                <a:lnTo>
                  <a:pt x="16690" y="9345"/>
                </a:lnTo>
                <a:lnTo>
                  <a:pt x="16898" y="9367"/>
                </a:lnTo>
                <a:lnTo>
                  <a:pt x="17332" y="9477"/>
                </a:lnTo>
                <a:lnTo>
                  <a:pt x="17767" y="9598"/>
                </a:lnTo>
                <a:lnTo>
                  <a:pt x="18163" y="9731"/>
                </a:lnTo>
                <a:lnTo>
                  <a:pt x="18597" y="9874"/>
                </a:lnTo>
                <a:lnTo>
                  <a:pt x="18994" y="10006"/>
                </a:lnTo>
                <a:lnTo>
                  <a:pt x="19428" y="10083"/>
                </a:lnTo>
                <a:lnTo>
                  <a:pt x="19617" y="10127"/>
                </a:lnTo>
                <a:lnTo>
                  <a:pt x="19844" y="10149"/>
                </a:lnTo>
                <a:lnTo>
                  <a:pt x="20013" y="10149"/>
                </a:lnTo>
                <a:lnTo>
                  <a:pt x="20240" y="10127"/>
                </a:lnTo>
                <a:lnTo>
                  <a:pt x="20410" y="10105"/>
                </a:lnTo>
                <a:lnTo>
                  <a:pt x="20637" y="10061"/>
                </a:lnTo>
                <a:lnTo>
                  <a:pt x="20844" y="9984"/>
                </a:lnTo>
                <a:lnTo>
                  <a:pt x="21033" y="9896"/>
                </a:lnTo>
                <a:lnTo>
                  <a:pt x="21146" y="9830"/>
                </a:lnTo>
                <a:lnTo>
                  <a:pt x="21203" y="9753"/>
                </a:lnTo>
                <a:lnTo>
                  <a:pt x="21279" y="9642"/>
                </a:lnTo>
                <a:lnTo>
                  <a:pt x="21354" y="9521"/>
                </a:lnTo>
                <a:lnTo>
                  <a:pt x="21430" y="9246"/>
                </a:lnTo>
                <a:lnTo>
                  <a:pt x="21430" y="8904"/>
                </a:lnTo>
                <a:lnTo>
                  <a:pt x="21430" y="8540"/>
                </a:lnTo>
                <a:lnTo>
                  <a:pt x="21392" y="8144"/>
                </a:lnTo>
                <a:lnTo>
                  <a:pt x="21354" y="7714"/>
                </a:lnTo>
                <a:lnTo>
                  <a:pt x="21279" y="7295"/>
                </a:lnTo>
                <a:lnTo>
                  <a:pt x="21146" y="6446"/>
                </a:lnTo>
                <a:lnTo>
                  <a:pt x="20995" y="5686"/>
                </a:lnTo>
                <a:lnTo>
                  <a:pt x="20958" y="5366"/>
                </a:lnTo>
                <a:lnTo>
                  <a:pt x="20958" y="5091"/>
                </a:lnTo>
                <a:lnTo>
                  <a:pt x="20958" y="4860"/>
                </a:lnTo>
                <a:lnTo>
                  <a:pt x="21033" y="4716"/>
                </a:lnTo>
                <a:lnTo>
                  <a:pt x="20637" y="4860"/>
                </a:lnTo>
                <a:lnTo>
                  <a:pt x="20127" y="4992"/>
                </a:lnTo>
                <a:lnTo>
                  <a:pt x="19617" y="5069"/>
                </a:lnTo>
                <a:lnTo>
                  <a:pt x="19032" y="5157"/>
                </a:lnTo>
                <a:lnTo>
                  <a:pt x="18465" y="5201"/>
                </a:lnTo>
                <a:lnTo>
                  <a:pt x="17842" y="5245"/>
                </a:lnTo>
                <a:lnTo>
                  <a:pt x="17219" y="5267"/>
                </a:lnTo>
                <a:lnTo>
                  <a:pt x="16615" y="5267"/>
                </a:lnTo>
                <a:lnTo>
                  <a:pt x="15992" y="5245"/>
                </a:lnTo>
                <a:lnTo>
                  <a:pt x="15369" y="5201"/>
                </a:lnTo>
                <a:lnTo>
                  <a:pt x="14840" y="5157"/>
                </a:lnTo>
                <a:lnTo>
                  <a:pt x="14293" y="5091"/>
                </a:lnTo>
                <a:lnTo>
                  <a:pt x="13783" y="5014"/>
                </a:lnTo>
                <a:lnTo>
                  <a:pt x="13386" y="4926"/>
                </a:lnTo>
                <a:lnTo>
                  <a:pt x="13027" y="4815"/>
                </a:lnTo>
                <a:lnTo>
                  <a:pt x="12725" y="4716"/>
                </a:lnTo>
                <a:lnTo>
                  <a:pt x="12480" y="4606"/>
                </a:lnTo>
                <a:lnTo>
                  <a:pt x="12291" y="4496"/>
                </a:lnTo>
                <a:lnTo>
                  <a:pt x="12197" y="4397"/>
                </a:lnTo>
                <a:lnTo>
                  <a:pt x="12083" y="4286"/>
                </a:lnTo>
                <a:lnTo>
                  <a:pt x="12046" y="4187"/>
                </a:lnTo>
                <a:lnTo>
                  <a:pt x="12008" y="4077"/>
                </a:lnTo>
                <a:lnTo>
                  <a:pt x="12046" y="3967"/>
                </a:lnTo>
                <a:lnTo>
                  <a:pt x="12121" y="3868"/>
                </a:lnTo>
                <a:lnTo>
                  <a:pt x="12197" y="3735"/>
                </a:lnTo>
                <a:lnTo>
                  <a:pt x="12291" y="3614"/>
                </a:lnTo>
                <a:lnTo>
                  <a:pt x="12442" y="3482"/>
                </a:lnTo>
                <a:lnTo>
                  <a:pt x="12631" y="3361"/>
                </a:lnTo>
                <a:lnTo>
                  <a:pt x="13065" y="3085"/>
                </a:lnTo>
                <a:lnTo>
                  <a:pt x="13537" y="2766"/>
                </a:lnTo>
                <a:lnTo>
                  <a:pt x="13783" y="2578"/>
                </a:lnTo>
                <a:lnTo>
                  <a:pt x="13934" y="2380"/>
                </a:lnTo>
                <a:lnTo>
                  <a:pt x="14028" y="2171"/>
                </a:lnTo>
                <a:lnTo>
                  <a:pt x="14104" y="1961"/>
                </a:lnTo>
                <a:lnTo>
                  <a:pt x="14104" y="1730"/>
                </a:lnTo>
                <a:lnTo>
                  <a:pt x="14066" y="1498"/>
                </a:lnTo>
                <a:lnTo>
                  <a:pt x="13972" y="1267"/>
                </a:lnTo>
                <a:lnTo>
                  <a:pt x="13820" y="1057"/>
                </a:lnTo>
                <a:lnTo>
                  <a:pt x="13594" y="837"/>
                </a:lnTo>
                <a:lnTo>
                  <a:pt x="13386" y="628"/>
                </a:lnTo>
                <a:lnTo>
                  <a:pt x="13103" y="462"/>
                </a:lnTo>
                <a:lnTo>
                  <a:pt x="12763" y="308"/>
                </a:lnTo>
                <a:lnTo>
                  <a:pt x="12404" y="187"/>
                </a:lnTo>
                <a:lnTo>
                  <a:pt x="12008" y="77"/>
                </a:lnTo>
                <a:lnTo>
                  <a:pt x="11574" y="33"/>
                </a:lnTo>
                <a:lnTo>
                  <a:pt x="11102" y="11"/>
                </a:lnTo>
                <a:lnTo>
                  <a:pt x="10667" y="11"/>
                </a:lnTo>
                <a:lnTo>
                  <a:pt x="10233" y="77"/>
                </a:lnTo>
                <a:lnTo>
                  <a:pt x="9837" y="187"/>
                </a:lnTo>
                <a:lnTo>
                  <a:pt x="9440" y="286"/>
                </a:lnTo>
                <a:lnTo>
                  <a:pt x="9062" y="462"/>
                </a:lnTo>
                <a:lnTo>
                  <a:pt x="8741" y="628"/>
                </a:lnTo>
                <a:lnTo>
                  <a:pt x="8458" y="815"/>
                </a:lnTo>
                <a:lnTo>
                  <a:pt x="8232" y="1035"/>
                </a:lnTo>
                <a:lnTo>
                  <a:pt x="8062" y="1245"/>
                </a:lnTo>
                <a:lnTo>
                  <a:pt x="7911" y="1476"/>
                </a:lnTo>
                <a:lnTo>
                  <a:pt x="7835" y="1708"/>
                </a:lnTo>
                <a:lnTo>
                  <a:pt x="7797" y="1961"/>
                </a:lnTo>
                <a:lnTo>
                  <a:pt x="7835" y="2193"/>
                </a:lnTo>
                <a:lnTo>
                  <a:pt x="7948" y="2402"/>
                </a:lnTo>
                <a:lnTo>
                  <a:pt x="8062" y="2534"/>
                </a:lnTo>
                <a:lnTo>
                  <a:pt x="8175" y="2644"/>
                </a:lnTo>
                <a:lnTo>
                  <a:pt x="8269" y="2744"/>
                </a:lnTo>
                <a:lnTo>
                  <a:pt x="8420" y="2832"/>
                </a:lnTo>
                <a:lnTo>
                  <a:pt x="8704" y="3019"/>
                </a:lnTo>
                <a:lnTo>
                  <a:pt x="8968" y="3206"/>
                </a:lnTo>
                <a:lnTo>
                  <a:pt x="9138" y="3405"/>
                </a:lnTo>
                <a:lnTo>
                  <a:pt x="9327" y="3570"/>
                </a:lnTo>
                <a:lnTo>
                  <a:pt x="9440" y="3735"/>
                </a:lnTo>
                <a:lnTo>
                  <a:pt x="9516" y="3890"/>
                </a:lnTo>
                <a:lnTo>
                  <a:pt x="9534" y="4033"/>
                </a:lnTo>
                <a:lnTo>
                  <a:pt x="9534" y="4165"/>
                </a:lnTo>
                <a:lnTo>
                  <a:pt x="9516" y="4286"/>
                </a:lnTo>
                <a:lnTo>
                  <a:pt x="9440" y="4397"/>
                </a:lnTo>
                <a:lnTo>
                  <a:pt x="9327" y="4496"/>
                </a:lnTo>
                <a:lnTo>
                  <a:pt x="9176" y="4562"/>
                </a:lnTo>
                <a:lnTo>
                  <a:pt x="9006" y="4628"/>
                </a:lnTo>
                <a:lnTo>
                  <a:pt x="8779" y="4694"/>
                </a:lnTo>
                <a:lnTo>
                  <a:pt x="8534" y="4716"/>
                </a:lnTo>
                <a:lnTo>
                  <a:pt x="8232" y="4716"/>
                </a:lnTo>
                <a:lnTo>
                  <a:pt x="7118" y="4738"/>
                </a:lnTo>
                <a:lnTo>
                  <a:pt x="5947" y="4771"/>
                </a:lnTo>
                <a:lnTo>
                  <a:pt x="4795" y="4815"/>
                </a:lnTo>
                <a:lnTo>
                  <a:pt x="3681" y="4860"/>
                </a:lnTo>
                <a:lnTo>
                  <a:pt x="2662" y="4882"/>
                </a:lnTo>
                <a:lnTo>
                  <a:pt x="1755" y="4882"/>
                </a:lnTo>
                <a:lnTo>
                  <a:pt x="1359" y="4860"/>
                </a:lnTo>
                <a:lnTo>
                  <a:pt x="981" y="4837"/>
                </a:lnTo>
                <a:lnTo>
                  <a:pt x="698" y="4771"/>
                </a:lnTo>
                <a:lnTo>
                  <a:pt x="453" y="4716"/>
                </a:lnTo>
                <a:lnTo>
                  <a:pt x="453" y="5322"/>
                </a:lnTo>
                <a:lnTo>
                  <a:pt x="453" y="6083"/>
                </a:lnTo>
                <a:lnTo>
                  <a:pt x="453" y="6909"/>
                </a:lnTo>
                <a:lnTo>
                  <a:pt x="453" y="7780"/>
                </a:lnTo>
                <a:lnTo>
                  <a:pt x="453" y="8606"/>
                </a:lnTo>
                <a:lnTo>
                  <a:pt x="453" y="9345"/>
                </a:lnTo>
                <a:lnTo>
                  <a:pt x="453" y="9918"/>
                </a:lnTo>
                <a:lnTo>
                  <a:pt x="453" y="10282"/>
                </a:lnTo>
                <a:lnTo>
                  <a:pt x="490" y="10381"/>
                </a:lnTo>
                <a:lnTo>
                  <a:pt x="547" y="10491"/>
                </a:lnTo>
                <a:lnTo>
                  <a:pt x="660" y="10590"/>
                </a:lnTo>
                <a:lnTo>
                  <a:pt x="811" y="10700"/>
                </a:lnTo>
                <a:lnTo>
                  <a:pt x="981" y="10811"/>
                </a:lnTo>
                <a:lnTo>
                  <a:pt x="1208" y="10888"/>
                </a:lnTo>
                <a:lnTo>
                  <a:pt x="1453" y="10954"/>
                </a:lnTo>
                <a:lnTo>
                  <a:pt x="1718" y="11020"/>
                </a:lnTo>
                <a:lnTo>
                  <a:pt x="1963" y="11064"/>
                </a:lnTo>
                <a:lnTo>
                  <a:pt x="2265" y="11086"/>
                </a:lnTo>
                <a:lnTo>
                  <a:pt x="2548" y="11064"/>
                </a:lnTo>
                <a:lnTo>
                  <a:pt x="2794" y="11042"/>
                </a:lnTo>
                <a:lnTo>
                  <a:pt x="3096" y="10976"/>
                </a:lnTo>
                <a:lnTo>
                  <a:pt x="3341" y="10888"/>
                </a:lnTo>
                <a:lnTo>
                  <a:pt x="3606" y="10766"/>
                </a:lnTo>
                <a:lnTo>
                  <a:pt x="3813" y="10590"/>
                </a:lnTo>
                <a:close/>
              </a:path>
            </a:pathLst>
          </a:custGeom>
          <a:solidFill>
            <a:srgbClr val="D8EBB3"/>
          </a:solidFill>
          <a:ln w="28575">
            <a:solidFill>
              <a:srgbClr val="000000"/>
            </a:solidFill>
            <a:miter lim="800000"/>
            <a:headEnd/>
            <a:tailEnd/>
          </a:ln>
        </xdr:spPr>
      </xdr:sp>
      <xdr:sp macro="" textlink="">
        <xdr:nvSpPr>
          <xdr:cNvPr id="46478" name="Puzzle1">
            <a:extLst>
              <a:ext uri="{FF2B5EF4-FFF2-40B4-BE49-F238E27FC236}">
                <a16:creationId xmlns:a16="http://schemas.microsoft.com/office/drawing/2014/main" id="{00000000-0008-0000-0000-00008EB50000}"/>
              </a:ext>
            </a:extLst>
          </xdr:cNvPr>
          <xdr:cNvSpPr>
            <a:spLocks noEditPoints="1" noChangeArrowheads="1"/>
          </xdr:cNvSpPr>
        </xdr:nvSpPr>
        <xdr:spPr bwMode="auto">
          <a:xfrm>
            <a:off x="1824" y="1091"/>
            <a:ext cx="1800" cy="1051"/>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6084 w 21600"/>
              <a:gd name="T25" fmla="*/ 2569 h 21600"/>
              <a:gd name="T26" fmla="*/ 16128 w 21600"/>
              <a:gd name="T27" fmla="*/ 19545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9360" y="20836"/>
                </a:moveTo>
                <a:lnTo>
                  <a:pt x="9528" y="20836"/>
                </a:lnTo>
                <a:lnTo>
                  <a:pt x="9686" y="20762"/>
                </a:lnTo>
                <a:lnTo>
                  <a:pt x="9810" y="20687"/>
                </a:lnTo>
                <a:lnTo>
                  <a:pt x="9922" y="20575"/>
                </a:lnTo>
                <a:lnTo>
                  <a:pt x="10012" y="20426"/>
                </a:lnTo>
                <a:lnTo>
                  <a:pt x="10068" y="20296"/>
                </a:lnTo>
                <a:lnTo>
                  <a:pt x="10113" y="20110"/>
                </a:lnTo>
                <a:lnTo>
                  <a:pt x="10136" y="19905"/>
                </a:lnTo>
                <a:lnTo>
                  <a:pt x="10136" y="19682"/>
                </a:lnTo>
                <a:lnTo>
                  <a:pt x="10113" y="19440"/>
                </a:lnTo>
                <a:lnTo>
                  <a:pt x="10068" y="19142"/>
                </a:lnTo>
                <a:lnTo>
                  <a:pt x="10012" y="18900"/>
                </a:lnTo>
                <a:lnTo>
                  <a:pt x="9900" y="18620"/>
                </a:lnTo>
                <a:lnTo>
                  <a:pt x="9787" y="18285"/>
                </a:lnTo>
                <a:lnTo>
                  <a:pt x="9641" y="17968"/>
                </a:lnTo>
                <a:lnTo>
                  <a:pt x="9472" y="17652"/>
                </a:lnTo>
                <a:lnTo>
                  <a:pt x="9382" y="17466"/>
                </a:lnTo>
                <a:lnTo>
                  <a:pt x="9315" y="17298"/>
                </a:lnTo>
                <a:lnTo>
                  <a:pt x="9258" y="17112"/>
                </a:lnTo>
                <a:lnTo>
                  <a:pt x="9191" y="16926"/>
                </a:lnTo>
                <a:lnTo>
                  <a:pt x="9123" y="16535"/>
                </a:lnTo>
                <a:lnTo>
                  <a:pt x="9101" y="16144"/>
                </a:lnTo>
                <a:lnTo>
                  <a:pt x="9101" y="15753"/>
                </a:lnTo>
                <a:lnTo>
                  <a:pt x="9168" y="15362"/>
                </a:lnTo>
                <a:lnTo>
                  <a:pt x="9236" y="14971"/>
                </a:lnTo>
                <a:lnTo>
                  <a:pt x="9360" y="14580"/>
                </a:lnTo>
                <a:lnTo>
                  <a:pt x="9495" y="14244"/>
                </a:lnTo>
                <a:lnTo>
                  <a:pt x="9663" y="13891"/>
                </a:lnTo>
                <a:lnTo>
                  <a:pt x="9855" y="13611"/>
                </a:lnTo>
                <a:lnTo>
                  <a:pt x="10068" y="13351"/>
                </a:lnTo>
                <a:lnTo>
                  <a:pt x="10293" y="13146"/>
                </a:lnTo>
                <a:lnTo>
                  <a:pt x="10552" y="12997"/>
                </a:lnTo>
                <a:lnTo>
                  <a:pt x="10811" y="12885"/>
                </a:lnTo>
                <a:lnTo>
                  <a:pt x="11069" y="12866"/>
                </a:lnTo>
                <a:lnTo>
                  <a:pt x="11351" y="12885"/>
                </a:lnTo>
                <a:lnTo>
                  <a:pt x="11610" y="12997"/>
                </a:lnTo>
                <a:lnTo>
                  <a:pt x="11846" y="13183"/>
                </a:lnTo>
                <a:lnTo>
                  <a:pt x="12060" y="13388"/>
                </a:lnTo>
                <a:lnTo>
                  <a:pt x="12251" y="13648"/>
                </a:lnTo>
                <a:lnTo>
                  <a:pt x="12419" y="13928"/>
                </a:lnTo>
                <a:lnTo>
                  <a:pt x="12555" y="14244"/>
                </a:lnTo>
                <a:lnTo>
                  <a:pt x="12690" y="14617"/>
                </a:lnTo>
                <a:lnTo>
                  <a:pt x="12768" y="15008"/>
                </a:lnTo>
                <a:lnTo>
                  <a:pt x="12836" y="15399"/>
                </a:lnTo>
                <a:lnTo>
                  <a:pt x="12858" y="15753"/>
                </a:lnTo>
                <a:lnTo>
                  <a:pt x="12858" y="16144"/>
                </a:lnTo>
                <a:lnTo>
                  <a:pt x="12813" y="16535"/>
                </a:lnTo>
                <a:lnTo>
                  <a:pt x="12746" y="16888"/>
                </a:lnTo>
                <a:lnTo>
                  <a:pt x="12667" y="17224"/>
                </a:lnTo>
                <a:lnTo>
                  <a:pt x="12510" y="17503"/>
                </a:lnTo>
                <a:lnTo>
                  <a:pt x="12228" y="18043"/>
                </a:lnTo>
                <a:lnTo>
                  <a:pt x="11970" y="18546"/>
                </a:lnTo>
                <a:lnTo>
                  <a:pt x="11868" y="18751"/>
                </a:lnTo>
                <a:lnTo>
                  <a:pt x="11778" y="18974"/>
                </a:lnTo>
                <a:lnTo>
                  <a:pt x="11711" y="19179"/>
                </a:lnTo>
                <a:lnTo>
                  <a:pt x="11666" y="19365"/>
                </a:lnTo>
                <a:lnTo>
                  <a:pt x="11632" y="19570"/>
                </a:lnTo>
                <a:lnTo>
                  <a:pt x="11632" y="19756"/>
                </a:lnTo>
                <a:lnTo>
                  <a:pt x="11632" y="19942"/>
                </a:lnTo>
                <a:lnTo>
                  <a:pt x="11643" y="20110"/>
                </a:lnTo>
                <a:lnTo>
                  <a:pt x="11711" y="20296"/>
                </a:lnTo>
                <a:lnTo>
                  <a:pt x="11801" y="20464"/>
                </a:lnTo>
                <a:lnTo>
                  <a:pt x="11891" y="20650"/>
                </a:lnTo>
                <a:lnTo>
                  <a:pt x="12037" y="20836"/>
                </a:lnTo>
                <a:lnTo>
                  <a:pt x="12206" y="21004"/>
                </a:lnTo>
                <a:lnTo>
                  <a:pt x="12419" y="21190"/>
                </a:lnTo>
                <a:lnTo>
                  <a:pt x="12667" y="21320"/>
                </a:lnTo>
                <a:lnTo>
                  <a:pt x="12960" y="21432"/>
                </a:lnTo>
                <a:lnTo>
                  <a:pt x="13286" y="21544"/>
                </a:lnTo>
                <a:lnTo>
                  <a:pt x="13612" y="21655"/>
                </a:lnTo>
                <a:lnTo>
                  <a:pt x="13983" y="21693"/>
                </a:lnTo>
                <a:lnTo>
                  <a:pt x="14343" y="21730"/>
                </a:lnTo>
                <a:lnTo>
                  <a:pt x="14715" y="21730"/>
                </a:lnTo>
                <a:lnTo>
                  <a:pt x="15075" y="21730"/>
                </a:lnTo>
                <a:lnTo>
                  <a:pt x="15446" y="21655"/>
                </a:lnTo>
                <a:lnTo>
                  <a:pt x="15794" y="21581"/>
                </a:lnTo>
                <a:lnTo>
                  <a:pt x="16132" y="21432"/>
                </a:lnTo>
                <a:lnTo>
                  <a:pt x="16458" y="21302"/>
                </a:lnTo>
                <a:lnTo>
                  <a:pt x="16740" y="21078"/>
                </a:lnTo>
                <a:lnTo>
                  <a:pt x="16976" y="20836"/>
                </a:lnTo>
                <a:lnTo>
                  <a:pt x="17043" y="20650"/>
                </a:lnTo>
                <a:lnTo>
                  <a:pt x="17088" y="20426"/>
                </a:lnTo>
                <a:lnTo>
                  <a:pt x="17133" y="20222"/>
                </a:lnTo>
                <a:lnTo>
                  <a:pt x="17156" y="19980"/>
                </a:lnTo>
                <a:lnTo>
                  <a:pt x="17167" y="19477"/>
                </a:lnTo>
                <a:lnTo>
                  <a:pt x="17167" y="18974"/>
                </a:lnTo>
                <a:lnTo>
                  <a:pt x="17156" y="18397"/>
                </a:lnTo>
                <a:lnTo>
                  <a:pt x="17111" y="17820"/>
                </a:lnTo>
                <a:lnTo>
                  <a:pt x="17066" y="17261"/>
                </a:lnTo>
                <a:lnTo>
                  <a:pt x="16998" y="16646"/>
                </a:lnTo>
                <a:lnTo>
                  <a:pt x="16852" y="15511"/>
                </a:lnTo>
                <a:lnTo>
                  <a:pt x="16740" y="14393"/>
                </a:lnTo>
                <a:lnTo>
                  <a:pt x="16717" y="13928"/>
                </a:lnTo>
                <a:lnTo>
                  <a:pt x="16695" y="13462"/>
                </a:lnTo>
                <a:lnTo>
                  <a:pt x="16717" y="13071"/>
                </a:lnTo>
                <a:lnTo>
                  <a:pt x="16785" y="12755"/>
                </a:lnTo>
                <a:lnTo>
                  <a:pt x="16852" y="12419"/>
                </a:lnTo>
                <a:lnTo>
                  <a:pt x="16953" y="12140"/>
                </a:lnTo>
                <a:lnTo>
                  <a:pt x="17088" y="11898"/>
                </a:lnTo>
                <a:lnTo>
                  <a:pt x="17212" y="11675"/>
                </a:lnTo>
                <a:lnTo>
                  <a:pt x="17370" y="11470"/>
                </a:lnTo>
                <a:lnTo>
                  <a:pt x="17516" y="11284"/>
                </a:lnTo>
                <a:lnTo>
                  <a:pt x="17696" y="11135"/>
                </a:lnTo>
                <a:lnTo>
                  <a:pt x="17865" y="11042"/>
                </a:lnTo>
                <a:lnTo>
                  <a:pt x="18033" y="10930"/>
                </a:lnTo>
                <a:lnTo>
                  <a:pt x="18213" y="10893"/>
                </a:lnTo>
                <a:lnTo>
                  <a:pt x="18382" y="10893"/>
                </a:lnTo>
                <a:lnTo>
                  <a:pt x="18551" y="10967"/>
                </a:lnTo>
                <a:lnTo>
                  <a:pt x="18708" y="11042"/>
                </a:lnTo>
                <a:lnTo>
                  <a:pt x="18855" y="11172"/>
                </a:lnTo>
                <a:lnTo>
                  <a:pt x="19012" y="11358"/>
                </a:lnTo>
                <a:lnTo>
                  <a:pt x="19136" y="11600"/>
                </a:lnTo>
                <a:lnTo>
                  <a:pt x="19271" y="11861"/>
                </a:lnTo>
                <a:lnTo>
                  <a:pt x="19440" y="12028"/>
                </a:lnTo>
                <a:lnTo>
                  <a:pt x="19608" y="12177"/>
                </a:lnTo>
                <a:lnTo>
                  <a:pt x="19822" y="12289"/>
                </a:lnTo>
                <a:lnTo>
                  <a:pt x="20025" y="12289"/>
                </a:lnTo>
                <a:lnTo>
                  <a:pt x="20238" y="12289"/>
                </a:lnTo>
                <a:lnTo>
                  <a:pt x="20452" y="12215"/>
                </a:lnTo>
                <a:lnTo>
                  <a:pt x="20643" y="12103"/>
                </a:lnTo>
                <a:lnTo>
                  <a:pt x="20846" y="11973"/>
                </a:lnTo>
                <a:lnTo>
                  <a:pt x="21037" y="11786"/>
                </a:lnTo>
                <a:lnTo>
                  <a:pt x="21206" y="11563"/>
                </a:lnTo>
                <a:lnTo>
                  <a:pt x="21363" y="11321"/>
                </a:lnTo>
                <a:lnTo>
                  <a:pt x="21465" y="11079"/>
                </a:lnTo>
                <a:lnTo>
                  <a:pt x="21577" y="10744"/>
                </a:lnTo>
                <a:lnTo>
                  <a:pt x="21622" y="10427"/>
                </a:lnTo>
                <a:lnTo>
                  <a:pt x="21645" y="10111"/>
                </a:lnTo>
                <a:lnTo>
                  <a:pt x="21622" y="9608"/>
                </a:lnTo>
                <a:lnTo>
                  <a:pt x="21577" y="9142"/>
                </a:lnTo>
                <a:lnTo>
                  <a:pt x="21465" y="8751"/>
                </a:lnTo>
                <a:lnTo>
                  <a:pt x="21363" y="8397"/>
                </a:lnTo>
                <a:lnTo>
                  <a:pt x="21206" y="8062"/>
                </a:lnTo>
                <a:lnTo>
                  <a:pt x="21037" y="7820"/>
                </a:lnTo>
                <a:lnTo>
                  <a:pt x="20846" y="7597"/>
                </a:lnTo>
                <a:lnTo>
                  <a:pt x="20643" y="7429"/>
                </a:lnTo>
                <a:lnTo>
                  <a:pt x="20452" y="7317"/>
                </a:lnTo>
                <a:lnTo>
                  <a:pt x="20238" y="7206"/>
                </a:lnTo>
                <a:lnTo>
                  <a:pt x="20025" y="7168"/>
                </a:lnTo>
                <a:lnTo>
                  <a:pt x="19822" y="7206"/>
                </a:lnTo>
                <a:lnTo>
                  <a:pt x="19608" y="7243"/>
                </a:lnTo>
                <a:lnTo>
                  <a:pt x="19440" y="7355"/>
                </a:lnTo>
                <a:lnTo>
                  <a:pt x="19271" y="7504"/>
                </a:lnTo>
                <a:lnTo>
                  <a:pt x="19136" y="7708"/>
                </a:lnTo>
                <a:lnTo>
                  <a:pt x="19012" y="7895"/>
                </a:lnTo>
                <a:lnTo>
                  <a:pt x="18832" y="8025"/>
                </a:lnTo>
                <a:lnTo>
                  <a:pt x="18663" y="8174"/>
                </a:lnTo>
                <a:lnTo>
                  <a:pt x="18472" y="8248"/>
                </a:lnTo>
                <a:lnTo>
                  <a:pt x="18270" y="8286"/>
                </a:lnTo>
                <a:lnTo>
                  <a:pt x="18078" y="8323"/>
                </a:lnTo>
                <a:lnTo>
                  <a:pt x="17887" y="8323"/>
                </a:lnTo>
                <a:lnTo>
                  <a:pt x="17696" y="8248"/>
                </a:lnTo>
                <a:lnTo>
                  <a:pt x="17493" y="8174"/>
                </a:lnTo>
                <a:lnTo>
                  <a:pt x="17302" y="8062"/>
                </a:lnTo>
                <a:lnTo>
                  <a:pt x="17133" y="7969"/>
                </a:lnTo>
                <a:lnTo>
                  <a:pt x="16976" y="7783"/>
                </a:lnTo>
                <a:lnTo>
                  <a:pt x="16852" y="7597"/>
                </a:lnTo>
                <a:lnTo>
                  <a:pt x="16740" y="7429"/>
                </a:lnTo>
                <a:lnTo>
                  <a:pt x="16672" y="7168"/>
                </a:lnTo>
                <a:lnTo>
                  <a:pt x="16638" y="6926"/>
                </a:lnTo>
                <a:lnTo>
                  <a:pt x="16616" y="6498"/>
                </a:lnTo>
                <a:lnTo>
                  <a:pt x="16616" y="5772"/>
                </a:lnTo>
                <a:lnTo>
                  <a:pt x="16650" y="4915"/>
                </a:lnTo>
                <a:lnTo>
                  <a:pt x="16695" y="3928"/>
                </a:lnTo>
                <a:lnTo>
                  <a:pt x="16762" y="2960"/>
                </a:lnTo>
                <a:lnTo>
                  <a:pt x="16830" y="1992"/>
                </a:lnTo>
                <a:lnTo>
                  <a:pt x="16908" y="1173"/>
                </a:lnTo>
                <a:lnTo>
                  <a:pt x="16976" y="521"/>
                </a:lnTo>
                <a:lnTo>
                  <a:pt x="16953" y="521"/>
                </a:lnTo>
                <a:lnTo>
                  <a:pt x="16931" y="521"/>
                </a:lnTo>
                <a:lnTo>
                  <a:pt x="16267" y="484"/>
                </a:lnTo>
                <a:lnTo>
                  <a:pt x="15637" y="428"/>
                </a:lnTo>
                <a:lnTo>
                  <a:pt x="15063" y="353"/>
                </a:lnTo>
                <a:lnTo>
                  <a:pt x="14523" y="279"/>
                </a:lnTo>
                <a:lnTo>
                  <a:pt x="14040" y="167"/>
                </a:lnTo>
                <a:lnTo>
                  <a:pt x="13635" y="93"/>
                </a:lnTo>
                <a:lnTo>
                  <a:pt x="13331" y="18"/>
                </a:lnTo>
                <a:lnTo>
                  <a:pt x="13117" y="18"/>
                </a:lnTo>
                <a:lnTo>
                  <a:pt x="12982" y="18"/>
                </a:lnTo>
                <a:lnTo>
                  <a:pt x="12858" y="130"/>
                </a:lnTo>
                <a:lnTo>
                  <a:pt x="12723" y="279"/>
                </a:lnTo>
                <a:lnTo>
                  <a:pt x="12622" y="446"/>
                </a:lnTo>
                <a:lnTo>
                  <a:pt x="12510" y="670"/>
                </a:lnTo>
                <a:lnTo>
                  <a:pt x="12419" y="912"/>
                </a:lnTo>
                <a:lnTo>
                  <a:pt x="12363" y="1210"/>
                </a:lnTo>
                <a:lnTo>
                  <a:pt x="12318" y="1526"/>
                </a:lnTo>
                <a:lnTo>
                  <a:pt x="12273" y="1843"/>
                </a:lnTo>
                <a:lnTo>
                  <a:pt x="12251" y="2215"/>
                </a:lnTo>
                <a:lnTo>
                  <a:pt x="12273" y="2532"/>
                </a:lnTo>
                <a:lnTo>
                  <a:pt x="12318" y="2886"/>
                </a:lnTo>
                <a:lnTo>
                  <a:pt x="12386" y="3240"/>
                </a:lnTo>
                <a:lnTo>
                  <a:pt x="12464" y="3556"/>
                </a:lnTo>
                <a:lnTo>
                  <a:pt x="12577" y="3891"/>
                </a:lnTo>
                <a:lnTo>
                  <a:pt x="12746" y="4171"/>
                </a:lnTo>
                <a:lnTo>
                  <a:pt x="12926" y="4487"/>
                </a:lnTo>
                <a:lnTo>
                  <a:pt x="13050" y="4860"/>
                </a:lnTo>
                <a:lnTo>
                  <a:pt x="13162" y="5251"/>
                </a:lnTo>
                <a:lnTo>
                  <a:pt x="13218" y="5604"/>
                </a:lnTo>
                <a:lnTo>
                  <a:pt x="13263" y="5995"/>
                </a:lnTo>
                <a:lnTo>
                  <a:pt x="13241" y="6386"/>
                </a:lnTo>
                <a:lnTo>
                  <a:pt x="13218" y="6740"/>
                </a:lnTo>
                <a:lnTo>
                  <a:pt x="13139" y="7094"/>
                </a:lnTo>
                <a:lnTo>
                  <a:pt x="13050" y="7429"/>
                </a:lnTo>
                <a:lnTo>
                  <a:pt x="12903" y="7746"/>
                </a:lnTo>
                <a:lnTo>
                  <a:pt x="12723" y="8025"/>
                </a:lnTo>
                <a:lnTo>
                  <a:pt x="12532" y="8286"/>
                </a:lnTo>
                <a:lnTo>
                  <a:pt x="12318" y="8491"/>
                </a:lnTo>
                <a:lnTo>
                  <a:pt x="12060" y="8677"/>
                </a:lnTo>
                <a:lnTo>
                  <a:pt x="11756" y="8788"/>
                </a:lnTo>
                <a:lnTo>
                  <a:pt x="11452" y="8826"/>
                </a:lnTo>
                <a:lnTo>
                  <a:pt x="11283" y="8826"/>
                </a:lnTo>
                <a:lnTo>
                  <a:pt x="11126" y="8826"/>
                </a:lnTo>
                <a:lnTo>
                  <a:pt x="11002" y="8788"/>
                </a:lnTo>
                <a:lnTo>
                  <a:pt x="10845" y="8714"/>
                </a:lnTo>
                <a:lnTo>
                  <a:pt x="10721" y="8640"/>
                </a:lnTo>
                <a:lnTo>
                  <a:pt x="10608" y="8565"/>
                </a:lnTo>
                <a:lnTo>
                  <a:pt x="10485" y="8453"/>
                </a:lnTo>
                <a:lnTo>
                  <a:pt x="10372" y="8323"/>
                </a:lnTo>
                <a:lnTo>
                  <a:pt x="10181" y="8062"/>
                </a:lnTo>
                <a:lnTo>
                  <a:pt x="10035" y="7746"/>
                </a:lnTo>
                <a:lnTo>
                  <a:pt x="9900" y="7392"/>
                </a:lnTo>
                <a:lnTo>
                  <a:pt x="9787" y="7001"/>
                </a:lnTo>
                <a:lnTo>
                  <a:pt x="9731" y="6610"/>
                </a:lnTo>
                <a:lnTo>
                  <a:pt x="9686" y="6219"/>
                </a:lnTo>
                <a:lnTo>
                  <a:pt x="9663" y="5772"/>
                </a:lnTo>
                <a:lnTo>
                  <a:pt x="9686" y="5381"/>
                </a:lnTo>
                <a:lnTo>
                  <a:pt x="9753" y="4990"/>
                </a:lnTo>
                <a:lnTo>
                  <a:pt x="9832" y="4636"/>
                </a:lnTo>
                <a:lnTo>
                  <a:pt x="9945" y="4320"/>
                </a:lnTo>
                <a:lnTo>
                  <a:pt x="10068" y="4022"/>
                </a:lnTo>
                <a:lnTo>
                  <a:pt x="10203" y="3817"/>
                </a:lnTo>
                <a:lnTo>
                  <a:pt x="10316" y="3593"/>
                </a:lnTo>
                <a:lnTo>
                  <a:pt x="10395" y="3351"/>
                </a:lnTo>
                <a:lnTo>
                  <a:pt x="10462" y="3109"/>
                </a:lnTo>
                <a:lnTo>
                  <a:pt x="10507" y="2848"/>
                </a:lnTo>
                <a:lnTo>
                  <a:pt x="10530" y="2606"/>
                </a:lnTo>
                <a:lnTo>
                  <a:pt x="10507" y="2346"/>
                </a:lnTo>
                <a:lnTo>
                  <a:pt x="10462" y="2141"/>
                </a:lnTo>
                <a:lnTo>
                  <a:pt x="10395" y="1880"/>
                </a:lnTo>
                <a:lnTo>
                  <a:pt x="10293" y="1638"/>
                </a:lnTo>
                <a:lnTo>
                  <a:pt x="10158" y="1415"/>
                </a:lnTo>
                <a:lnTo>
                  <a:pt x="9967" y="1210"/>
                </a:lnTo>
                <a:lnTo>
                  <a:pt x="9753" y="986"/>
                </a:lnTo>
                <a:lnTo>
                  <a:pt x="9495" y="819"/>
                </a:lnTo>
                <a:lnTo>
                  <a:pt x="9191" y="670"/>
                </a:lnTo>
                <a:lnTo>
                  <a:pt x="8842" y="521"/>
                </a:lnTo>
                <a:lnTo>
                  <a:pt x="8471" y="446"/>
                </a:lnTo>
                <a:lnTo>
                  <a:pt x="7998" y="428"/>
                </a:lnTo>
                <a:lnTo>
                  <a:pt x="7413" y="428"/>
                </a:lnTo>
                <a:lnTo>
                  <a:pt x="6817" y="446"/>
                </a:lnTo>
                <a:lnTo>
                  <a:pt x="6187" y="521"/>
                </a:lnTo>
                <a:lnTo>
                  <a:pt x="5602" y="633"/>
                </a:lnTo>
                <a:lnTo>
                  <a:pt x="5107" y="744"/>
                </a:lnTo>
                <a:lnTo>
                  <a:pt x="4725" y="856"/>
                </a:lnTo>
                <a:lnTo>
                  <a:pt x="4848" y="1564"/>
                </a:lnTo>
                <a:lnTo>
                  <a:pt x="5028" y="2495"/>
                </a:lnTo>
                <a:lnTo>
                  <a:pt x="5175" y="3556"/>
                </a:lnTo>
                <a:lnTo>
                  <a:pt x="5298" y="4673"/>
                </a:lnTo>
                <a:lnTo>
                  <a:pt x="5343" y="5213"/>
                </a:lnTo>
                <a:lnTo>
                  <a:pt x="5388" y="5753"/>
                </a:lnTo>
                <a:lnTo>
                  <a:pt x="5411" y="6275"/>
                </a:lnTo>
                <a:lnTo>
                  <a:pt x="5411" y="6740"/>
                </a:lnTo>
                <a:lnTo>
                  <a:pt x="5366" y="7168"/>
                </a:lnTo>
                <a:lnTo>
                  <a:pt x="5321" y="7541"/>
                </a:lnTo>
                <a:lnTo>
                  <a:pt x="5287" y="7708"/>
                </a:lnTo>
                <a:lnTo>
                  <a:pt x="5242" y="7857"/>
                </a:lnTo>
                <a:lnTo>
                  <a:pt x="5197" y="7969"/>
                </a:lnTo>
                <a:lnTo>
                  <a:pt x="5130" y="8062"/>
                </a:lnTo>
                <a:lnTo>
                  <a:pt x="5006" y="8248"/>
                </a:lnTo>
                <a:lnTo>
                  <a:pt x="4848" y="8397"/>
                </a:lnTo>
                <a:lnTo>
                  <a:pt x="4725" y="8528"/>
                </a:lnTo>
                <a:lnTo>
                  <a:pt x="4567" y="8640"/>
                </a:lnTo>
                <a:lnTo>
                  <a:pt x="4421" y="8714"/>
                </a:lnTo>
                <a:lnTo>
                  <a:pt x="4263" y="8751"/>
                </a:lnTo>
                <a:lnTo>
                  <a:pt x="4095" y="8788"/>
                </a:lnTo>
                <a:lnTo>
                  <a:pt x="3948" y="8788"/>
                </a:lnTo>
                <a:lnTo>
                  <a:pt x="3791" y="8751"/>
                </a:lnTo>
                <a:lnTo>
                  <a:pt x="3667" y="8714"/>
                </a:lnTo>
                <a:lnTo>
                  <a:pt x="3510" y="8677"/>
                </a:lnTo>
                <a:lnTo>
                  <a:pt x="3386" y="8602"/>
                </a:lnTo>
                <a:lnTo>
                  <a:pt x="3251" y="8491"/>
                </a:lnTo>
                <a:lnTo>
                  <a:pt x="3127" y="8360"/>
                </a:lnTo>
                <a:lnTo>
                  <a:pt x="3015" y="8248"/>
                </a:lnTo>
                <a:lnTo>
                  <a:pt x="2925" y="8062"/>
                </a:lnTo>
                <a:lnTo>
                  <a:pt x="2778" y="7857"/>
                </a:lnTo>
                <a:lnTo>
                  <a:pt x="2610" y="7671"/>
                </a:lnTo>
                <a:lnTo>
                  <a:pt x="2407" y="7541"/>
                </a:lnTo>
                <a:lnTo>
                  <a:pt x="2171" y="7466"/>
                </a:lnTo>
                <a:lnTo>
                  <a:pt x="1957" y="7429"/>
                </a:lnTo>
                <a:lnTo>
                  <a:pt x="1698" y="7429"/>
                </a:lnTo>
                <a:lnTo>
                  <a:pt x="1462" y="7466"/>
                </a:lnTo>
                <a:lnTo>
                  <a:pt x="1226" y="7559"/>
                </a:lnTo>
                <a:lnTo>
                  <a:pt x="989" y="7708"/>
                </a:lnTo>
                <a:lnTo>
                  <a:pt x="776" y="7932"/>
                </a:lnTo>
                <a:lnTo>
                  <a:pt x="551" y="8211"/>
                </a:lnTo>
                <a:lnTo>
                  <a:pt x="382" y="8528"/>
                </a:lnTo>
                <a:lnTo>
                  <a:pt x="315" y="8714"/>
                </a:lnTo>
                <a:lnTo>
                  <a:pt x="236" y="8919"/>
                </a:lnTo>
                <a:lnTo>
                  <a:pt x="191" y="9142"/>
                </a:lnTo>
                <a:lnTo>
                  <a:pt x="123" y="9347"/>
                </a:lnTo>
                <a:lnTo>
                  <a:pt x="78" y="9608"/>
                </a:lnTo>
                <a:lnTo>
                  <a:pt x="56" y="9887"/>
                </a:lnTo>
                <a:lnTo>
                  <a:pt x="33" y="10185"/>
                </a:lnTo>
                <a:lnTo>
                  <a:pt x="33" y="10464"/>
                </a:lnTo>
                <a:lnTo>
                  <a:pt x="33" y="10706"/>
                </a:lnTo>
                <a:lnTo>
                  <a:pt x="56" y="10967"/>
                </a:lnTo>
                <a:lnTo>
                  <a:pt x="78" y="11172"/>
                </a:lnTo>
                <a:lnTo>
                  <a:pt x="123" y="11395"/>
                </a:lnTo>
                <a:lnTo>
                  <a:pt x="168" y="11600"/>
                </a:lnTo>
                <a:lnTo>
                  <a:pt x="236" y="11786"/>
                </a:lnTo>
                <a:lnTo>
                  <a:pt x="292" y="11973"/>
                </a:lnTo>
                <a:lnTo>
                  <a:pt x="382" y="12140"/>
                </a:lnTo>
                <a:lnTo>
                  <a:pt x="540" y="12419"/>
                </a:lnTo>
                <a:lnTo>
                  <a:pt x="731" y="12680"/>
                </a:lnTo>
                <a:lnTo>
                  <a:pt x="944" y="12866"/>
                </a:lnTo>
                <a:lnTo>
                  <a:pt x="1158" y="12997"/>
                </a:lnTo>
                <a:lnTo>
                  <a:pt x="1395" y="13108"/>
                </a:lnTo>
                <a:lnTo>
                  <a:pt x="1608" y="13183"/>
                </a:lnTo>
                <a:lnTo>
                  <a:pt x="1856" y="13183"/>
                </a:lnTo>
                <a:lnTo>
                  <a:pt x="2070" y="13146"/>
                </a:lnTo>
                <a:lnTo>
                  <a:pt x="2261" y="13071"/>
                </a:lnTo>
                <a:lnTo>
                  <a:pt x="2430" y="12960"/>
                </a:lnTo>
                <a:lnTo>
                  <a:pt x="2587" y="12792"/>
                </a:lnTo>
                <a:lnTo>
                  <a:pt x="2688" y="12606"/>
                </a:lnTo>
                <a:lnTo>
                  <a:pt x="2801" y="12419"/>
                </a:lnTo>
                <a:lnTo>
                  <a:pt x="2925" y="12289"/>
                </a:lnTo>
                <a:lnTo>
                  <a:pt x="3082" y="12177"/>
                </a:lnTo>
                <a:lnTo>
                  <a:pt x="3228" y="12103"/>
                </a:lnTo>
                <a:lnTo>
                  <a:pt x="3408" y="12103"/>
                </a:lnTo>
                <a:lnTo>
                  <a:pt x="3577" y="12103"/>
                </a:lnTo>
                <a:lnTo>
                  <a:pt x="3723" y="12177"/>
                </a:lnTo>
                <a:lnTo>
                  <a:pt x="3903" y="12252"/>
                </a:lnTo>
                <a:lnTo>
                  <a:pt x="4072" y="12364"/>
                </a:lnTo>
                <a:lnTo>
                  <a:pt x="4230" y="12494"/>
                </a:lnTo>
                <a:lnTo>
                  <a:pt x="4353" y="12643"/>
                </a:lnTo>
                <a:lnTo>
                  <a:pt x="4488" y="12829"/>
                </a:lnTo>
                <a:lnTo>
                  <a:pt x="4567" y="13034"/>
                </a:lnTo>
                <a:lnTo>
                  <a:pt x="4657" y="13257"/>
                </a:lnTo>
                <a:lnTo>
                  <a:pt x="4702" y="13462"/>
                </a:lnTo>
                <a:lnTo>
                  <a:pt x="4725" y="13686"/>
                </a:lnTo>
                <a:lnTo>
                  <a:pt x="4702" y="14282"/>
                </a:lnTo>
                <a:lnTo>
                  <a:pt x="4657" y="15045"/>
                </a:lnTo>
                <a:lnTo>
                  <a:pt x="4612" y="15976"/>
                </a:lnTo>
                <a:lnTo>
                  <a:pt x="4590" y="16926"/>
                </a:lnTo>
                <a:lnTo>
                  <a:pt x="4567" y="17968"/>
                </a:lnTo>
                <a:lnTo>
                  <a:pt x="4567" y="19011"/>
                </a:lnTo>
                <a:lnTo>
                  <a:pt x="4590" y="19514"/>
                </a:lnTo>
                <a:lnTo>
                  <a:pt x="4612" y="19980"/>
                </a:lnTo>
                <a:lnTo>
                  <a:pt x="4657" y="20426"/>
                </a:lnTo>
                <a:lnTo>
                  <a:pt x="4725" y="20836"/>
                </a:lnTo>
                <a:lnTo>
                  <a:pt x="4848" y="20929"/>
                </a:lnTo>
                <a:lnTo>
                  <a:pt x="5040" y="21004"/>
                </a:lnTo>
                <a:lnTo>
                  <a:pt x="5265" y="21078"/>
                </a:lnTo>
                <a:lnTo>
                  <a:pt x="5478" y="21115"/>
                </a:lnTo>
                <a:lnTo>
                  <a:pt x="6041" y="21115"/>
                </a:lnTo>
                <a:lnTo>
                  <a:pt x="6637" y="21078"/>
                </a:lnTo>
                <a:lnTo>
                  <a:pt x="7312" y="21004"/>
                </a:lnTo>
                <a:lnTo>
                  <a:pt x="7998" y="20929"/>
                </a:lnTo>
                <a:lnTo>
                  <a:pt x="8696" y="20855"/>
                </a:lnTo>
                <a:lnTo>
                  <a:pt x="9360" y="20836"/>
                </a:lnTo>
                <a:close/>
              </a:path>
            </a:pathLst>
          </a:custGeom>
          <a:solidFill>
            <a:srgbClr val="CCCCFF"/>
          </a:solidFill>
          <a:ln w="28575">
            <a:solidFill>
              <a:srgbClr val="000000"/>
            </a:solidFill>
            <a:miter lim="800000"/>
            <a:headEnd/>
            <a:tailEnd/>
          </a:ln>
        </xdr:spPr>
      </xdr:sp>
    </xdr:grpSp>
    <xdr:clientData/>
  </xdr:twoCellAnchor>
  <xdr:twoCellAnchor editAs="absolute">
    <xdr:from>
      <xdr:col>7</xdr:col>
      <xdr:colOff>809625</xdr:colOff>
      <xdr:row>30</xdr:row>
      <xdr:rowOff>51435</xdr:rowOff>
    </xdr:from>
    <xdr:to>
      <xdr:col>10</xdr:col>
      <xdr:colOff>371475</xdr:colOff>
      <xdr:row>31</xdr:row>
      <xdr:rowOff>150495</xdr:rowOff>
    </xdr:to>
    <xdr:sp macro="" textlink="">
      <xdr:nvSpPr>
        <xdr:cNvPr id="46140" name="AutoShape 1">
          <a:hlinkClick xmlns:r="http://schemas.openxmlformats.org/officeDocument/2006/relationships" r:id="rId1" tooltip="プロジェクトを終了します。"/>
          <a:extLst>
            <a:ext uri="{FF2B5EF4-FFF2-40B4-BE49-F238E27FC236}">
              <a16:creationId xmlns:a16="http://schemas.microsoft.com/office/drawing/2014/main" id="{00000000-0008-0000-0000-00003CB40000}"/>
            </a:ext>
          </a:extLst>
        </xdr:cNvPr>
        <xdr:cNvSpPr>
          <a:spLocks noChangeArrowheads="1"/>
        </xdr:cNvSpPr>
      </xdr:nvSpPr>
      <xdr:spPr bwMode="auto">
        <a:xfrm>
          <a:off x="4520565" y="6094095"/>
          <a:ext cx="1329690" cy="266700"/>
        </a:xfrm>
        <a:prstGeom prst="roundRect">
          <a:avLst>
            <a:gd name="adj" fmla="val 16667"/>
          </a:avLst>
        </a:prstGeom>
        <a:solidFill>
          <a:schemeClr val="accent5">
            <a:lumMod val="60000"/>
            <a:lumOff val="40000"/>
          </a:schemeClr>
        </a:solidFill>
        <a:ln w="9525" algn="ctr">
          <a:solidFill>
            <a:srgbClr val="000000"/>
          </a:solidFill>
          <a:round/>
          <a:headEnd/>
          <a:tailEnd/>
        </a:ln>
      </xdr:spPr>
      <xdr:txBody>
        <a:bodyPr vertOverflow="clip" wrap="square" lIns="36576" tIns="18288" rIns="36576" bIns="18288" anchor="ctr"/>
        <a:lstStyle/>
        <a:p>
          <a:pPr algn="ctr" rtl="0">
            <a:defRPr sz="1000"/>
          </a:pPr>
          <a:r>
            <a:rPr lang="ja-JP" altLang="en-US" sz="1100" b="1" i="0" u="none" strike="noStrike" baseline="0">
              <a:solidFill>
                <a:srgbClr val="0000FF"/>
              </a:solidFill>
              <a:latin typeface="ＭＳ Ｐゴシック"/>
              <a:ea typeface="ＭＳ Ｐゴシック"/>
            </a:rPr>
            <a:t>プロジェクトの終了</a:t>
          </a:r>
          <a:endParaRPr lang="ja-JP" altLang="en-US"/>
        </a:p>
      </xdr:txBody>
    </xdr:sp>
    <xdr:clientData/>
  </xdr:twoCellAnchor>
  <xdr:oneCellAnchor>
    <xdr:from>
      <xdr:col>1</xdr:col>
      <xdr:colOff>11430</xdr:colOff>
      <xdr:row>4</xdr:row>
      <xdr:rowOff>11430</xdr:rowOff>
    </xdr:from>
    <xdr:ext cx="5935109" cy="700173"/>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152400" y="990600"/>
          <a:ext cx="5943600" cy="692562"/>
        </a:xfrm>
        <a:prstGeom prst="rect">
          <a:avLst/>
        </a:prstGeom>
        <a:noFill/>
      </xdr:spPr>
      <xdr:txBody>
        <a:bodyPr wrap="square" lIns="91440" tIns="45720" rIns="91440" bIns="45720">
          <a:spAutoFit/>
          <a:scene3d>
            <a:camera prst="orthographicFront"/>
            <a:lightRig rig="flat" dir="tl">
              <a:rot lat="0" lon="0" rev="6600000"/>
            </a:lightRig>
          </a:scene3d>
          <a:sp3d extrusionH="25400" contourW="8890">
            <a:bevelT w="38100" h="31750"/>
            <a:contourClr>
              <a:srgbClr val="42AA4E"/>
            </a:contourClr>
          </a:sp3d>
        </a:bodyPr>
        <a:lstStyle/>
        <a:p>
          <a:pPr algn="ctr" rtl="0">
            <a:defRPr sz="1000"/>
          </a:pPr>
          <a:r>
            <a:rPr lang="ja-JP" altLang="en-US" sz="3600" b="1" i="0" u="none" strike="noStrike" baseline="0">
              <a:solidFill>
                <a:srgbClr val="FF9900"/>
              </a:solidFill>
              <a:latin typeface="ＭＳ Ｐゴシック"/>
              <a:ea typeface="ＭＳ Ｐゴシック"/>
            </a:rPr>
            <a:t>サンプルタスクタイプ集</a:t>
          </a:r>
        </a:p>
      </xdr:txBody>
    </xdr:sp>
    <xdr:clientData/>
  </xdr:oneCellAnchor>
  <xdr:twoCellAnchor editAs="oneCell">
    <xdr:from>
      <xdr:col>1</xdr:col>
      <xdr:colOff>441960</xdr:colOff>
      <xdr:row>0</xdr:row>
      <xdr:rowOff>175261</xdr:rowOff>
    </xdr:from>
    <xdr:to>
      <xdr:col>2</xdr:col>
      <xdr:colOff>595560</xdr:colOff>
      <xdr:row>3</xdr:row>
      <xdr:rowOff>109274</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3880" y="175261"/>
          <a:ext cx="763200" cy="718873"/>
        </a:xfrm>
        <a:prstGeom prst="rect">
          <a:avLst/>
        </a:prstGeom>
      </xdr:spPr>
    </xdr:pic>
    <xdr:clientData/>
  </xdr:twoCellAnchor>
  <xdr:twoCellAnchor editAs="oneCell">
    <xdr:from>
      <xdr:col>3</xdr:col>
      <xdr:colOff>198120</xdr:colOff>
      <xdr:row>0</xdr:row>
      <xdr:rowOff>312420</xdr:rowOff>
    </xdr:from>
    <xdr:to>
      <xdr:col>9</xdr:col>
      <xdr:colOff>126836</xdr:colOff>
      <xdr:row>3</xdr:row>
      <xdr:rowOff>22860</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39240" y="312420"/>
          <a:ext cx="3723476" cy="495300"/>
        </a:xfrm>
        <a:prstGeom prst="rect">
          <a:avLst/>
        </a:prstGeom>
      </xdr:spPr>
    </xdr:pic>
    <xdr:clientData/>
  </xdr:twoCellAnchor>
  <xdr:twoCellAnchor>
    <xdr:from>
      <xdr:col>5</xdr:col>
      <xdr:colOff>733425</xdr:colOff>
      <xdr:row>4</xdr:row>
      <xdr:rowOff>871538</xdr:rowOff>
    </xdr:from>
    <xdr:to>
      <xdr:col>8</xdr:col>
      <xdr:colOff>0</xdr:colOff>
      <xdr:row>7</xdr:row>
      <xdr:rowOff>80963</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bwMode="auto">
        <a:xfrm>
          <a:off x="2814638" y="1824038"/>
          <a:ext cx="1709737" cy="442913"/>
        </a:xfrm>
        <a:prstGeom prst="rect">
          <a:avLst/>
        </a:prstGeom>
        <a:solidFill>
          <a:srgbClr val="FFFFFF"/>
        </a:solidFill>
        <a:ln w="9525" cap="flat" cmpd="sng" algn="ctr">
          <a:solidFill>
            <a:srgbClr val="000000"/>
          </a:solidFill>
          <a:prstDash val="solid"/>
          <a:round/>
          <a:headEnd type="none" w="med" len="med"/>
          <a:tailEnd type="none" w="med" len="med"/>
        </a:ln>
        <a:effectLst>
          <a:prstShdw prst="shdw17" dist="17961" dir="2700000">
            <a:srgbClr val="000000">
              <a:gamma/>
              <a:shade val="60000"/>
              <a:invGamma/>
            </a:srgbClr>
          </a:prstShdw>
        </a:effectLst>
      </xdr:spPr>
      <xdr:txBody>
        <a:bodyPr vertOverflow="clip" horzOverflow="clip" wrap="square" lIns="18288" tIns="0" rIns="0" bIns="0" rtlCol="0" anchor="t" upright="1"/>
        <a:lstStyle/>
        <a:p>
          <a:pPr algn="l"/>
          <a:r>
            <a:rPr kumimoji="1" lang="ja-JP" altLang="en-US" sz="1100"/>
            <a:t>・タスクタイプの機能分類</a:t>
          </a:r>
          <a:endParaRPr kumimoji="1" lang="en-US" altLang="ja-JP" sz="1100"/>
        </a:p>
        <a:p>
          <a:pPr algn="l"/>
          <a:r>
            <a:rPr kumimoji="1" lang="ja-JP" altLang="en-US" sz="1100"/>
            <a:t>　マニュアルと名称を統一</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234315</xdr:colOff>
      <xdr:row>6</xdr:row>
      <xdr:rowOff>0</xdr:rowOff>
    </xdr:from>
    <xdr:to>
      <xdr:col>3</xdr:col>
      <xdr:colOff>1144530</xdr:colOff>
      <xdr:row>7</xdr:row>
      <xdr:rowOff>0</xdr:rowOff>
    </xdr:to>
    <xdr:sp macro="" textlink="">
      <xdr:nvSpPr>
        <xdr:cNvPr id="54417" name="AutoShape 1">
          <a:extLst>
            <a:ext uri="{FF2B5EF4-FFF2-40B4-BE49-F238E27FC236}">
              <a16:creationId xmlns:a16="http://schemas.microsoft.com/office/drawing/2014/main" id="{00000000-0008-0000-0C00-000091D40000}"/>
            </a:ext>
          </a:extLst>
        </xdr:cNvPr>
        <xdr:cNvSpPr>
          <a:spLocks noChangeArrowheads="1"/>
        </xdr:cNvSpPr>
      </xdr:nvSpPr>
      <xdr:spPr bwMode="auto">
        <a:xfrm>
          <a:off x="1438275" y="1057275"/>
          <a:ext cx="1009650"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一括照会なし</a:t>
          </a:r>
          <a:endParaRPr lang="ja-JP" altLang="en-US"/>
        </a:p>
      </xdr:txBody>
    </xdr:sp>
    <xdr:clientData/>
  </xdr:twoCellAnchor>
  <xdr:twoCellAnchor>
    <xdr:from>
      <xdr:col>11</xdr:col>
      <xdr:colOff>480060</xdr:colOff>
      <xdr:row>17</xdr:row>
      <xdr:rowOff>91440</xdr:rowOff>
    </xdr:from>
    <xdr:to>
      <xdr:col>18</xdr:col>
      <xdr:colOff>0</xdr:colOff>
      <xdr:row>39</xdr:row>
      <xdr:rowOff>83820</xdr:rowOff>
    </xdr:to>
    <xdr:sp macro="" textlink="">
      <xdr:nvSpPr>
        <xdr:cNvPr id="54531" name="Rectangle 3">
          <a:extLst>
            <a:ext uri="{FF2B5EF4-FFF2-40B4-BE49-F238E27FC236}">
              <a16:creationId xmlns:a16="http://schemas.microsoft.com/office/drawing/2014/main" id="{00000000-0008-0000-0C00-000003D50000}"/>
            </a:ext>
          </a:extLst>
        </xdr:cNvPr>
        <xdr:cNvSpPr>
          <a:spLocks noChangeArrowheads="1"/>
        </xdr:cNvSpPr>
      </xdr:nvSpPr>
      <xdr:spPr bwMode="auto">
        <a:xfrm>
          <a:off x="7490460" y="2895600"/>
          <a:ext cx="3787140" cy="3680460"/>
        </a:xfrm>
        <a:prstGeom prst="rect">
          <a:avLst/>
        </a:prstGeom>
        <a:noFill/>
        <a:ln w="19050" algn="ctr">
          <a:solidFill>
            <a:srgbClr val="FF66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53340</xdr:colOff>
      <xdr:row>19</xdr:row>
      <xdr:rowOff>7620</xdr:rowOff>
    </xdr:from>
    <xdr:to>
      <xdr:col>11</xdr:col>
      <xdr:colOff>441960</xdr:colOff>
      <xdr:row>19</xdr:row>
      <xdr:rowOff>7620</xdr:rowOff>
    </xdr:to>
    <xdr:sp macro="" textlink="">
      <xdr:nvSpPr>
        <xdr:cNvPr id="54532" name="Line 4">
          <a:extLst>
            <a:ext uri="{FF2B5EF4-FFF2-40B4-BE49-F238E27FC236}">
              <a16:creationId xmlns:a16="http://schemas.microsoft.com/office/drawing/2014/main" id="{00000000-0008-0000-0C00-000004D50000}"/>
            </a:ext>
          </a:extLst>
        </xdr:cNvPr>
        <xdr:cNvSpPr>
          <a:spLocks noChangeShapeType="1"/>
        </xdr:cNvSpPr>
      </xdr:nvSpPr>
      <xdr:spPr bwMode="auto">
        <a:xfrm>
          <a:off x="6454140" y="3147060"/>
          <a:ext cx="998220" cy="0"/>
        </a:xfrm>
        <a:prstGeom prst="line">
          <a:avLst/>
        </a:prstGeom>
        <a:noFill/>
        <a:ln w="31750">
          <a:solidFill>
            <a:srgbClr val="FF66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3</xdr:col>
      <xdr:colOff>234315</xdr:colOff>
      <xdr:row>11</xdr:row>
      <xdr:rowOff>9525</xdr:rowOff>
    </xdr:from>
    <xdr:to>
      <xdr:col>3</xdr:col>
      <xdr:colOff>1144530</xdr:colOff>
      <xdr:row>12</xdr:row>
      <xdr:rowOff>9525</xdr:rowOff>
    </xdr:to>
    <xdr:sp macro="" textlink="">
      <xdr:nvSpPr>
        <xdr:cNvPr id="54421" name="AutoShape 1">
          <a:extLst>
            <a:ext uri="{FF2B5EF4-FFF2-40B4-BE49-F238E27FC236}">
              <a16:creationId xmlns:a16="http://schemas.microsoft.com/office/drawing/2014/main" id="{00000000-0008-0000-0C00-000095D40000}"/>
            </a:ext>
          </a:extLst>
        </xdr:cNvPr>
        <xdr:cNvSpPr>
          <a:spLocks noChangeArrowheads="1"/>
        </xdr:cNvSpPr>
      </xdr:nvSpPr>
      <xdr:spPr bwMode="auto">
        <a:xfrm>
          <a:off x="1438275" y="1866900"/>
          <a:ext cx="1009650"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クリア</a:t>
          </a:r>
          <a:endParaRPr lang="ja-JP" altLang="en-US"/>
        </a:p>
      </xdr:txBody>
    </xdr:sp>
    <xdr:clientData/>
  </xdr:twoCellAnchor>
  <xdr:twoCellAnchor editAs="absolute">
    <xdr:from>
      <xdr:col>3</xdr:col>
      <xdr:colOff>234315</xdr:colOff>
      <xdr:row>13</xdr:row>
      <xdr:rowOff>9525</xdr:rowOff>
    </xdr:from>
    <xdr:to>
      <xdr:col>3</xdr:col>
      <xdr:colOff>1144530</xdr:colOff>
      <xdr:row>14</xdr:row>
      <xdr:rowOff>9525</xdr:rowOff>
    </xdr:to>
    <xdr:sp macro="" textlink="">
      <xdr:nvSpPr>
        <xdr:cNvPr id="54422" name="AutoShape 1">
          <a:extLst>
            <a:ext uri="{FF2B5EF4-FFF2-40B4-BE49-F238E27FC236}">
              <a16:creationId xmlns:a16="http://schemas.microsoft.com/office/drawing/2014/main" id="{00000000-0008-0000-0C00-000096D40000}"/>
            </a:ext>
          </a:extLst>
        </xdr:cNvPr>
        <xdr:cNvSpPr>
          <a:spLocks noChangeArrowheads="1"/>
        </xdr:cNvSpPr>
      </xdr:nvSpPr>
      <xdr:spPr bwMode="auto">
        <a:xfrm>
          <a:off x="1438275" y="2152650"/>
          <a:ext cx="1009650"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一括照会</a:t>
          </a:r>
          <a:endParaRPr lang="ja-JP" altLang="en-US"/>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3</xdr:col>
      <xdr:colOff>243840</xdr:colOff>
      <xdr:row>8</xdr:row>
      <xdr:rowOff>9525</xdr:rowOff>
    </xdr:from>
    <xdr:to>
      <xdr:col>3</xdr:col>
      <xdr:colOff>822960</xdr:colOff>
      <xdr:row>9</xdr:row>
      <xdr:rowOff>9525</xdr:rowOff>
    </xdr:to>
    <xdr:sp macro="" textlink="">
      <xdr:nvSpPr>
        <xdr:cNvPr id="52369" name="AutoShape 1">
          <a:extLst>
            <a:ext uri="{FF2B5EF4-FFF2-40B4-BE49-F238E27FC236}">
              <a16:creationId xmlns:a16="http://schemas.microsoft.com/office/drawing/2014/main" id="{00000000-0008-0000-0E00-000091CC0000}"/>
            </a:ext>
          </a:extLst>
        </xdr:cNvPr>
        <xdr:cNvSpPr>
          <a:spLocks noChangeArrowheads="1"/>
        </xdr:cNvSpPr>
      </xdr:nvSpPr>
      <xdr:spPr bwMode="auto">
        <a:xfrm>
          <a:off x="1447800" y="1762125"/>
          <a:ext cx="647700"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更 新</a:t>
          </a:r>
          <a:endParaRPr lang="ja-JP" altLang="en-US"/>
        </a:p>
      </xdr:txBody>
    </xdr:sp>
    <xdr:clientData/>
  </xdr:twoCellAnchor>
  <xdr:twoCellAnchor>
    <xdr:from>
      <xdr:col>12</xdr:col>
      <xdr:colOff>7620</xdr:colOff>
      <xdr:row>14</xdr:row>
      <xdr:rowOff>190500</xdr:rowOff>
    </xdr:from>
    <xdr:to>
      <xdr:col>12</xdr:col>
      <xdr:colOff>2575560</xdr:colOff>
      <xdr:row>16</xdr:row>
      <xdr:rowOff>0</xdr:rowOff>
    </xdr:to>
    <xdr:grpSp>
      <xdr:nvGrpSpPr>
        <xdr:cNvPr id="52525" name="Group 7">
          <a:extLst>
            <a:ext uri="{FF2B5EF4-FFF2-40B4-BE49-F238E27FC236}">
              <a16:creationId xmlns:a16="http://schemas.microsoft.com/office/drawing/2014/main" id="{00000000-0008-0000-0E00-00002DCD0000}"/>
            </a:ext>
          </a:extLst>
        </xdr:cNvPr>
        <xdr:cNvGrpSpPr>
          <a:grpSpLocks/>
        </xdr:cNvGrpSpPr>
      </xdr:nvGrpSpPr>
      <xdr:grpSpPr bwMode="auto">
        <a:xfrm>
          <a:off x="4162425" y="3219450"/>
          <a:ext cx="2562225" cy="180975"/>
          <a:chOff x="501" y="352"/>
          <a:chExt cx="635" cy="15"/>
        </a:xfrm>
      </xdr:grpSpPr>
      <xdr:sp macro="" textlink="">
        <xdr:nvSpPr>
          <xdr:cNvPr id="52528" name="Line 8">
            <a:extLst>
              <a:ext uri="{FF2B5EF4-FFF2-40B4-BE49-F238E27FC236}">
                <a16:creationId xmlns:a16="http://schemas.microsoft.com/office/drawing/2014/main" id="{00000000-0008-0000-0E00-000030CD0000}"/>
              </a:ext>
            </a:extLst>
          </xdr:cNvPr>
          <xdr:cNvSpPr>
            <a:spLocks noChangeShapeType="1"/>
          </xdr:cNvSpPr>
        </xdr:nvSpPr>
        <xdr:spPr bwMode="auto">
          <a:xfrm flipV="1">
            <a:off x="501" y="352"/>
            <a:ext cx="10" cy="15"/>
          </a:xfrm>
          <a:prstGeom prst="line">
            <a:avLst/>
          </a:prstGeom>
          <a:noFill/>
          <a:ln w="19050">
            <a:solidFill>
              <a:srgbClr val="800000"/>
            </a:solidFill>
            <a:round/>
            <a:headEnd/>
            <a:tailEnd/>
          </a:ln>
          <a:extLst>
            <a:ext uri="{909E8E84-426E-40DD-AFC4-6F175D3DCCD1}">
              <a14:hiddenFill xmlns:a14="http://schemas.microsoft.com/office/drawing/2010/main">
                <a:noFill/>
              </a14:hiddenFill>
            </a:ext>
          </a:extLst>
        </xdr:spPr>
      </xdr:sp>
      <xdr:sp macro="" textlink="">
        <xdr:nvSpPr>
          <xdr:cNvPr id="52529" name="Line 9">
            <a:extLst>
              <a:ext uri="{FF2B5EF4-FFF2-40B4-BE49-F238E27FC236}">
                <a16:creationId xmlns:a16="http://schemas.microsoft.com/office/drawing/2014/main" id="{00000000-0008-0000-0E00-000031CD0000}"/>
              </a:ext>
            </a:extLst>
          </xdr:cNvPr>
          <xdr:cNvSpPr>
            <a:spLocks noChangeShapeType="1"/>
          </xdr:cNvSpPr>
        </xdr:nvSpPr>
        <xdr:spPr bwMode="auto">
          <a:xfrm flipV="1">
            <a:off x="509" y="353"/>
            <a:ext cx="623" cy="0"/>
          </a:xfrm>
          <a:prstGeom prst="line">
            <a:avLst/>
          </a:prstGeom>
          <a:noFill/>
          <a:ln w="19050">
            <a:solidFill>
              <a:srgbClr val="800000"/>
            </a:solidFill>
            <a:round/>
            <a:headEnd/>
            <a:tailEnd/>
          </a:ln>
          <a:extLst>
            <a:ext uri="{909E8E84-426E-40DD-AFC4-6F175D3DCCD1}">
              <a14:hiddenFill xmlns:a14="http://schemas.microsoft.com/office/drawing/2010/main">
                <a:noFill/>
              </a14:hiddenFill>
            </a:ext>
          </a:extLst>
        </xdr:spPr>
      </xdr:sp>
      <xdr:sp macro="" textlink="">
        <xdr:nvSpPr>
          <xdr:cNvPr id="52530" name="Line 10">
            <a:extLst>
              <a:ext uri="{FF2B5EF4-FFF2-40B4-BE49-F238E27FC236}">
                <a16:creationId xmlns:a16="http://schemas.microsoft.com/office/drawing/2014/main" id="{00000000-0008-0000-0E00-000032CD0000}"/>
              </a:ext>
            </a:extLst>
          </xdr:cNvPr>
          <xdr:cNvSpPr>
            <a:spLocks noChangeShapeType="1"/>
          </xdr:cNvSpPr>
        </xdr:nvSpPr>
        <xdr:spPr bwMode="auto">
          <a:xfrm>
            <a:off x="1131" y="352"/>
            <a:ext cx="5" cy="13"/>
          </a:xfrm>
          <a:prstGeom prst="line">
            <a:avLst/>
          </a:prstGeom>
          <a:noFill/>
          <a:ln w="19050">
            <a:solidFill>
              <a:srgbClr val="800000"/>
            </a:solidFill>
            <a:round/>
            <a:headEnd/>
            <a:tailEnd/>
          </a:ln>
          <a:extLst>
            <a:ext uri="{909E8E84-426E-40DD-AFC4-6F175D3DCCD1}">
              <a14:hiddenFill xmlns:a14="http://schemas.microsoft.com/office/drawing/2010/main">
                <a:noFill/>
              </a14:hiddenFill>
            </a:ext>
          </a:extLst>
        </xdr:spPr>
      </xdr:sp>
    </xdr:grpSp>
    <xdr:clientData/>
  </xdr:twoCellAnchor>
  <xdr:twoCellAnchor editAs="absolute">
    <xdr:from>
      <xdr:col>3</xdr:col>
      <xdr:colOff>243840</xdr:colOff>
      <xdr:row>11</xdr:row>
      <xdr:rowOff>9525</xdr:rowOff>
    </xdr:from>
    <xdr:to>
      <xdr:col>3</xdr:col>
      <xdr:colOff>822960</xdr:colOff>
      <xdr:row>12</xdr:row>
      <xdr:rowOff>9525</xdr:rowOff>
    </xdr:to>
    <xdr:sp macro="" textlink="">
      <xdr:nvSpPr>
        <xdr:cNvPr id="52372" name="AutoShape 12">
          <a:extLst>
            <a:ext uri="{FF2B5EF4-FFF2-40B4-BE49-F238E27FC236}">
              <a16:creationId xmlns:a16="http://schemas.microsoft.com/office/drawing/2014/main" id="{00000000-0008-0000-0E00-000094CC0000}"/>
            </a:ext>
          </a:extLst>
        </xdr:cNvPr>
        <xdr:cNvSpPr>
          <a:spLocks noChangeArrowheads="1"/>
        </xdr:cNvSpPr>
      </xdr:nvSpPr>
      <xdr:spPr bwMode="auto">
        <a:xfrm>
          <a:off x="1447800" y="2447925"/>
          <a:ext cx="647700"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更 新</a:t>
          </a:r>
          <a:endParaRPr lang="ja-JP" altLang="en-US"/>
        </a:p>
      </xdr:txBody>
    </xdr:sp>
    <xdr:clientData/>
  </xdr:twoCellAnchor>
  <xdr:twoCellAnchor editAs="absolute">
    <xdr:from>
      <xdr:col>12</xdr:col>
      <xdr:colOff>1704975</xdr:colOff>
      <xdr:row>8</xdr:row>
      <xdr:rowOff>9525</xdr:rowOff>
    </xdr:from>
    <xdr:to>
      <xdr:col>12</xdr:col>
      <xdr:colOff>2284095</xdr:colOff>
      <xdr:row>9</xdr:row>
      <xdr:rowOff>9525</xdr:rowOff>
    </xdr:to>
    <xdr:sp macro="" textlink="">
      <xdr:nvSpPr>
        <xdr:cNvPr id="52373" name="AutoShape 13">
          <a:extLst>
            <a:ext uri="{FF2B5EF4-FFF2-40B4-BE49-F238E27FC236}">
              <a16:creationId xmlns:a16="http://schemas.microsoft.com/office/drawing/2014/main" id="{00000000-0008-0000-0E00-000095CC0000}"/>
            </a:ext>
          </a:extLst>
        </xdr:cNvPr>
        <xdr:cNvSpPr>
          <a:spLocks noChangeArrowheads="1"/>
        </xdr:cNvSpPr>
      </xdr:nvSpPr>
      <xdr:spPr bwMode="auto">
        <a:xfrm>
          <a:off x="6515100" y="1762125"/>
          <a:ext cx="647700"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読　込</a:t>
          </a:r>
          <a:endParaRPr lang="ja-JP" altLang="en-US"/>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830580</xdr:colOff>
      <xdr:row>4</xdr:row>
      <xdr:rowOff>0</xdr:rowOff>
    </xdr:from>
    <xdr:to>
      <xdr:col>7</xdr:col>
      <xdr:colOff>624840</xdr:colOff>
      <xdr:row>6</xdr:row>
      <xdr:rowOff>83820</xdr:rowOff>
    </xdr:to>
    <xdr:sp macro="" textlink="">
      <xdr:nvSpPr>
        <xdr:cNvPr id="53289" name="Line 5">
          <a:extLst>
            <a:ext uri="{FF2B5EF4-FFF2-40B4-BE49-F238E27FC236}">
              <a16:creationId xmlns:a16="http://schemas.microsoft.com/office/drawing/2014/main" id="{00000000-0008-0000-1000-000029D00000}"/>
            </a:ext>
          </a:extLst>
        </xdr:cNvPr>
        <xdr:cNvSpPr>
          <a:spLocks noChangeShapeType="1"/>
        </xdr:cNvSpPr>
      </xdr:nvSpPr>
      <xdr:spPr bwMode="auto">
        <a:xfrm flipH="1">
          <a:off x="4709160" y="670560"/>
          <a:ext cx="624840" cy="419100"/>
        </a:xfrm>
        <a:prstGeom prst="line">
          <a:avLst/>
        </a:prstGeom>
        <a:noFill/>
        <a:ln w="127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217170</xdr:colOff>
      <xdr:row>9</xdr:row>
      <xdr:rowOff>28575</xdr:rowOff>
    </xdr:from>
    <xdr:to>
      <xdr:col>4</xdr:col>
      <xdr:colOff>11430</xdr:colOff>
      <xdr:row>9</xdr:row>
      <xdr:rowOff>228600</xdr:rowOff>
    </xdr:to>
    <xdr:sp macro="" textlink="">
      <xdr:nvSpPr>
        <xdr:cNvPr id="2" name="AutoShape 6">
          <a:extLst>
            <a:ext uri="{FF2B5EF4-FFF2-40B4-BE49-F238E27FC236}">
              <a16:creationId xmlns:a16="http://schemas.microsoft.com/office/drawing/2014/main" id="{00000000-0008-0000-1100-000002000000}"/>
            </a:ext>
          </a:extLst>
        </xdr:cNvPr>
        <xdr:cNvSpPr>
          <a:spLocks noChangeArrowheads="1"/>
        </xdr:cNvSpPr>
      </xdr:nvSpPr>
      <xdr:spPr bwMode="auto">
        <a:xfrm>
          <a:off x="1276350" y="1583055"/>
          <a:ext cx="1074420" cy="200025"/>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0" anchor="t" upright="1"/>
        <a:lstStyle/>
        <a:p>
          <a:pPr algn="ctr" rtl="0">
            <a:defRPr sz="1000"/>
          </a:pPr>
          <a:r>
            <a:rPr lang="ja-JP" altLang="en-US"/>
            <a:t>読込</a:t>
          </a:r>
        </a:p>
      </xdr:txBody>
    </xdr:sp>
    <xdr:clientData/>
  </xdr:twoCellAnchor>
  <xdr:twoCellAnchor editAs="absolute">
    <xdr:from>
      <xdr:col>3</xdr:col>
      <xdr:colOff>217169</xdr:colOff>
      <xdr:row>12</xdr:row>
      <xdr:rowOff>28575</xdr:rowOff>
    </xdr:from>
    <xdr:to>
      <xdr:col>4</xdr:col>
      <xdr:colOff>294316</xdr:colOff>
      <xdr:row>12</xdr:row>
      <xdr:rowOff>228600</xdr:rowOff>
    </xdr:to>
    <xdr:sp macro="" textlink="">
      <xdr:nvSpPr>
        <xdr:cNvPr id="3" name="AutoShape 7">
          <a:extLst>
            <a:ext uri="{FF2B5EF4-FFF2-40B4-BE49-F238E27FC236}">
              <a16:creationId xmlns:a16="http://schemas.microsoft.com/office/drawing/2014/main" id="{00000000-0008-0000-1100-000003000000}"/>
            </a:ext>
          </a:extLst>
        </xdr:cNvPr>
        <xdr:cNvSpPr>
          <a:spLocks noChangeArrowheads="1"/>
        </xdr:cNvSpPr>
      </xdr:nvSpPr>
      <xdr:spPr bwMode="auto">
        <a:xfrm>
          <a:off x="1273486" y="2084765"/>
          <a:ext cx="1359243" cy="200025"/>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0" anchor="t" upright="1"/>
        <a:lstStyle/>
        <a:p>
          <a:pPr algn="ctr" rtl="0">
            <a:defRPr sz="1000"/>
          </a:pPr>
          <a:r>
            <a:rPr lang="ja-JP" altLang="en-US"/>
            <a:t>読込済みクエリー解放</a:t>
          </a:r>
        </a:p>
      </xdr:txBody>
    </xdr:sp>
    <xdr:clientData/>
  </xdr:twoCellAnchor>
  <xdr:twoCellAnchor editAs="absolute">
    <xdr:from>
      <xdr:col>3</xdr:col>
      <xdr:colOff>209550</xdr:colOff>
      <xdr:row>14</xdr:row>
      <xdr:rowOff>51435</xdr:rowOff>
    </xdr:from>
    <xdr:to>
      <xdr:col>4</xdr:col>
      <xdr:colOff>3810</xdr:colOff>
      <xdr:row>16</xdr:row>
      <xdr:rowOff>0</xdr:rowOff>
    </xdr:to>
    <xdr:sp macro="" textlink="">
      <xdr:nvSpPr>
        <xdr:cNvPr id="4" name="AutoShape 7">
          <a:extLst>
            <a:ext uri="{FF2B5EF4-FFF2-40B4-BE49-F238E27FC236}">
              <a16:creationId xmlns:a16="http://schemas.microsoft.com/office/drawing/2014/main" id="{00000000-0008-0000-1100-000004000000}"/>
            </a:ext>
          </a:extLst>
        </xdr:cNvPr>
        <xdr:cNvSpPr>
          <a:spLocks noChangeArrowheads="1"/>
        </xdr:cNvSpPr>
      </xdr:nvSpPr>
      <xdr:spPr bwMode="auto">
        <a:xfrm>
          <a:off x="1268730" y="2527935"/>
          <a:ext cx="1074420" cy="200025"/>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0" anchor="t" upright="1"/>
        <a:lstStyle/>
        <a:p>
          <a:pPr algn="ctr" rtl="0">
            <a:defRPr sz="1000"/>
          </a:pPr>
          <a:r>
            <a:rPr lang="en-US" altLang="ja-JP"/>
            <a:t>SQL</a:t>
          </a:r>
          <a:r>
            <a:rPr lang="ja-JP" altLang="en-US"/>
            <a:t>展開</a:t>
          </a:r>
        </a:p>
      </xdr:txBody>
    </xdr:sp>
    <xdr:clientData/>
  </xdr:twoCellAnchor>
  <xdr:twoCellAnchor editAs="oneCell">
    <xdr:from>
      <xdr:col>9</xdr:col>
      <xdr:colOff>22860</xdr:colOff>
      <xdr:row>17</xdr:row>
      <xdr:rowOff>22860</xdr:rowOff>
    </xdr:from>
    <xdr:to>
      <xdr:col>13</xdr:col>
      <xdr:colOff>7620</xdr:colOff>
      <xdr:row>26</xdr:row>
      <xdr:rowOff>11573</xdr:rowOff>
    </xdr:to>
    <xdr:pic>
      <xdr:nvPicPr>
        <xdr:cNvPr id="5" name="図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1"/>
        <a:stretch>
          <a:fillRect/>
        </a:stretch>
      </xdr:blipFill>
      <xdr:spPr>
        <a:xfrm>
          <a:off x="6057900" y="2918460"/>
          <a:ext cx="2423160" cy="166511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1211580</xdr:colOff>
      <xdr:row>16</xdr:row>
      <xdr:rowOff>76200</xdr:rowOff>
    </xdr:from>
    <xdr:to>
      <xdr:col>12</xdr:col>
      <xdr:colOff>937260</xdr:colOff>
      <xdr:row>27</xdr:row>
      <xdr:rowOff>91440</xdr:rowOff>
    </xdr:to>
    <xdr:grpSp>
      <xdr:nvGrpSpPr>
        <xdr:cNvPr id="55579" name="Group 134">
          <a:extLst>
            <a:ext uri="{FF2B5EF4-FFF2-40B4-BE49-F238E27FC236}">
              <a16:creationId xmlns:a16="http://schemas.microsoft.com/office/drawing/2014/main" id="{00000000-0008-0000-1200-00001BD90000}"/>
            </a:ext>
          </a:extLst>
        </xdr:cNvPr>
        <xdr:cNvGrpSpPr>
          <a:grpSpLocks/>
        </xdr:cNvGrpSpPr>
      </xdr:nvGrpSpPr>
      <xdr:grpSpPr bwMode="auto">
        <a:xfrm>
          <a:off x="3810000" y="2838450"/>
          <a:ext cx="7277100" cy="1905000"/>
          <a:chOff x="439" y="302"/>
          <a:chExt cx="849" cy="200"/>
        </a:xfrm>
      </xdr:grpSpPr>
      <xdr:sp macro="" textlink="">
        <xdr:nvSpPr>
          <xdr:cNvPr id="55424" name="AutoShape 1">
            <a:extLst>
              <a:ext uri="{FF2B5EF4-FFF2-40B4-BE49-F238E27FC236}">
                <a16:creationId xmlns:a16="http://schemas.microsoft.com/office/drawing/2014/main" id="{00000000-0008-0000-1200-000080D80000}"/>
              </a:ext>
            </a:extLst>
          </xdr:cNvPr>
          <xdr:cNvSpPr>
            <a:spLocks noChangeArrowheads="1"/>
          </xdr:cNvSpPr>
        </xdr:nvSpPr>
        <xdr:spPr bwMode="auto">
          <a:xfrm>
            <a:off x="463" y="328"/>
            <a:ext cx="144" cy="20"/>
          </a:xfrm>
          <a:prstGeom prst="roundRect">
            <a:avLst>
              <a:gd name="adj" fmla="val 16667"/>
            </a:avLst>
          </a:prstGeom>
          <a:solidFill>
            <a:srgbClr val="CCFFFF"/>
          </a:solidFill>
          <a:ln w="9525"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データ照会（行一括）</a:t>
            </a:r>
            <a:endParaRPr lang="ja-JP" altLang="en-US"/>
          </a:p>
        </xdr:txBody>
      </xdr:sp>
      <xdr:sp macro="" textlink="">
        <xdr:nvSpPr>
          <xdr:cNvPr id="55425" name="AutoShape 2">
            <a:extLst>
              <a:ext uri="{FF2B5EF4-FFF2-40B4-BE49-F238E27FC236}">
                <a16:creationId xmlns:a16="http://schemas.microsoft.com/office/drawing/2014/main" id="{00000000-0008-0000-1200-000081D80000}"/>
              </a:ext>
            </a:extLst>
          </xdr:cNvPr>
          <xdr:cNvSpPr>
            <a:spLocks noChangeArrowheads="1"/>
          </xdr:cNvSpPr>
        </xdr:nvSpPr>
        <xdr:spPr bwMode="auto">
          <a:xfrm>
            <a:off x="463" y="365"/>
            <a:ext cx="144" cy="20"/>
          </a:xfrm>
          <a:prstGeom prst="roundRect">
            <a:avLst>
              <a:gd name="adj" fmla="val 16667"/>
            </a:avLst>
          </a:prstGeom>
          <a:solidFill>
            <a:srgbClr val="CCFFFF"/>
          </a:solidFill>
          <a:ln w="9525"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データ照会2（行一括）</a:t>
            </a:r>
            <a:endParaRPr lang="ja-JP" altLang="en-US"/>
          </a:p>
        </xdr:txBody>
      </xdr:sp>
      <xdr:sp macro="" textlink="">
        <xdr:nvSpPr>
          <xdr:cNvPr id="55426" name="AutoShape 3">
            <a:extLst>
              <a:ext uri="{FF2B5EF4-FFF2-40B4-BE49-F238E27FC236}">
                <a16:creationId xmlns:a16="http://schemas.microsoft.com/office/drawing/2014/main" id="{00000000-0008-0000-1200-000082D80000}"/>
              </a:ext>
            </a:extLst>
          </xdr:cNvPr>
          <xdr:cNvSpPr>
            <a:spLocks noChangeArrowheads="1"/>
          </xdr:cNvSpPr>
        </xdr:nvSpPr>
        <xdr:spPr bwMode="auto">
          <a:xfrm>
            <a:off x="463" y="419"/>
            <a:ext cx="144" cy="20"/>
          </a:xfrm>
          <a:prstGeom prst="roundRect">
            <a:avLst>
              <a:gd name="adj" fmla="val 16667"/>
            </a:avLst>
          </a:prstGeom>
          <a:solidFill>
            <a:srgbClr val="C0C0C0"/>
          </a:solidFill>
          <a:ln w="9525"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データ照会（列個別）</a:t>
            </a:r>
            <a:endParaRPr lang="ja-JP" altLang="en-US"/>
          </a:p>
        </xdr:txBody>
      </xdr:sp>
      <xdr:sp macro="" textlink="">
        <xdr:nvSpPr>
          <xdr:cNvPr id="55427" name="AutoShape 4">
            <a:extLst>
              <a:ext uri="{FF2B5EF4-FFF2-40B4-BE49-F238E27FC236}">
                <a16:creationId xmlns:a16="http://schemas.microsoft.com/office/drawing/2014/main" id="{00000000-0008-0000-1200-000083D80000}"/>
              </a:ext>
            </a:extLst>
          </xdr:cNvPr>
          <xdr:cNvSpPr>
            <a:spLocks noChangeArrowheads="1"/>
          </xdr:cNvSpPr>
        </xdr:nvSpPr>
        <xdr:spPr bwMode="auto">
          <a:xfrm>
            <a:off x="463" y="454"/>
            <a:ext cx="144" cy="21"/>
          </a:xfrm>
          <a:prstGeom prst="roundRect">
            <a:avLst>
              <a:gd name="adj" fmla="val 16667"/>
            </a:avLst>
          </a:prstGeom>
          <a:solidFill>
            <a:srgbClr val="C0C0C0"/>
          </a:solidFill>
          <a:ln w="9525"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データ照会（列一括）</a:t>
            </a:r>
            <a:endParaRPr lang="ja-JP" altLang="en-US"/>
          </a:p>
        </xdr:txBody>
      </xdr:sp>
      <xdr:sp macro="" textlink="">
        <xdr:nvSpPr>
          <xdr:cNvPr id="55428" name="AutoShape 5">
            <a:extLst>
              <a:ext uri="{FF2B5EF4-FFF2-40B4-BE49-F238E27FC236}">
                <a16:creationId xmlns:a16="http://schemas.microsoft.com/office/drawing/2014/main" id="{00000000-0008-0000-1200-000084D80000}"/>
              </a:ext>
            </a:extLst>
          </xdr:cNvPr>
          <xdr:cNvSpPr>
            <a:spLocks noChangeArrowheads="1"/>
          </xdr:cNvSpPr>
        </xdr:nvSpPr>
        <xdr:spPr bwMode="auto">
          <a:xfrm>
            <a:off x="639" y="366"/>
            <a:ext cx="142" cy="21"/>
          </a:xfrm>
          <a:prstGeom prst="roundRect">
            <a:avLst>
              <a:gd name="adj" fmla="val 16667"/>
            </a:avLst>
          </a:prstGeom>
          <a:solidFill>
            <a:srgbClr val="CCFFFF"/>
          </a:solidFill>
          <a:ln w="9525"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データ照会（行一括）</a:t>
            </a:r>
            <a:endParaRPr lang="ja-JP" altLang="en-US"/>
          </a:p>
        </xdr:txBody>
      </xdr:sp>
      <xdr:sp macro="" textlink="">
        <xdr:nvSpPr>
          <xdr:cNvPr id="55585" name="Rectangle 6">
            <a:extLst>
              <a:ext uri="{FF2B5EF4-FFF2-40B4-BE49-F238E27FC236}">
                <a16:creationId xmlns:a16="http://schemas.microsoft.com/office/drawing/2014/main" id="{00000000-0008-0000-1200-000021D90000}"/>
              </a:ext>
            </a:extLst>
          </xdr:cNvPr>
          <xdr:cNvSpPr>
            <a:spLocks noChangeArrowheads="1"/>
          </xdr:cNvSpPr>
        </xdr:nvSpPr>
        <xdr:spPr bwMode="auto">
          <a:xfrm>
            <a:off x="439" y="302"/>
            <a:ext cx="849" cy="20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3</xdr:col>
      <xdr:colOff>234315</xdr:colOff>
      <xdr:row>9</xdr:row>
      <xdr:rowOff>28575</xdr:rowOff>
    </xdr:from>
    <xdr:to>
      <xdr:col>4</xdr:col>
      <xdr:colOff>146710</xdr:colOff>
      <xdr:row>9</xdr:row>
      <xdr:rowOff>228600</xdr:rowOff>
    </xdr:to>
    <xdr:sp macro="" textlink="">
      <xdr:nvSpPr>
        <xdr:cNvPr id="56365" name="AutoShape 4">
          <a:extLst>
            <a:ext uri="{FF2B5EF4-FFF2-40B4-BE49-F238E27FC236}">
              <a16:creationId xmlns:a16="http://schemas.microsoft.com/office/drawing/2014/main" id="{00000000-0008-0000-1300-00002DDC0000}"/>
            </a:ext>
          </a:extLst>
        </xdr:cNvPr>
        <xdr:cNvSpPr>
          <a:spLocks noChangeArrowheads="1"/>
        </xdr:cNvSpPr>
      </xdr:nvSpPr>
      <xdr:spPr bwMode="auto">
        <a:xfrm>
          <a:off x="1514475" y="1619250"/>
          <a:ext cx="1323975" cy="200025"/>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0000FF"/>
              </a:solidFill>
              <a:latin typeface="ＭＳ Ｐゴシック"/>
              <a:ea typeface="ＭＳ Ｐゴシック"/>
            </a:rPr>
            <a:t>検索条件表示なし</a:t>
          </a:r>
          <a:endParaRPr lang="ja-JP" altLang="en-US"/>
        </a:p>
      </xdr:txBody>
    </xdr:sp>
    <xdr:clientData/>
  </xdr:twoCellAnchor>
  <xdr:twoCellAnchor editAs="absolute">
    <xdr:from>
      <xdr:col>3</xdr:col>
      <xdr:colOff>243840</xdr:colOff>
      <xdr:row>12</xdr:row>
      <xdr:rowOff>28575</xdr:rowOff>
    </xdr:from>
    <xdr:to>
      <xdr:col>3</xdr:col>
      <xdr:colOff>1048137</xdr:colOff>
      <xdr:row>12</xdr:row>
      <xdr:rowOff>228600</xdr:rowOff>
    </xdr:to>
    <xdr:sp macro="" textlink="">
      <xdr:nvSpPr>
        <xdr:cNvPr id="56366" name="AutoShape 4">
          <a:extLst>
            <a:ext uri="{FF2B5EF4-FFF2-40B4-BE49-F238E27FC236}">
              <a16:creationId xmlns:a16="http://schemas.microsoft.com/office/drawing/2014/main" id="{00000000-0008-0000-1300-00002EDC0000}"/>
            </a:ext>
          </a:extLst>
        </xdr:cNvPr>
        <xdr:cNvSpPr>
          <a:spLocks noChangeArrowheads="1"/>
        </xdr:cNvSpPr>
      </xdr:nvSpPr>
      <xdr:spPr bwMode="auto">
        <a:xfrm>
          <a:off x="1524000" y="2143125"/>
          <a:ext cx="895350" cy="200025"/>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0000FF"/>
              </a:solidFill>
              <a:latin typeface="ＭＳ Ｐゴシック"/>
              <a:ea typeface="ＭＳ Ｐゴシック"/>
            </a:rPr>
            <a:t>クリア</a:t>
          </a:r>
          <a:endParaRPr lang="ja-JP" altLang="en-US"/>
        </a:p>
      </xdr:txBody>
    </xdr:sp>
    <xdr:clientData/>
  </xdr:twoCellAnchor>
  <xdr:twoCellAnchor editAs="absolute">
    <xdr:from>
      <xdr:col>3</xdr:col>
      <xdr:colOff>243840</xdr:colOff>
      <xdr:row>14</xdr:row>
      <xdr:rowOff>28575</xdr:rowOff>
    </xdr:from>
    <xdr:to>
      <xdr:col>4</xdr:col>
      <xdr:colOff>148590</xdr:colOff>
      <xdr:row>14</xdr:row>
      <xdr:rowOff>228600</xdr:rowOff>
    </xdr:to>
    <xdr:sp macro="" textlink="">
      <xdr:nvSpPr>
        <xdr:cNvPr id="56367" name="AutoShape 4">
          <a:extLst>
            <a:ext uri="{FF2B5EF4-FFF2-40B4-BE49-F238E27FC236}">
              <a16:creationId xmlns:a16="http://schemas.microsoft.com/office/drawing/2014/main" id="{00000000-0008-0000-1300-00002FDC0000}"/>
            </a:ext>
          </a:extLst>
        </xdr:cNvPr>
        <xdr:cNvSpPr>
          <a:spLocks noChangeArrowheads="1"/>
        </xdr:cNvSpPr>
      </xdr:nvSpPr>
      <xdr:spPr bwMode="auto">
        <a:xfrm>
          <a:off x="1524000" y="2495550"/>
          <a:ext cx="1323975" cy="200025"/>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0000FF"/>
              </a:solidFill>
              <a:latin typeface="ＭＳ Ｐゴシック"/>
              <a:ea typeface="ＭＳ Ｐゴシック"/>
            </a:rPr>
            <a:t>検索条件表示あり</a:t>
          </a:r>
          <a:endParaRPr lang="ja-JP" altLang="en-US"/>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217170</xdr:colOff>
      <xdr:row>5</xdr:row>
      <xdr:rowOff>161925</xdr:rowOff>
    </xdr:from>
    <xdr:to>
      <xdr:col>5</xdr:col>
      <xdr:colOff>510415</xdr:colOff>
      <xdr:row>7</xdr:row>
      <xdr:rowOff>0</xdr:rowOff>
    </xdr:to>
    <xdr:sp macro="" textlink="">
      <xdr:nvSpPr>
        <xdr:cNvPr id="125953" name="AutoShape 18">
          <a:extLst>
            <a:ext uri="{FF2B5EF4-FFF2-40B4-BE49-F238E27FC236}">
              <a16:creationId xmlns:a16="http://schemas.microsoft.com/office/drawing/2014/main" id="{00000000-0008-0000-1400-000001EC0100}"/>
            </a:ext>
          </a:extLst>
        </xdr:cNvPr>
        <xdr:cNvSpPr>
          <a:spLocks noChangeArrowheads="1"/>
        </xdr:cNvSpPr>
      </xdr:nvSpPr>
      <xdr:spPr bwMode="auto">
        <a:xfrm>
          <a:off x="1847850" y="1057275"/>
          <a:ext cx="1009650" cy="19050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入力（文字）</a:t>
          </a:r>
          <a:endParaRPr lang="ja-JP" altLang="en-US"/>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205740</xdr:colOff>
      <xdr:row>5</xdr:row>
      <xdr:rowOff>161925</xdr:rowOff>
    </xdr:from>
    <xdr:to>
      <xdr:col>6</xdr:col>
      <xdr:colOff>9569</xdr:colOff>
      <xdr:row>7</xdr:row>
      <xdr:rowOff>0</xdr:rowOff>
    </xdr:to>
    <xdr:sp macro="" textlink="">
      <xdr:nvSpPr>
        <xdr:cNvPr id="126977" name="AutoShape 18">
          <a:extLst>
            <a:ext uri="{FF2B5EF4-FFF2-40B4-BE49-F238E27FC236}">
              <a16:creationId xmlns:a16="http://schemas.microsoft.com/office/drawing/2014/main" id="{00000000-0008-0000-1500-000001F00100}"/>
            </a:ext>
          </a:extLst>
        </xdr:cNvPr>
        <xdr:cNvSpPr>
          <a:spLocks noChangeArrowheads="1"/>
        </xdr:cNvSpPr>
      </xdr:nvSpPr>
      <xdr:spPr bwMode="auto">
        <a:xfrm>
          <a:off x="1828800" y="1057275"/>
          <a:ext cx="1152525" cy="19050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入力（文字-範囲）</a:t>
          </a:r>
          <a:endParaRPr lang="ja-JP" altLang="en-US"/>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4</xdr:col>
      <xdr:colOff>215265</xdr:colOff>
      <xdr:row>5</xdr:row>
      <xdr:rowOff>161925</xdr:rowOff>
    </xdr:from>
    <xdr:to>
      <xdr:col>5</xdr:col>
      <xdr:colOff>501170</xdr:colOff>
      <xdr:row>7</xdr:row>
      <xdr:rowOff>0</xdr:rowOff>
    </xdr:to>
    <xdr:sp macro="" textlink="">
      <xdr:nvSpPr>
        <xdr:cNvPr id="128001" name="AutoShape 18">
          <a:extLst>
            <a:ext uri="{FF2B5EF4-FFF2-40B4-BE49-F238E27FC236}">
              <a16:creationId xmlns:a16="http://schemas.microsoft.com/office/drawing/2014/main" id="{00000000-0008-0000-1600-000001F40100}"/>
            </a:ext>
          </a:extLst>
        </xdr:cNvPr>
        <xdr:cNvSpPr>
          <a:spLocks noChangeArrowheads="1"/>
        </xdr:cNvSpPr>
      </xdr:nvSpPr>
      <xdr:spPr bwMode="auto">
        <a:xfrm>
          <a:off x="1838325" y="1057275"/>
          <a:ext cx="1009650" cy="19050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入力（数値）</a:t>
          </a:r>
          <a:endParaRPr lang="ja-JP" altLang="en-US"/>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196215</xdr:colOff>
      <xdr:row>5</xdr:row>
      <xdr:rowOff>161925</xdr:rowOff>
    </xdr:from>
    <xdr:to>
      <xdr:col>6</xdr:col>
      <xdr:colOff>44</xdr:colOff>
      <xdr:row>7</xdr:row>
      <xdr:rowOff>0</xdr:rowOff>
    </xdr:to>
    <xdr:sp macro="" textlink="">
      <xdr:nvSpPr>
        <xdr:cNvPr id="129025" name="AutoShape 18">
          <a:extLst>
            <a:ext uri="{FF2B5EF4-FFF2-40B4-BE49-F238E27FC236}">
              <a16:creationId xmlns:a16="http://schemas.microsoft.com/office/drawing/2014/main" id="{00000000-0008-0000-1700-000001F80100}"/>
            </a:ext>
          </a:extLst>
        </xdr:cNvPr>
        <xdr:cNvSpPr>
          <a:spLocks noChangeArrowheads="1"/>
        </xdr:cNvSpPr>
      </xdr:nvSpPr>
      <xdr:spPr bwMode="auto">
        <a:xfrm>
          <a:off x="1819275" y="1057275"/>
          <a:ext cx="1152525" cy="19050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入力（数値-範囲）</a:t>
          </a:r>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1</xdr:row>
      <xdr:rowOff>15240</xdr:rowOff>
    </xdr:from>
    <xdr:to>
      <xdr:col>9</xdr:col>
      <xdr:colOff>236220</xdr:colOff>
      <xdr:row>2</xdr:row>
      <xdr:rowOff>205740</xdr:rowOff>
    </xdr:to>
    <xdr:grpSp>
      <xdr:nvGrpSpPr>
        <xdr:cNvPr id="47401" name="Group 7">
          <a:extLst>
            <a:ext uri="{FF2B5EF4-FFF2-40B4-BE49-F238E27FC236}">
              <a16:creationId xmlns:a16="http://schemas.microsoft.com/office/drawing/2014/main" id="{00000000-0008-0000-0200-000029B90000}"/>
            </a:ext>
          </a:extLst>
        </xdr:cNvPr>
        <xdr:cNvGrpSpPr>
          <a:grpSpLocks/>
        </xdr:cNvGrpSpPr>
      </xdr:nvGrpSpPr>
      <xdr:grpSpPr bwMode="auto">
        <a:xfrm>
          <a:off x="457200" y="257175"/>
          <a:ext cx="4819650" cy="428625"/>
          <a:chOff x="97" y="87"/>
          <a:chExt cx="393" cy="45"/>
        </a:xfrm>
      </xdr:grpSpPr>
      <xdr:sp macro="" textlink="">
        <xdr:nvSpPr>
          <xdr:cNvPr id="47406" name="Rectangle 8">
            <a:extLst>
              <a:ext uri="{FF2B5EF4-FFF2-40B4-BE49-F238E27FC236}">
                <a16:creationId xmlns:a16="http://schemas.microsoft.com/office/drawing/2014/main" id="{00000000-0008-0000-0200-00002EB90000}"/>
              </a:ext>
            </a:extLst>
          </xdr:cNvPr>
          <xdr:cNvSpPr>
            <a:spLocks noChangeArrowheads="1"/>
          </xdr:cNvSpPr>
        </xdr:nvSpPr>
        <xdr:spPr bwMode="auto">
          <a:xfrm>
            <a:off x="103" y="93"/>
            <a:ext cx="387" cy="39"/>
          </a:xfrm>
          <a:prstGeom prst="rect">
            <a:avLst/>
          </a:prstGeom>
          <a:solidFill>
            <a:srgbClr val="C0C0C0"/>
          </a:solidFill>
          <a:ln w="9525">
            <a:solidFill>
              <a:srgbClr val="969696"/>
            </a:solidFill>
            <a:miter lim="800000"/>
            <a:headEnd/>
            <a:tailEnd/>
          </a:ln>
          <a:effectLst>
            <a:prstShdw prst="shdw17" dist="17961" dir="2700000">
              <a:srgbClr val="5A5A5A"/>
            </a:prstShdw>
          </a:effectLst>
        </xdr:spPr>
      </xdr:sp>
      <xdr:sp macro="" textlink="">
        <xdr:nvSpPr>
          <xdr:cNvPr id="40969" name="Text Box 9">
            <a:extLst>
              <a:ext uri="{FF2B5EF4-FFF2-40B4-BE49-F238E27FC236}">
                <a16:creationId xmlns:a16="http://schemas.microsoft.com/office/drawing/2014/main" id="{00000000-0008-0000-0200-000009A00000}"/>
              </a:ext>
            </a:extLst>
          </xdr:cNvPr>
          <xdr:cNvSpPr txBox="1">
            <a:spLocks noChangeArrowheads="1"/>
          </xdr:cNvSpPr>
        </xdr:nvSpPr>
        <xdr:spPr bwMode="auto">
          <a:xfrm>
            <a:off x="97" y="87"/>
            <a:ext cx="386" cy="40"/>
          </a:xfrm>
          <a:prstGeom prst="rect">
            <a:avLst/>
          </a:prstGeom>
          <a:solidFill>
            <a:srgbClr val="CCFFCC">
              <a:alpha val="89999"/>
            </a:srgbClr>
          </a:solidFill>
          <a:ln w="9525">
            <a:noFill/>
            <a:miter lim="800000"/>
            <a:headEnd/>
            <a:tailEnd/>
          </a:ln>
          <a:effectLst>
            <a:prstShdw prst="shdw17" dist="17961" dir="2700000">
              <a:srgbClr val="CCFFCC">
                <a:gamma/>
                <a:shade val="60000"/>
                <a:invGamma/>
              </a:srgbClr>
            </a:prstShdw>
          </a:effectLst>
        </xdr:spPr>
        <xdr:txBody>
          <a:bodyPr vertOverflow="clip" wrap="square" lIns="45720" tIns="22860" rIns="45720" bIns="22860" anchor="ctr" upright="1"/>
          <a:lstStyle/>
          <a:p>
            <a:pPr algn="ctr" rtl="0">
              <a:defRPr sz="1000"/>
            </a:pPr>
            <a:r>
              <a:rPr lang="ja-JP" altLang="en-US" sz="1800" b="1" i="0" u="none" strike="noStrike" baseline="0">
                <a:solidFill>
                  <a:srgbClr val="000080"/>
                </a:solidFill>
                <a:latin typeface="ＭＳ Ｐゴシック"/>
                <a:ea typeface="ＭＳ Ｐゴシック"/>
              </a:rPr>
              <a:t>サンプル集（入門編）・タスクタイプ編の使い方</a:t>
            </a:r>
            <a:endParaRPr lang="ja-JP" altLang="en-US"/>
          </a:p>
        </xdr:txBody>
      </xdr:sp>
    </xdr:grpSp>
    <xdr:clientData/>
  </xdr:twoCellAnchor>
  <xdr:twoCellAnchor editAs="oneCell">
    <xdr:from>
      <xdr:col>5</xdr:col>
      <xdr:colOff>91440</xdr:colOff>
      <xdr:row>18</xdr:row>
      <xdr:rowOff>30480</xdr:rowOff>
    </xdr:from>
    <xdr:to>
      <xdr:col>5</xdr:col>
      <xdr:colOff>365760</xdr:colOff>
      <xdr:row>19</xdr:row>
      <xdr:rowOff>0</xdr:rowOff>
    </xdr:to>
    <xdr:pic>
      <xdr:nvPicPr>
        <xdr:cNvPr id="47402" name="Picture 57" descr="WS000031">
          <a:extLst>
            <a:ext uri="{FF2B5EF4-FFF2-40B4-BE49-F238E27FC236}">
              <a16:creationId xmlns:a16="http://schemas.microsoft.com/office/drawing/2014/main" id="{00000000-0008-0000-0200-00002AB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4140" y="4008120"/>
          <a:ext cx="27432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518160</xdr:colOff>
      <xdr:row>17</xdr:row>
      <xdr:rowOff>220980</xdr:rowOff>
    </xdr:from>
    <xdr:to>
      <xdr:col>12</xdr:col>
      <xdr:colOff>573847</xdr:colOff>
      <xdr:row>21</xdr:row>
      <xdr:rowOff>175261</xdr:rowOff>
    </xdr:to>
    <xdr:grpSp>
      <xdr:nvGrpSpPr>
        <xdr:cNvPr id="3" name="グループ化 2">
          <a:extLst>
            <a:ext uri="{FF2B5EF4-FFF2-40B4-BE49-F238E27FC236}">
              <a16:creationId xmlns:a16="http://schemas.microsoft.com/office/drawing/2014/main" id="{00000000-0008-0000-0200-000003000000}"/>
            </a:ext>
          </a:extLst>
        </xdr:cNvPr>
        <xdr:cNvGrpSpPr/>
      </xdr:nvGrpSpPr>
      <xdr:grpSpPr>
        <a:xfrm>
          <a:off x="4933950" y="3924300"/>
          <a:ext cx="2535997" cy="904876"/>
          <a:chOff x="4922520" y="3962400"/>
          <a:chExt cx="2524567" cy="899161"/>
        </a:xfrm>
      </xdr:grpSpPr>
      <xdr:pic>
        <xdr:nvPicPr>
          <xdr:cNvPr id="2" name="図 1" descr="画面の領域">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351"/>
          <a:stretch/>
        </xdr:blipFill>
        <xdr:spPr>
          <a:xfrm>
            <a:off x="4922520" y="3962401"/>
            <a:ext cx="2524567" cy="899160"/>
          </a:xfrm>
          <a:prstGeom prst="rect">
            <a:avLst/>
          </a:prstGeom>
        </xdr:spPr>
      </xdr:pic>
      <xdr:sp macro="" textlink="">
        <xdr:nvSpPr>
          <xdr:cNvPr id="10" name="AutoShape 6">
            <a:extLst>
              <a:ext uri="{FF2B5EF4-FFF2-40B4-BE49-F238E27FC236}">
                <a16:creationId xmlns:a16="http://schemas.microsoft.com/office/drawing/2014/main" id="{00000000-0008-0000-0200-00000A000000}"/>
              </a:ext>
            </a:extLst>
          </xdr:cNvPr>
          <xdr:cNvSpPr>
            <a:spLocks noChangeAspect="1" noChangeArrowheads="1"/>
          </xdr:cNvSpPr>
        </xdr:nvSpPr>
        <xdr:spPr bwMode="auto">
          <a:xfrm>
            <a:off x="6667499" y="3962400"/>
            <a:ext cx="320041" cy="205740"/>
          </a:xfrm>
          <a:prstGeom prst="roundRect">
            <a:avLst>
              <a:gd name="adj" fmla="val 16667"/>
            </a:avLst>
          </a:prstGeom>
          <a:solidFill>
            <a:srgbClr val="FFFFFF">
              <a:alpha val="0"/>
            </a:srgbClr>
          </a:solidFill>
          <a:ln w="28575">
            <a:solidFill>
              <a:srgbClr val="FF0000"/>
            </a:solidFill>
            <a:round/>
            <a:headEnd/>
            <a:tailEnd/>
          </a:ln>
        </xdr:spPr>
      </xdr:sp>
    </xdr:grp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217170</xdr:colOff>
      <xdr:row>5</xdr:row>
      <xdr:rowOff>161925</xdr:rowOff>
    </xdr:from>
    <xdr:to>
      <xdr:col>5</xdr:col>
      <xdr:colOff>510415</xdr:colOff>
      <xdr:row>7</xdr:row>
      <xdr:rowOff>0</xdr:rowOff>
    </xdr:to>
    <xdr:sp macro="" textlink="">
      <xdr:nvSpPr>
        <xdr:cNvPr id="130049" name="AutoShape 18">
          <a:extLst>
            <a:ext uri="{FF2B5EF4-FFF2-40B4-BE49-F238E27FC236}">
              <a16:creationId xmlns:a16="http://schemas.microsoft.com/office/drawing/2014/main" id="{00000000-0008-0000-1800-000001FC0100}"/>
            </a:ext>
          </a:extLst>
        </xdr:cNvPr>
        <xdr:cNvSpPr>
          <a:spLocks noChangeArrowheads="1"/>
        </xdr:cNvSpPr>
      </xdr:nvSpPr>
      <xdr:spPr bwMode="auto">
        <a:xfrm>
          <a:off x="1847850" y="1057275"/>
          <a:ext cx="1009650" cy="19050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入力（日付）</a:t>
          </a:r>
          <a:endParaRPr lang="ja-JP" altLang="en-US"/>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4</xdr:col>
      <xdr:colOff>196215</xdr:colOff>
      <xdr:row>5</xdr:row>
      <xdr:rowOff>161925</xdr:rowOff>
    </xdr:from>
    <xdr:to>
      <xdr:col>6</xdr:col>
      <xdr:colOff>44</xdr:colOff>
      <xdr:row>7</xdr:row>
      <xdr:rowOff>0</xdr:rowOff>
    </xdr:to>
    <xdr:sp macro="" textlink="">
      <xdr:nvSpPr>
        <xdr:cNvPr id="131073" name="AutoShape 18">
          <a:extLst>
            <a:ext uri="{FF2B5EF4-FFF2-40B4-BE49-F238E27FC236}">
              <a16:creationId xmlns:a16="http://schemas.microsoft.com/office/drawing/2014/main" id="{00000000-0008-0000-1900-000001000200}"/>
            </a:ext>
          </a:extLst>
        </xdr:cNvPr>
        <xdr:cNvSpPr>
          <a:spLocks noChangeArrowheads="1"/>
        </xdr:cNvSpPr>
      </xdr:nvSpPr>
      <xdr:spPr bwMode="auto">
        <a:xfrm>
          <a:off x="1819275" y="1057275"/>
          <a:ext cx="1152525" cy="19050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入力（日付-範囲）</a:t>
          </a:r>
          <a:endParaRPr lang="ja-JP" altLang="en-US"/>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226695</xdr:colOff>
      <xdr:row>5</xdr:row>
      <xdr:rowOff>161925</xdr:rowOff>
    </xdr:from>
    <xdr:to>
      <xdr:col>5</xdr:col>
      <xdr:colOff>519940</xdr:colOff>
      <xdr:row>7</xdr:row>
      <xdr:rowOff>0</xdr:rowOff>
    </xdr:to>
    <xdr:sp macro="" textlink="">
      <xdr:nvSpPr>
        <xdr:cNvPr id="132097" name="AutoShape 18">
          <a:extLst>
            <a:ext uri="{FF2B5EF4-FFF2-40B4-BE49-F238E27FC236}">
              <a16:creationId xmlns:a16="http://schemas.microsoft.com/office/drawing/2014/main" id="{00000000-0008-0000-1A00-000001040200}"/>
            </a:ext>
          </a:extLst>
        </xdr:cNvPr>
        <xdr:cNvSpPr>
          <a:spLocks noChangeArrowheads="1"/>
        </xdr:cNvSpPr>
      </xdr:nvSpPr>
      <xdr:spPr bwMode="auto">
        <a:xfrm>
          <a:off x="1857375" y="1057275"/>
          <a:ext cx="1009650" cy="19050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入力（時刻）</a:t>
          </a:r>
          <a:endParaRPr lang="ja-JP" altLang="en-US"/>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196215</xdr:colOff>
      <xdr:row>5</xdr:row>
      <xdr:rowOff>161925</xdr:rowOff>
    </xdr:from>
    <xdr:to>
      <xdr:col>6</xdr:col>
      <xdr:colOff>44</xdr:colOff>
      <xdr:row>7</xdr:row>
      <xdr:rowOff>0</xdr:rowOff>
    </xdr:to>
    <xdr:sp macro="" textlink="">
      <xdr:nvSpPr>
        <xdr:cNvPr id="133121" name="AutoShape 18">
          <a:extLst>
            <a:ext uri="{FF2B5EF4-FFF2-40B4-BE49-F238E27FC236}">
              <a16:creationId xmlns:a16="http://schemas.microsoft.com/office/drawing/2014/main" id="{00000000-0008-0000-1B00-000001080200}"/>
            </a:ext>
          </a:extLst>
        </xdr:cNvPr>
        <xdr:cNvSpPr>
          <a:spLocks noChangeArrowheads="1"/>
        </xdr:cNvSpPr>
      </xdr:nvSpPr>
      <xdr:spPr bwMode="auto">
        <a:xfrm>
          <a:off x="1819275" y="1057275"/>
          <a:ext cx="1152525" cy="19050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入力（時刻-範囲）</a:t>
          </a:r>
          <a:endParaRPr lang="ja-JP" altLang="en-US"/>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4</xdr:col>
      <xdr:colOff>215265</xdr:colOff>
      <xdr:row>5</xdr:row>
      <xdr:rowOff>161925</xdr:rowOff>
    </xdr:from>
    <xdr:to>
      <xdr:col>6</xdr:col>
      <xdr:colOff>11343</xdr:colOff>
      <xdr:row>7</xdr:row>
      <xdr:rowOff>0</xdr:rowOff>
    </xdr:to>
    <xdr:sp macro="" textlink="">
      <xdr:nvSpPr>
        <xdr:cNvPr id="134146" name="AutoShape 18">
          <a:extLst>
            <a:ext uri="{FF2B5EF4-FFF2-40B4-BE49-F238E27FC236}">
              <a16:creationId xmlns:a16="http://schemas.microsoft.com/office/drawing/2014/main" id="{00000000-0008-0000-1C00-0000020C0200}"/>
            </a:ext>
          </a:extLst>
        </xdr:cNvPr>
        <xdr:cNvSpPr>
          <a:spLocks noChangeArrowheads="1"/>
        </xdr:cNvSpPr>
      </xdr:nvSpPr>
      <xdr:spPr bwMode="auto">
        <a:xfrm>
          <a:off x="1838325" y="1057275"/>
          <a:ext cx="1152525" cy="19050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入力（日付時刻）</a:t>
          </a:r>
          <a:endParaRPr lang="ja-JP" altLang="en-US"/>
        </a:p>
      </xdr:txBody>
    </xdr:sp>
    <xdr:clientData/>
  </xdr:twoCellAnchor>
  <xdr:twoCellAnchor>
    <xdr:from>
      <xdr:col>4</xdr:col>
      <xdr:colOff>205740</xdr:colOff>
      <xdr:row>9</xdr:row>
      <xdr:rowOff>152400</xdr:rowOff>
    </xdr:from>
    <xdr:to>
      <xdr:col>6</xdr:col>
      <xdr:colOff>9569</xdr:colOff>
      <xdr:row>11</xdr:row>
      <xdr:rowOff>0</xdr:rowOff>
    </xdr:to>
    <xdr:sp macro="" textlink="">
      <xdr:nvSpPr>
        <xdr:cNvPr id="134147" name="AutoShape 18">
          <a:extLst>
            <a:ext uri="{FF2B5EF4-FFF2-40B4-BE49-F238E27FC236}">
              <a16:creationId xmlns:a16="http://schemas.microsoft.com/office/drawing/2014/main" id="{00000000-0008-0000-1C00-0000030C0200}"/>
            </a:ext>
          </a:extLst>
        </xdr:cNvPr>
        <xdr:cNvSpPr>
          <a:spLocks noChangeArrowheads="1"/>
        </xdr:cNvSpPr>
      </xdr:nvSpPr>
      <xdr:spPr bwMode="auto">
        <a:xfrm>
          <a:off x="1828800" y="1743075"/>
          <a:ext cx="1152525" cy="19050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入力（時刻のみ）</a:t>
          </a:r>
          <a:endParaRPr lang="ja-JP" altLang="en-US"/>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226695</xdr:colOff>
      <xdr:row>6</xdr:row>
      <xdr:rowOff>0</xdr:rowOff>
    </xdr:from>
    <xdr:to>
      <xdr:col>4</xdr:col>
      <xdr:colOff>548580</xdr:colOff>
      <xdr:row>7</xdr:row>
      <xdr:rowOff>0</xdr:rowOff>
    </xdr:to>
    <xdr:sp macro="" textlink="">
      <xdr:nvSpPr>
        <xdr:cNvPr id="58407" name="AutoShape 1">
          <a:extLst>
            <a:ext uri="{FF2B5EF4-FFF2-40B4-BE49-F238E27FC236}">
              <a16:creationId xmlns:a16="http://schemas.microsoft.com/office/drawing/2014/main" id="{00000000-0008-0000-1D00-000027E40000}"/>
            </a:ext>
          </a:extLst>
        </xdr:cNvPr>
        <xdr:cNvSpPr>
          <a:spLocks noChangeArrowheads="1"/>
        </xdr:cNvSpPr>
      </xdr:nvSpPr>
      <xdr:spPr bwMode="auto">
        <a:xfrm>
          <a:off x="1476375" y="1076325"/>
          <a:ext cx="10382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サーバ接続設定</a:t>
          </a:r>
          <a:endParaRPr lang="ja-JP" altLang="en-US"/>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226695</xdr:colOff>
      <xdr:row>6</xdr:row>
      <xdr:rowOff>0</xdr:rowOff>
    </xdr:from>
    <xdr:to>
      <xdr:col>4</xdr:col>
      <xdr:colOff>903076</xdr:colOff>
      <xdr:row>7</xdr:row>
      <xdr:rowOff>0</xdr:rowOff>
    </xdr:to>
    <xdr:sp macro="" textlink="">
      <xdr:nvSpPr>
        <xdr:cNvPr id="138241" name="AutoShape 1">
          <a:extLst>
            <a:ext uri="{FF2B5EF4-FFF2-40B4-BE49-F238E27FC236}">
              <a16:creationId xmlns:a16="http://schemas.microsoft.com/office/drawing/2014/main" id="{00000000-0008-0000-1E00-0000011C0200}"/>
            </a:ext>
          </a:extLst>
        </xdr:cNvPr>
        <xdr:cNvSpPr>
          <a:spLocks noChangeArrowheads="1"/>
        </xdr:cNvSpPr>
      </xdr:nvSpPr>
      <xdr:spPr bwMode="auto">
        <a:xfrm>
          <a:off x="1476375" y="1076325"/>
          <a:ext cx="14382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ﾌﾟﾛｼﾞｪｸﾄ実行画面設定</a:t>
          </a:r>
          <a:endParaRPr lang="ja-JP" altLang="en-US"/>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226695</xdr:colOff>
      <xdr:row>6</xdr:row>
      <xdr:rowOff>0</xdr:rowOff>
    </xdr:from>
    <xdr:to>
      <xdr:col>4</xdr:col>
      <xdr:colOff>903076</xdr:colOff>
      <xdr:row>7</xdr:row>
      <xdr:rowOff>0</xdr:rowOff>
    </xdr:to>
    <xdr:sp macro="" textlink="">
      <xdr:nvSpPr>
        <xdr:cNvPr id="139265" name="AutoShape 1">
          <a:extLst>
            <a:ext uri="{FF2B5EF4-FFF2-40B4-BE49-F238E27FC236}">
              <a16:creationId xmlns:a16="http://schemas.microsoft.com/office/drawing/2014/main" id="{00000000-0008-0000-1F00-000001200200}"/>
            </a:ext>
          </a:extLst>
        </xdr:cNvPr>
        <xdr:cNvSpPr>
          <a:spLocks noChangeArrowheads="1"/>
        </xdr:cNvSpPr>
      </xdr:nvSpPr>
      <xdr:spPr bwMode="auto">
        <a:xfrm>
          <a:off x="1476375" y="1076325"/>
          <a:ext cx="14382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ﾌﾟﾛｼﾞｪｸﾄ実行動作設定</a:t>
          </a:r>
          <a:endParaRPr lang="ja-JP" altLang="en-US"/>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3</xdr:col>
      <xdr:colOff>226695</xdr:colOff>
      <xdr:row>6</xdr:row>
      <xdr:rowOff>0</xdr:rowOff>
    </xdr:from>
    <xdr:to>
      <xdr:col>4</xdr:col>
      <xdr:colOff>579047</xdr:colOff>
      <xdr:row>7</xdr:row>
      <xdr:rowOff>0</xdr:rowOff>
    </xdr:to>
    <xdr:sp macro="" textlink="">
      <xdr:nvSpPr>
        <xdr:cNvPr id="140289" name="AutoShape 1">
          <a:extLst>
            <a:ext uri="{FF2B5EF4-FFF2-40B4-BE49-F238E27FC236}">
              <a16:creationId xmlns:a16="http://schemas.microsoft.com/office/drawing/2014/main" id="{00000000-0008-0000-2000-000001240200}"/>
            </a:ext>
          </a:extLst>
        </xdr:cNvPr>
        <xdr:cNvSpPr>
          <a:spLocks noChangeArrowheads="1"/>
        </xdr:cNvSpPr>
      </xdr:nvSpPr>
      <xdr:spPr bwMode="auto">
        <a:xfrm>
          <a:off x="1476375" y="1076325"/>
          <a:ext cx="10763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Excel動作設定</a:t>
          </a:r>
          <a:endParaRPr lang="ja-JP" altLang="en-US"/>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381000</xdr:colOff>
      <xdr:row>16</xdr:row>
      <xdr:rowOff>0</xdr:rowOff>
    </xdr:from>
    <xdr:to>
      <xdr:col>10</xdr:col>
      <xdr:colOff>106680</xdr:colOff>
      <xdr:row>25</xdr:row>
      <xdr:rowOff>0</xdr:rowOff>
    </xdr:to>
    <xdr:sp macro="" textlink="">
      <xdr:nvSpPr>
        <xdr:cNvPr id="68854" name="Rectangle 6">
          <a:extLst>
            <a:ext uri="{FF2B5EF4-FFF2-40B4-BE49-F238E27FC236}">
              <a16:creationId xmlns:a16="http://schemas.microsoft.com/office/drawing/2014/main" id="{00000000-0008-0000-2100-0000F60C0100}"/>
            </a:ext>
          </a:extLst>
        </xdr:cNvPr>
        <xdr:cNvSpPr>
          <a:spLocks noChangeArrowheads="1"/>
        </xdr:cNvSpPr>
      </xdr:nvSpPr>
      <xdr:spPr bwMode="auto">
        <a:xfrm>
          <a:off x="2651760" y="2727960"/>
          <a:ext cx="3200400" cy="1508760"/>
        </a:xfrm>
        <a:prstGeom prst="rect">
          <a:avLst/>
        </a:prstGeom>
        <a:solidFill>
          <a:srgbClr val="FFFFFF">
            <a:alpha val="0"/>
          </a:srgbClr>
        </a:solidFill>
        <a:ln w="9525" algn="ctr">
          <a:solidFill>
            <a:srgbClr val="000000"/>
          </a:solidFill>
          <a:miter lim="800000"/>
          <a:headEnd/>
          <a:tailEnd/>
        </a:ln>
      </xdr:spPr>
    </xdr:sp>
    <xdr:clientData/>
  </xdr:twoCellAnchor>
  <xdr:twoCellAnchor>
    <xdr:from>
      <xdr:col>7</xdr:col>
      <xdr:colOff>76200</xdr:colOff>
      <xdr:row>22</xdr:row>
      <xdr:rowOff>91440</xdr:rowOff>
    </xdr:from>
    <xdr:to>
      <xdr:col>8</xdr:col>
      <xdr:colOff>160020</xdr:colOff>
      <xdr:row>23</xdr:row>
      <xdr:rowOff>76200</xdr:rowOff>
    </xdr:to>
    <xdr:sp macro="" textlink="">
      <xdr:nvSpPr>
        <xdr:cNvPr id="68855" name="Line 1">
          <a:extLst>
            <a:ext uri="{FF2B5EF4-FFF2-40B4-BE49-F238E27FC236}">
              <a16:creationId xmlns:a16="http://schemas.microsoft.com/office/drawing/2014/main" id="{00000000-0008-0000-2100-0000F70C0100}"/>
            </a:ext>
          </a:extLst>
        </xdr:cNvPr>
        <xdr:cNvSpPr>
          <a:spLocks noChangeShapeType="1"/>
        </xdr:cNvSpPr>
      </xdr:nvSpPr>
      <xdr:spPr bwMode="auto">
        <a:xfrm flipH="1">
          <a:off x="3992880" y="3825240"/>
          <a:ext cx="693420" cy="1524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129540</xdr:colOff>
      <xdr:row>19</xdr:row>
      <xdr:rowOff>83820</xdr:rowOff>
    </xdr:from>
    <xdr:to>
      <xdr:col>7</xdr:col>
      <xdr:colOff>441960</xdr:colOff>
      <xdr:row>19</xdr:row>
      <xdr:rowOff>83820</xdr:rowOff>
    </xdr:to>
    <xdr:sp macro="" textlink="">
      <xdr:nvSpPr>
        <xdr:cNvPr id="68856" name="Line 2">
          <a:extLst>
            <a:ext uri="{FF2B5EF4-FFF2-40B4-BE49-F238E27FC236}">
              <a16:creationId xmlns:a16="http://schemas.microsoft.com/office/drawing/2014/main" id="{00000000-0008-0000-2100-0000F80C0100}"/>
            </a:ext>
          </a:extLst>
        </xdr:cNvPr>
        <xdr:cNvSpPr>
          <a:spLocks noChangeShapeType="1"/>
        </xdr:cNvSpPr>
      </xdr:nvSpPr>
      <xdr:spPr bwMode="auto">
        <a:xfrm>
          <a:off x="4046220" y="3314700"/>
          <a:ext cx="312420" cy="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6</xdr:col>
      <xdr:colOff>327660</xdr:colOff>
      <xdr:row>20</xdr:row>
      <xdr:rowOff>76200</xdr:rowOff>
    </xdr:from>
    <xdr:to>
      <xdr:col>6</xdr:col>
      <xdr:colOff>327660</xdr:colOff>
      <xdr:row>22</xdr:row>
      <xdr:rowOff>99060</xdr:rowOff>
    </xdr:to>
    <xdr:sp macro="" textlink="">
      <xdr:nvSpPr>
        <xdr:cNvPr id="68857" name="Line 3">
          <a:extLst>
            <a:ext uri="{FF2B5EF4-FFF2-40B4-BE49-F238E27FC236}">
              <a16:creationId xmlns:a16="http://schemas.microsoft.com/office/drawing/2014/main" id="{00000000-0008-0000-2100-0000F90C0100}"/>
            </a:ext>
          </a:extLst>
        </xdr:cNvPr>
        <xdr:cNvSpPr>
          <a:spLocks noChangeShapeType="1"/>
        </xdr:cNvSpPr>
      </xdr:nvSpPr>
      <xdr:spPr bwMode="auto">
        <a:xfrm flipH="1">
          <a:off x="3101340" y="3474720"/>
          <a:ext cx="0" cy="35814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6</xdr:col>
      <xdr:colOff>327660</xdr:colOff>
      <xdr:row>18</xdr:row>
      <xdr:rowOff>15240</xdr:rowOff>
    </xdr:from>
    <xdr:to>
      <xdr:col>6</xdr:col>
      <xdr:colOff>327660</xdr:colOff>
      <xdr:row>18</xdr:row>
      <xdr:rowOff>152400</xdr:rowOff>
    </xdr:to>
    <xdr:sp macro="" textlink="">
      <xdr:nvSpPr>
        <xdr:cNvPr id="68858" name="Line 4">
          <a:extLst>
            <a:ext uri="{FF2B5EF4-FFF2-40B4-BE49-F238E27FC236}">
              <a16:creationId xmlns:a16="http://schemas.microsoft.com/office/drawing/2014/main" id="{00000000-0008-0000-2100-0000FA0C0100}"/>
            </a:ext>
          </a:extLst>
        </xdr:cNvPr>
        <xdr:cNvSpPr>
          <a:spLocks noChangeShapeType="1"/>
        </xdr:cNvSpPr>
      </xdr:nvSpPr>
      <xdr:spPr bwMode="auto">
        <a:xfrm>
          <a:off x="3101340" y="3078480"/>
          <a:ext cx="0" cy="13716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absolute">
    <xdr:from>
      <xdr:col>3</xdr:col>
      <xdr:colOff>215265</xdr:colOff>
      <xdr:row>5</xdr:row>
      <xdr:rowOff>161925</xdr:rowOff>
    </xdr:from>
    <xdr:to>
      <xdr:col>5</xdr:col>
      <xdr:colOff>47625</xdr:colOff>
      <xdr:row>7</xdr:row>
      <xdr:rowOff>9525</xdr:rowOff>
    </xdr:to>
    <xdr:sp macro="" textlink="">
      <xdr:nvSpPr>
        <xdr:cNvPr id="68727" name="AutoShape 5">
          <a:extLst>
            <a:ext uri="{FF2B5EF4-FFF2-40B4-BE49-F238E27FC236}">
              <a16:creationId xmlns:a16="http://schemas.microsoft.com/office/drawing/2014/main" id="{00000000-0008-0000-2100-0000770C0100}"/>
            </a:ext>
          </a:extLst>
        </xdr:cNvPr>
        <xdr:cNvSpPr>
          <a:spLocks noChangeArrowheads="1"/>
        </xdr:cNvSpPr>
      </xdr:nvSpPr>
      <xdr:spPr bwMode="auto">
        <a:xfrm>
          <a:off x="1447800" y="1057275"/>
          <a:ext cx="1123950"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サブタスク実行</a:t>
          </a:r>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401955</xdr:colOff>
      <xdr:row>9</xdr:row>
      <xdr:rowOff>161925</xdr:rowOff>
    </xdr:from>
    <xdr:to>
      <xdr:col>3</xdr:col>
      <xdr:colOff>664751</xdr:colOff>
      <xdr:row>11</xdr:row>
      <xdr:rowOff>19050</xdr:rowOff>
    </xdr:to>
    <xdr:sp macro="" textlink="">
      <xdr:nvSpPr>
        <xdr:cNvPr id="48171" name="AutoShape 4">
          <a:extLst>
            <a:ext uri="{FF2B5EF4-FFF2-40B4-BE49-F238E27FC236}">
              <a16:creationId xmlns:a16="http://schemas.microsoft.com/office/drawing/2014/main" id="{00000000-0008-0000-0300-00002BBC0000}"/>
            </a:ext>
          </a:extLst>
        </xdr:cNvPr>
        <xdr:cNvSpPr>
          <a:spLocks noChangeArrowheads="1"/>
        </xdr:cNvSpPr>
      </xdr:nvSpPr>
      <xdr:spPr bwMode="auto">
        <a:xfrm>
          <a:off x="942975" y="1762125"/>
          <a:ext cx="1009650" cy="200025"/>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0000FF"/>
              </a:solidFill>
              <a:latin typeface="ＭＳ Ｐゴシック"/>
              <a:ea typeface="ＭＳ Ｐゴシック"/>
            </a:rPr>
            <a:t>SQL取得</a:t>
          </a:r>
          <a:endParaRPr lang="ja-JP" altLang="en-US"/>
        </a:p>
      </xdr:txBody>
    </xdr:sp>
    <xdr:clientData/>
  </xdr:twoCellAnchor>
  <xdr:twoCellAnchor editAs="absolute">
    <xdr:from>
      <xdr:col>2</xdr:col>
      <xdr:colOff>401955</xdr:colOff>
      <xdr:row>11</xdr:row>
      <xdr:rowOff>76200</xdr:rowOff>
    </xdr:from>
    <xdr:to>
      <xdr:col>3</xdr:col>
      <xdr:colOff>664751</xdr:colOff>
      <xdr:row>13</xdr:row>
      <xdr:rowOff>11577</xdr:rowOff>
    </xdr:to>
    <xdr:sp macro="" textlink="">
      <xdr:nvSpPr>
        <xdr:cNvPr id="48172" name="AutoShape 5">
          <a:extLst>
            <a:ext uri="{FF2B5EF4-FFF2-40B4-BE49-F238E27FC236}">
              <a16:creationId xmlns:a16="http://schemas.microsoft.com/office/drawing/2014/main" id="{00000000-0008-0000-0300-00002CBC0000}"/>
            </a:ext>
          </a:extLst>
        </xdr:cNvPr>
        <xdr:cNvSpPr>
          <a:spLocks noChangeArrowheads="1"/>
        </xdr:cNvSpPr>
      </xdr:nvSpPr>
      <xdr:spPr bwMode="auto">
        <a:xfrm>
          <a:off x="942975" y="2019300"/>
          <a:ext cx="1009650" cy="200025"/>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0000FF"/>
              </a:solidFill>
              <a:latin typeface="ＭＳ Ｐゴシック"/>
              <a:ea typeface="ＭＳ Ｐゴシック"/>
            </a:rPr>
            <a:t>クリア</a:t>
          </a:r>
          <a:endParaRPr lang="ja-JP" altLang="en-US"/>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3</xdr:col>
      <xdr:colOff>226695</xdr:colOff>
      <xdr:row>12</xdr:row>
      <xdr:rowOff>0</xdr:rowOff>
    </xdr:from>
    <xdr:to>
      <xdr:col>4</xdr:col>
      <xdr:colOff>79970</xdr:colOff>
      <xdr:row>13</xdr:row>
      <xdr:rowOff>19050</xdr:rowOff>
    </xdr:to>
    <xdr:sp macro="" textlink="">
      <xdr:nvSpPr>
        <xdr:cNvPr id="63510" name="AutoShape 9">
          <a:extLst>
            <a:ext uri="{FF2B5EF4-FFF2-40B4-BE49-F238E27FC236}">
              <a16:creationId xmlns:a16="http://schemas.microsoft.com/office/drawing/2014/main" id="{00000000-0008-0000-2200-000016F80000}"/>
            </a:ext>
          </a:extLst>
        </xdr:cNvPr>
        <xdr:cNvSpPr>
          <a:spLocks noChangeArrowheads="1"/>
        </xdr:cNvSpPr>
      </xdr:nvSpPr>
      <xdr:spPr bwMode="auto">
        <a:xfrm>
          <a:off x="1476375" y="2247900"/>
          <a:ext cx="828675" cy="19050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条件判定</a:t>
          </a:r>
          <a:endParaRPr lang="ja-JP" altLang="en-US"/>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9</xdr:row>
      <xdr:rowOff>68580</xdr:rowOff>
    </xdr:from>
    <xdr:to>
      <xdr:col>15</xdr:col>
      <xdr:colOff>381000</xdr:colOff>
      <xdr:row>13</xdr:row>
      <xdr:rowOff>38100</xdr:rowOff>
    </xdr:to>
    <xdr:sp macro="" textlink="">
      <xdr:nvSpPr>
        <xdr:cNvPr id="2" name="Rectangle 3">
          <a:extLst>
            <a:ext uri="{FF2B5EF4-FFF2-40B4-BE49-F238E27FC236}">
              <a16:creationId xmlns:a16="http://schemas.microsoft.com/office/drawing/2014/main" id="{00000000-0008-0000-2300-000002000000}"/>
            </a:ext>
          </a:extLst>
        </xdr:cNvPr>
        <xdr:cNvSpPr>
          <a:spLocks noChangeArrowheads="1"/>
        </xdr:cNvSpPr>
      </xdr:nvSpPr>
      <xdr:spPr bwMode="auto">
        <a:xfrm>
          <a:off x="1402080" y="1836420"/>
          <a:ext cx="7696200" cy="640080"/>
        </a:xfrm>
        <a:prstGeom prst="rect">
          <a:avLst/>
        </a:prstGeom>
        <a:solidFill>
          <a:srgbClr val="FFFFFF">
            <a:alpha val="1961"/>
          </a:srgbClr>
        </a:solidFill>
        <a:ln w="9525" algn="ctr">
          <a:solidFill>
            <a:srgbClr val="000000"/>
          </a:solidFill>
          <a:miter lim="800000"/>
          <a:headEnd/>
          <a:tailEnd/>
        </a:ln>
      </xdr:spPr>
    </xdr:sp>
    <xdr:clientData/>
  </xdr:twoCellAnchor>
  <xdr:twoCellAnchor>
    <xdr:from>
      <xdr:col>3</xdr:col>
      <xdr:colOff>89535</xdr:colOff>
      <xdr:row>9</xdr:row>
      <xdr:rowOff>161925</xdr:rowOff>
    </xdr:from>
    <xdr:to>
      <xdr:col>5</xdr:col>
      <xdr:colOff>89535</xdr:colOff>
      <xdr:row>11</xdr:row>
      <xdr:rowOff>11650</xdr:rowOff>
    </xdr:to>
    <xdr:sp macro="" textlink="">
      <xdr:nvSpPr>
        <xdr:cNvPr id="3" name="AutoShape 1">
          <a:extLst>
            <a:ext uri="{FF2B5EF4-FFF2-40B4-BE49-F238E27FC236}">
              <a16:creationId xmlns:a16="http://schemas.microsoft.com/office/drawing/2014/main" id="{00000000-0008-0000-2300-000003000000}"/>
            </a:ext>
          </a:extLst>
        </xdr:cNvPr>
        <xdr:cNvSpPr>
          <a:spLocks noChangeArrowheads="1"/>
        </xdr:cNvSpPr>
      </xdr:nvSpPr>
      <xdr:spPr bwMode="auto">
        <a:xfrm>
          <a:off x="1491615" y="2173605"/>
          <a:ext cx="1219200" cy="185005"/>
        </a:xfrm>
        <a:prstGeom prst="roundRect">
          <a:avLst>
            <a:gd name="adj" fmla="val 16667"/>
          </a:avLst>
        </a:prstGeom>
        <a:solidFill>
          <a:srgbClr val="C0C0C0"/>
        </a:solidFill>
        <a:ln w="9525" algn="ctr">
          <a:solidFill>
            <a:srgbClr val="000000"/>
          </a:solidFill>
          <a:round/>
          <a:headEnd/>
          <a:tailEnd/>
        </a:ln>
      </xdr:spPr>
      <xdr:txBody>
        <a:bodyPr vertOverflow="clip" wrap="square" lIns="27432" tIns="18288" rIns="27432" bIns="0" anchor="t" upright="1"/>
        <a:lstStyle/>
        <a:p>
          <a:pPr algn="ctr" rtl="0">
            <a:defRPr sz="1000"/>
          </a:pPr>
          <a:r>
            <a:rPr lang="ja-JP" altLang="en-US"/>
            <a:t>ループ</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226695</xdr:colOff>
      <xdr:row>11</xdr:row>
      <xdr:rowOff>161925</xdr:rowOff>
    </xdr:from>
    <xdr:to>
      <xdr:col>4</xdr:col>
      <xdr:colOff>257175</xdr:colOff>
      <xdr:row>13</xdr:row>
      <xdr:rowOff>11650</xdr:rowOff>
    </xdr:to>
    <xdr:sp macro="" textlink="">
      <xdr:nvSpPr>
        <xdr:cNvPr id="137217" name="AutoShape 9">
          <a:extLst>
            <a:ext uri="{FF2B5EF4-FFF2-40B4-BE49-F238E27FC236}">
              <a16:creationId xmlns:a16="http://schemas.microsoft.com/office/drawing/2014/main" id="{00000000-0008-0000-2400-000001180200}"/>
            </a:ext>
          </a:extLst>
        </xdr:cNvPr>
        <xdr:cNvSpPr>
          <a:spLocks noChangeArrowheads="1"/>
        </xdr:cNvSpPr>
      </xdr:nvSpPr>
      <xdr:spPr bwMode="auto">
        <a:xfrm>
          <a:off x="1828800" y="2095500"/>
          <a:ext cx="8286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36576" tIns="18288" rIns="0" bIns="0" anchor="t" upright="1"/>
        <a:lstStyle/>
        <a:p>
          <a:pPr algn="l" rtl="0">
            <a:defRPr sz="1000"/>
          </a:pPr>
          <a:r>
            <a:rPr lang="ja-JP" altLang="en-US" sz="1100" b="1" i="0" u="none" strike="noStrike" baseline="0">
              <a:solidFill>
                <a:srgbClr val="0000FF"/>
              </a:solidFill>
              <a:latin typeface="ＭＳ Ｐゴシック"/>
              <a:ea typeface="ＭＳ Ｐゴシック"/>
            </a:rPr>
            <a:t>ループ開始</a:t>
          </a:r>
          <a:endParaRPr lang="ja-JP" altLang="en-US"/>
        </a:p>
      </xdr:txBody>
    </xdr:sp>
    <xdr:clientData/>
  </xdr:twoCellAnchor>
  <xdr:twoCellAnchor>
    <xdr:from>
      <xdr:col>3</xdr:col>
      <xdr:colOff>236220</xdr:colOff>
      <xdr:row>17</xdr:row>
      <xdr:rowOff>152400</xdr:rowOff>
    </xdr:from>
    <xdr:to>
      <xdr:col>4</xdr:col>
      <xdr:colOff>274320</xdr:colOff>
      <xdr:row>19</xdr:row>
      <xdr:rowOff>9525</xdr:rowOff>
    </xdr:to>
    <xdr:sp macro="" textlink="">
      <xdr:nvSpPr>
        <xdr:cNvPr id="137218" name="AutoShape 9">
          <a:extLst>
            <a:ext uri="{FF2B5EF4-FFF2-40B4-BE49-F238E27FC236}">
              <a16:creationId xmlns:a16="http://schemas.microsoft.com/office/drawing/2014/main" id="{00000000-0008-0000-2400-000002180200}"/>
            </a:ext>
          </a:extLst>
        </xdr:cNvPr>
        <xdr:cNvSpPr>
          <a:spLocks noChangeArrowheads="1"/>
        </xdr:cNvSpPr>
      </xdr:nvSpPr>
      <xdr:spPr bwMode="auto">
        <a:xfrm>
          <a:off x="1838325" y="3114675"/>
          <a:ext cx="8286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36576" tIns="18288" rIns="0" bIns="0" anchor="t" upright="1"/>
        <a:lstStyle/>
        <a:p>
          <a:pPr algn="l" rtl="0">
            <a:defRPr sz="1000"/>
          </a:pPr>
          <a:r>
            <a:rPr lang="ja-JP" altLang="en-US" sz="1100" b="1" i="0" u="none" strike="noStrike" baseline="0">
              <a:solidFill>
                <a:srgbClr val="0000FF"/>
              </a:solidFill>
              <a:latin typeface="ＭＳ Ｐゴシック"/>
              <a:ea typeface="ＭＳ Ｐゴシック"/>
            </a:rPr>
            <a:t>ループ開始</a:t>
          </a:r>
          <a:endParaRPr lang="ja-JP" altLang="en-US"/>
        </a:p>
      </xdr:txBody>
    </xdr:sp>
    <xdr:clientData/>
  </xdr:twoCellAnchor>
</xdr:wsDr>
</file>

<file path=xl/drawings/drawing33.xml><?xml version="1.0" encoding="utf-8"?>
<xdr:wsDr xmlns:xdr="http://schemas.openxmlformats.org/drawingml/2006/spreadsheetDrawing" xmlns:a="http://schemas.openxmlformats.org/drawingml/2006/main">
  <xdr:twoCellAnchor editAs="absolute">
    <xdr:from>
      <xdr:col>2</xdr:col>
      <xdr:colOff>382905</xdr:colOff>
      <xdr:row>10</xdr:row>
      <xdr:rowOff>114300</xdr:rowOff>
    </xdr:from>
    <xdr:to>
      <xdr:col>4</xdr:col>
      <xdr:colOff>316230</xdr:colOff>
      <xdr:row>12</xdr:row>
      <xdr:rowOff>28575</xdr:rowOff>
    </xdr:to>
    <xdr:sp macro="" textlink="">
      <xdr:nvSpPr>
        <xdr:cNvPr id="61513" name="AutoShape 1">
          <a:hlinkClick xmlns:r="http://schemas.openxmlformats.org/officeDocument/2006/relationships" r:id="rId1" tooltip="文字データを入力します"/>
          <a:extLst>
            <a:ext uri="{FF2B5EF4-FFF2-40B4-BE49-F238E27FC236}">
              <a16:creationId xmlns:a16="http://schemas.microsoft.com/office/drawing/2014/main" id="{00000000-0008-0000-2500-000049F00000}"/>
            </a:ext>
          </a:extLst>
        </xdr:cNvPr>
        <xdr:cNvSpPr>
          <a:spLocks noChangeArrowheads="1"/>
        </xdr:cNvSpPr>
      </xdr:nvSpPr>
      <xdr:spPr bwMode="auto">
        <a:xfrm>
          <a:off x="1314450" y="2419350"/>
          <a:ext cx="1304925" cy="266700"/>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0000FF"/>
              </a:solidFill>
              <a:latin typeface="ＭＳ Ｐゴシック"/>
              <a:ea typeface="ＭＳ Ｐゴシック"/>
            </a:rPr>
            <a:t>文字入力</a:t>
          </a:r>
          <a:endParaRPr lang="ja-JP" altLang="en-US"/>
        </a:p>
      </xdr:txBody>
    </xdr:sp>
    <xdr:clientData/>
  </xdr:twoCellAnchor>
  <xdr:twoCellAnchor editAs="oneCell">
    <xdr:from>
      <xdr:col>6</xdr:col>
      <xdr:colOff>666750</xdr:colOff>
      <xdr:row>8</xdr:row>
      <xdr:rowOff>11430</xdr:rowOff>
    </xdr:from>
    <xdr:to>
      <xdr:col>11</xdr:col>
      <xdr:colOff>304847</xdr:colOff>
      <xdr:row>10</xdr:row>
      <xdr:rowOff>104810</xdr:rowOff>
    </xdr:to>
    <xdr:sp macro="" textlink="">
      <xdr:nvSpPr>
        <xdr:cNvPr id="80905" name="AutoShape 9">
          <a:extLst>
            <a:ext uri="{FF2B5EF4-FFF2-40B4-BE49-F238E27FC236}">
              <a16:creationId xmlns:a16="http://schemas.microsoft.com/office/drawing/2014/main" id="{00000000-0008-0000-2500-0000093C0100}"/>
            </a:ext>
          </a:extLst>
        </xdr:cNvPr>
        <xdr:cNvSpPr>
          <a:spLocks noChangeArrowheads="1"/>
        </xdr:cNvSpPr>
      </xdr:nvSpPr>
      <xdr:spPr bwMode="auto">
        <a:xfrm>
          <a:off x="4371975" y="1981200"/>
          <a:ext cx="3248025" cy="428625"/>
        </a:xfrm>
        <a:prstGeom prst="wedgeRectCallout">
          <a:avLst>
            <a:gd name="adj1" fmla="val -73458"/>
            <a:gd name="adj2" fmla="val 70000"/>
          </a:avLst>
        </a:prstGeom>
        <a:solidFill>
          <a:srgbClr val="FFFFFF"/>
        </a:solidFill>
        <a:ln w="6350" algn="ctr">
          <a:solidFill>
            <a:srgbClr val="000000"/>
          </a:solidFill>
          <a:miter lim="800000"/>
          <a:headEnd/>
          <a:tailEnd/>
        </a:ln>
        <a:effectLst>
          <a:prstShdw prst="shdw17" dist="17961" dir="2700000">
            <a:srgbClr val="000000">
              <a:gamma/>
              <a:shade val="60000"/>
              <a:invGamma/>
            </a:srgbClr>
          </a:prstShdw>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　　　　　　　　　をクリックすると"</a:t>
          </a:r>
          <a:r>
            <a:rPr lang="ja-JP" altLang="en-US" sz="1100" b="1" i="0" u="none" strike="noStrike" baseline="0">
              <a:solidFill>
                <a:srgbClr val="0000FF"/>
              </a:solidFill>
              <a:latin typeface="ＭＳ Ｐゴシック"/>
              <a:ea typeface="ＭＳ Ｐゴシック"/>
            </a:rPr>
            <a:t>有効</a:t>
          </a:r>
          <a:r>
            <a:rPr lang="ja-JP" altLang="en-US" sz="1100" b="0" i="0" u="none" strike="noStrike" baseline="0">
              <a:solidFill>
                <a:srgbClr val="000000"/>
              </a:solidFill>
              <a:latin typeface="ＭＳ Ｐゴシック"/>
              <a:ea typeface="ＭＳ Ｐゴシック"/>
            </a:rPr>
            <a:t>"、　　　　　　　　　を</a:t>
          </a:r>
        </a:p>
        <a:p>
          <a:pPr algn="l" rtl="0">
            <a:lnSpc>
              <a:spcPts val="1200"/>
            </a:lnSpc>
            <a:defRPr sz="1000"/>
          </a:pPr>
          <a:r>
            <a:rPr lang="ja-JP" altLang="en-US" sz="1100" b="0" i="0" u="none" strike="noStrike" baseline="0">
              <a:solidFill>
                <a:srgbClr val="000000"/>
              </a:solidFill>
              <a:latin typeface="ＭＳ Ｐゴシック"/>
              <a:ea typeface="ＭＳ Ｐゴシック"/>
            </a:rPr>
            <a:t>クリックすると"</a:t>
          </a:r>
          <a:r>
            <a:rPr lang="ja-JP" altLang="en-US" sz="1100" b="1" i="0" u="none" strike="noStrike" baseline="0">
              <a:solidFill>
                <a:srgbClr val="0000FF"/>
              </a:solidFill>
              <a:latin typeface="ＭＳ Ｐゴシック"/>
              <a:ea typeface="ＭＳ Ｐゴシック"/>
            </a:rPr>
            <a:t>無効</a:t>
          </a:r>
          <a:r>
            <a:rPr lang="ja-JP" altLang="en-US" sz="1100" b="0" i="0" u="none" strike="noStrike" baseline="0">
              <a:solidFill>
                <a:srgbClr val="000000"/>
              </a:solidFill>
              <a:latin typeface="ＭＳ Ｐゴシック"/>
              <a:ea typeface="ＭＳ Ｐゴシック"/>
            </a:rPr>
            <a:t>"に表示が切り替わります。</a:t>
          </a:r>
          <a:endParaRPr lang="ja-JP" altLang="en-US"/>
        </a:p>
      </xdr:txBody>
    </xdr:sp>
    <xdr:clientData/>
  </xdr:twoCellAnchor>
  <xdr:twoCellAnchor editAs="oneCell">
    <xdr:from>
      <xdr:col>2</xdr:col>
      <xdr:colOff>510540</xdr:colOff>
      <xdr:row>16</xdr:row>
      <xdr:rowOff>9525</xdr:rowOff>
    </xdr:from>
    <xdr:to>
      <xdr:col>7</xdr:col>
      <xdr:colOff>521978</xdr:colOff>
      <xdr:row>21</xdr:row>
      <xdr:rowOff>38100</xdr:rowOff>
    </xdr:to>
    <xdr:sp macro="" textlink="">
      <xdr:nvSpPr>
        <xdr:cNvPr id="80906" name="AutoShape 10">
          <a:extLst>
            <a:ext uri="{FF2B5EF4-FFF2-40B4-BE49-F238E27FC236}">
              <a16:creationId xmlns:a16="http://schemas.microsoft.com/office/drawing/2014/main" id="{00000000-0008-0000-2500-00000A3C0100}"/>
            </a:ext>
          </a:extLst>
        </xdr:cNvPr>
        <xdr:cNvSpPr>
          <a:spLocks noChangeArrowheads="1"/>
        </xdr:cNvSpPr>
      </xdr:nvSpPr>
      <xdr:spPr bwMode="auto">
        <a:xfrm>
          <a:off x="1457325" y="3352800"/>
          <a:ext cx="3952875" cy="885825"/>
        </a:xfrm>
        <a:prstGeom prst="wedgeRectCallout">
          <a:avLst>
            <a:gd name="adj1" fmla="val -31926"/>
            <a:gd name="adj2" fmla="val -124194"/>
          </a:avLst>
        </a:prstGeom>
        <a:solidFill>
          <a:srgbClr val="FFFFFF"/>
        </a:solidFill>
        <a:ln w="6350" algn="ctr">
          <a:solidFill>
            <a:srgbClr val="000000"/>
          </a:solidFill>
          <a:miter lim="800000"/>
          <a:headEnd/>
          <a:tailEnd/>
        </a:ln>
        <a:effectLst>
          <a:prstShdw prst="shdw17" dist="17961" dir="2700000">
            <a:srgbClr val="000000">
              <a:gamma/>
              <a:shade val="60000"/>
              <a:invGamma/>
            </a:srgbClr>
          </a:prstShdw>
        </a:effectLst>
      </xdr:spPr>
      <xdr:txBody>
        <a:bodyPr vertOverflow="clip" wrap="square" lIns="27432" tIns="18288" rIns="0" bIns="18288" anchor="ctr" upright="1"/>
        <a:lstStyle/>
        <a:p>
          <a:pPr algn="l" rtl="0">
            <a:lnSpc>
              <a:spcPts val="1200"/>
            </a:lnSpc>
            <a:defRPr sz="1000"/>
          </a:pPr>
          <a:r>
            <a:rPr lang="en-US" altLang="ja-JP" sz="1100" b="0" i="0" u="none" strike="noStrike" baseline="0">
              <a:solidFill>
                <a:srgbClr val="000000"/>
              </a:solidFill>
              <a:latin typeface="ＭＳ Ｐゴシック"/>
              <a:ea typeface="ＭＳ Ｐゴシック"/>
            </a:rPr>
            <a:t>"</a:t>
          </a:r>
          <a:r>
            <a:rPr lang="ja-JP" altLang="en-US" sz="1100" b="1" i="0" u="none" strike="noStrike" baseline="0">
              <a:solidFill>
                <a:srgbClr val="0000FF"/>
              </a:solidFill>
              <a:latin typeface="ＭＳ Ｐゴシック"/>
              <a:ea typeface="ＭＳ Ｐゴシック"/>
            </a:rPr>
            <a:t>有効</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表示になっている時に、</a:t>
          </a:r>
          <a:r>
            <a:rPr lang="en-US" altLang="ja-JP" sz="1100" b="0" i="0" u="none" strike="noStrike" baseline="0">
              <a:solidFill>
                <a:srgbClr val="000000"/>
              </a:solidFill>
              <a:latin typeface="ＭＳ Ｐゴシック"/>
              <a:ea typeface="ＭＳ Ｐゴシック"/>
            </a:rPr>
            <a:t>[</a:t>
          </a:r>
          <a:r>
            <a:rPr lang="ja-JP" altLang="en-US" sz="1100" b="1" i="0" u="none" strike="noStrike" baseline="0">
              <a:solidFill>
                <a:srgbClr val="0000FF"/>
              </a:solidFill>
              <a:latin typeface="ＭＳ Ｐゴシック"/>
              <a:ea typeface="ＭＳ Ｐゴシック"/>
            </a:rPr>
            <a:t>文字入力</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ボタンをクリックすると「文字入力画面」を表示して、文字データが入力できます。</a:t>
          </a:r>
        </a:p>
        <a:p>
          <a:pPr algn="l" rtl="0">
            <a:lnSpc>
              <a:spcPts val="1000"/>
            </a:lnSpc>
            <a:defRPr sz="1000"/>
          </a:pPr>
          <a:r>
            <a:rPr lang="en-US" altLang="ja-JP" sz="1100" b="0" i="0" u="none" strike="noStrike" baseline="0">
              <a:solidFill>
                <a:srgbClr val="000000"/>
              </a:solidFill>
              <a:latin typeface="ＭＳ Ｐゴシック"/>
              <a:ea typeface="ＭＳ Ｐゴシック"/>
            </a:rPr>
            <a:t>"</a:t>
          </a:r>
          <a:r>
            <a:rPr lang="ja-JP" altLang="en-US" sz="1100" b="1" i="0" u="none" strike="noStrike" baseline="0">
              <a:solidFill>
                <a:srgbClr val="0000FF"/>
              </a:solidFill>
              <a:latin typeface="ＭＳ Ｐゴシック"/>
              <a:ea typeface="ＭＳ Ｐゴシック"/>
            </a:rPr>
            <a:t>無効</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表示になっている時は、</a:t>
          </a:r>
          <a:r>
            <a:rPr lang="en-US" altLang="ja-JP" sz="1100" b="0" i="0" u="none" strike="noStrike" baseline="0">
              <a:solidFill>
                <a:srgbClr val="000000"/>
              </a:solidFill>
              <a:latin typeface="ＭＳ Ｐゴシック"/>
              <a:ea typeface="ＭＳ Ｐゴシック"/>
            </a:rPr>
            <a:t>[</a:t>
          </a:r>
          <a:r>
            <a:rPr lang="ja-JP" altLang="en-US" sz="1100" b="1" i="0" u="none" strike="noStrike" baseline="0">
              <a:solidFill>
                <a:srgbClr val="0000FF"/>
              </a:solidFill>
              <a:latin typeface="ＭＳ Ｐゴシック"/>
              <a:ea typeface="ＭＳ Ｐゴシック"/>
            </a:rPr>
            <a:t>文字入力</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ボタンをクリックしても</a:t>
          </a:r>
        </a:p>
        <a:p>
          <a:pPr algn="l" rtl="0">
            <a:lnSpc>
              <a:spcPts val="900"/>
            </a:lnSpc>
            <a:defRPr sz="1000"/>
          </a:pPr>
          <a:r>
            <a:rPr lang="ja-JP" altLang="en-US" sz="1100" b="0" i="0" u="none" strike="noStrike" baseline="0">
              <a:solidFill>
                <a:srgbClr val="000000"/>
              </a:solidFill>
              <a:latin typeface="ＭＳ Ｐゴシック"/>
              <a:ea typeface="ＭＳ Ｐゴシック"/>
            </a:rPr>
            <a:t>動作しません。</a:t>
          </a:r>
        </a:p>
      </xdr:txBody>
    </xdr:sp>
    <xdr:clientData/>
  </xdr:twoCellAnchor>
  <xdr:twoCellAnchor editAs="oneCell">
    <xdr:from>
      <xdr:col>8</xdr:col>
      <xdr:colOff>11430</xdr:colOff>
      <xdr:row>14</xdr:row>
      <xdr:rowOff>9525</xdr:rowOff>
    </xdr:from>
    <xdr:to>
      <xdr:col>12</xdr:col>
      <xdr:colOff>403799</xdr:colOff>
      <xdr:row>15</xdr:row>
      <xdr:rowOff>66675</xdr:rowOff>
    </xdr:to>
    <xdr:sp macro="" textlink="">
      <xdr:nvSpPr>
        <xdr:cNvPr id="80907" name="AutoShape 11">
          <a:extLst>
            <a:ext uri="{FF2B5EF4-FFF2-40B4-BE49-F238E27FC236}">
              <a16:creationId xmlns:a16="http://schemas.microsoft.com/office/drawing/2014/main" id="{00000000-0008-0000-2500-00000B3C0100}"/>
            </a:ext>
          </a:extLst>
        </xdr:cNvPr>
        <xdr:cNvSpPr>
          <a:spLocks noChangeArrowheads="1"/>
        </xdr:cNvSpPr>
      </xdr:nvSpPr>
      <xdr:spPr bwMode="auto">
        <a:xfrm>
          <a:off x="5524500" y="3009900"/>
          <a:ext cx="3181350" cy="228600"/>
        </a:xfrm>
        <a:prstGeom prst="wedgeRectCallout">
          <a:avLst>
            <a:gd name="adj1" fmla="val -71856"/>
            <a:gd name="adj2" fmla="val -12500"/>
          </a:avLst>
        </a:prstGeom>
        <a:solidFill>
          <a:srgbClr val="FFFFFF"/>
        </a:solidFill>
        <a:ln w="6350" algn="ctr">
          <a:solidFill>
            <a:srgbClr val="000000"/>
          </a:solidFill>
          <a:miter lim="800000"/>
          <a:headEnd/>
          <a:tailEnd/>
        </a:ln>
        <a:effectLst>
          <a:prstShdw prst="shdw17" dist="17961" dir="2700000">
            <a:srgbClr val="000000">
              <a:gamma/>
              <a:shade val="60000"/>
              <a:invGamma/>
            </a:srgbClr>
          </a:prstShdw>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「文字入力画面」で入力したデータが展開されます。</a:t>
          </a:r>
        </a:p>
      </xdr:txBody>
    </xdr:sp>
    <xdr:clientData/>
  </xdr:twoCellAnchor>
  <xdr:twoCellAnchor>
    <xdr:from>
      <xdr:col>6</xdr:col>
      <xdr:colOff>704850</xdr:colOff>
      <xdr:row>8</xdr:row>
      <xdr:rowOff>28575</xdr:rowOff>
    </xdr:from>
    <xdr:to>
      <xdr:col>7</xdr:col>
      <xdr:colOff>373544</xdr:colOff>
      <xdr:row>9</xdr:row>
      <xdr:rowOff>49603</xdr:rowOff>
    </xdr:to>
    <xdr:sp macro="" textlink="">
      <xdr:nvSpPr>
        <xdr:cNvPr id="61517" name="AutoShape 9">
          <a:extLst>
            <a:ext uri="{FF2B5EF4-FFF2-40B4-BE49-F238E27FC236}">
              <a16:creationId xmlns:a16="http://schemas.microsoft.com/office/drawing/2014/main" id="{00000000-0008-0000-2500-00004DF00000}"/>
            </a:ext>
          </a:extLst>
        </xdr:cNvPr>
        <xdr:cNvSpPr>
          <a:spLocks noChangeArrowheads="1"/>
        </xdr:cNvSpPr>
      </xdr:nvSpPr>
      <xdr:spPr bwMode="auto">
        <a:xfrm>
          <a:off x="4410075" y="1990725"/>
          <a:ext cx="8286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0000FF"/>
              </a:solidFill>
              <a:latin typeface="ＭＳ Ｐゴシック"/>
              <a:ea typeface="ＭＳ Ｐゴシック"/>
            </a:rPr>
            <a:t>有効</a:t>
          </a:r>
          <a:endParaRPr lang="ja-JP" altLang="en-US"/>
        </a:p>
      </xdr:txBody>
    </xdr:sp>
    <xdr:clientData/>
  </xdr:twoCellAnchor>
  <xdr:twoCellAnchor>
    <xdr:from>
      <xdr:col>9</xdr:col>
      <xdr:colOff>462915</xdr:colOff>
      <xdr:row>8</xdr:row>
      <xdr:rowOff>28575</xdr:rowOff>
    </xdr:from>
    <xdr:to>
      <xdr:col>10</xdr:col>
      <xdr:colOff>590424</xdr:colOff>
      <xdr:row>9</xdr:row>
      <xdr:rowOff>49603</xdr:rowOff>
    </xdr:to>
    <xdr:sp macro="" textlink="">
      <xdr:nvSpPr>
        <xdr:cNvPr id="61518" name="AutoShape 9">
          <a:extLst>
            <a:ext uri="{FF2B5EF4-FFF2-40B4-BE49-F238E27FC236}">
              <a16:creationId xmlns:a16="http://schemas.microsoft.com/office/drawing/2014/main" id="{00000000-0008-0000-2500-00004EF00000}"/>
            </a:ext>
          </a:extLst>
        </xdr:cNvPr>
        <xdr:cNvSpPr>
          <a:spLocks noChangeArrowheads="1"/>
        </xdr:cNvSpPr>
      </xdr:nvSpPr>
      <xdr:spPr bwMode="auto">
        <a:xfrm>
          <a:off x="6715125" y="1990725"/>
          <a:ext cx="8286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0000FF"/>
              </a:solidFill>
              <a:latin typeface="ＭＳ Ｐゴシック"/>
              <a:ea typeface="ＭＳ Ｐゴシック"/>
            </a:rPr>
            <a:t>無効</a:t>
          </a:r>
          <a:endParaRPr lang="ja-JP" altLang="en-US"/>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4</xdr:col>
      <xdr:colOff>0</xdr:colOff>
      <xdr:row>8</xdr:row>
      <xdr:rowOff>161925</xdr:rowOff>
    </xdr:from>
    <xdr:to>
      <xdr:col>5</xdr:col>
      <xdr:colOff>283782</xdr:colOff>
      <xdr:row>10</xdr:row>
      <xdr:rowOff>11650</xdr:rowOff>
    </xdr:to>
    <xdr:sp macro="" textlink="">
      <xdr:nvSpPr>
        <xdr:cNvPr id="105511" name="AutoShape 2">
          <a:extLst>
            <a:ext uri="{FF2B5EF4-FFF2-40B4-BE49-F238E27FC236}">
              <a16:creationId xmlns:a16="http://schemas.microsoft.com/office/drawing/2014/main" id="{00000000-0008-0000-2600-0000279C0100}"/>
            </a:ext>
          </a:extLst>
        </xdr:cNvPr>
        <xdr:cNvSpPr>
          <a:spLocks noChangeArrowheads="1"/>
        </xdr:cNvSpPr>
      </xdr:nvSpPr>
      <xdr:spPr bwMode="auto">
        <a:xfrm>
          <a:off x="1476375" y="1581150"/>
          <a:ext cx="1000125" cy="200025"/>
        </a:xfrm>
        <a:prstGeom prst="flowChartAlternateProcess">
          <a:avLst/>
        </a:prstGeom>
        <a:solidFill>
          <a:srgbClr val="C0C0C0"/>
        </a:solidFill>
        <a:ln w="12700" algn="ctr">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ja-JP" altLang="en-US" sz="1000" b="1" i="0" u="none" strike="noStrike" baseline="0">
              <a:solidFill>
                <a:srgbClr val="0000FF"/>
              </a:solidFill>
              <a:latin typeface="ＭＳ Ｐゴシック"/>
              <a:ea typeface="ＭＳ Ｐゴシック"/>
            </a:rPr>
            <a:t>タイマー始動</a:t>
          </a:r>
        </a:p>
        <a:p>
          <a:pPr algn="ctr" rtl="0">
            <a:lnSpc>
              <a:spcPts val="1000"/>
            </a:lnSpc>
            <a:defRPr sz="1000"/>
          </a:pPr>
          <a:endParaRPr lang="ja-JP" altLang="en-US"/>
        </a:p>
      </xdr:txBody>
    </xdr:sp>
    <xdr:clientData/>
  </xdr:twoCellAnchor>
  <xdr:twoCellAnchor>
    <xdr:from>
      <xdr:col>4</xdr:col>
      <xdr:colOff>0</xdr:colOff>
      <xdr:row>11</xdr:row>
      <xdr:rowOff>0</xdr:rowOff>
    </xdr:from>
    <xdr:to>
      <xdr:col>5</xdr:col>
      <xdr:colOff>285905</xdr:colOff>
      <xdr:row>12</xdr:row>
      <xdr:rowOff>28575</xdr:rowOff>
    </xdr:to>
    <xdr:sp macro="" textlink="">
      <xdr:nvSpPr>
        <xdr:cNvPr id="105512" name="AutoShape 3">
          <a:extLst>
            <a:ext uri="{FF2B5EF4-FFF2-40B4-BE49-F238E27FC236}">
              <a16:creationId xmlns:a16="http://schemas.microsoft.com/office/drawing/2014/main" id="{00000000-0008-0000-2600-0000289C0100}"/>
            </a:ext>
          </a:extLst>
        </xdr:cNvPr>
        <xdr:cNvSpPr>
          <a:spLocks noChangeArrowheads="1"/>
        </xdr:cNvSpPr>
      </xdr:nvSpPr>
      <xdr:spPr bwMode="auto">
        <a:xfrm>
          <a:off x="1476375" y="1933575"/>
          <a:ext cx="1009650" cy="200025"/>
        </a:xfrm>
        <a:prstGeom prst="flowChartAlternateProcess">
          <a:avLst/>
        </a:prstGeom>
        <a:solidFill>
          <a:srgbClr val="C0C0C0"/>
        </a:solidFill>
        <a:ln w="12700" algn="ctr">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ja-JP" altLang="en-US" sz="1000" b="1" i="0" u="none" strike="noStrike" baseline="0">
              <a:solidFill>
                <a:srgbClr val="0000FF"/>
              </a:solidFill>
              <a:latin typeface="ＭＳ Ｐゴシック"/>
              <a:ea typeface="ＭＳ Ｐゴシック"/>
            </a:rPr>
            <a:t>タイマー停止</a:t>
          </a:r>
        </a:p>
        <a:p>
          <a:pPr algn="ctr" rtl="0">
            <a:lnSpc>
              <a:spcPts val="1000"/>
            </a:lnSpc>
            <a:defRPr sz="1000"/>
          </a:pPr>
          <a:r>
            <a:rPr lang="ja-JP" altLang="en-US" sz="1000" b="1" i="0" u="none" strike="noStrike" baseline="0">
              <a:solidFill>
                <a:srgbClr val="0000FF"/>
              </a:solidFill>
              <a:latin typeface="ＭＳ Ｐゴシック"/>
              <a:ea typeface="ＭＳ Ｐゴシック"/>
            </a:rPr>
            <a:t>タイマー停止</a:t>
          </a:r>
          <a:endParaRPr lang="ja-JP" altLang="en-US"/>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3</xdr:col>
      <xdr:colOff>0</xdr:colOff>
      <xdr:row>10</xdr:row>
      <xdr:rowOff>68580</xdr:rowOff>
    </xdr:from>
    <xdr:to>
      <xdr:col>11</xdr:col>
      <xdr:colOff>358140</xdr:colOff>
      <xdr:row>14</xdr:row>
      <xdr:rowOff>114300</xdr:rowOff>
    </xdr:to>
    <xdr:sp macro="" textlink="">
      <xdr:nvSpPr>
        <xdr:cNvPr id="60558" name="Rectangle 3">
          <a:extLst>
            <a:ext uri="{FF2B5EF4-FFF2-40B4-BE49-F238E27FC236}">
              <a16:creationId xmlns:a16="http://schemas.microsoft.com/office/drawing/2014/main" id="{00000000-0008-0000-2700-00008EEC0000}"/>
            </a:ext>
          </a:extLst>
        </xdr:cNvPr>
        <xdr:cNvSpPr>
          <a:spLocks noChangeArrowheads="1"/>
        </xdr:cNvSpPr>
      </xdr:nvSpPr>
      <xdr:spPr bwMode="auto">
        <a:xfrm>
          <a:off x="1402080" y="2080260"/>
          <a:ext cx="5234940" cy="716280"/>
        </a:xfrm>
        <a:prstGeom prst="rect">
          <a:avLst/>
        </a:prstGeom>
        <a:solidFill>
          <a:srgbClr val="FFFFFF">
            <a:alpha val="1961"/>
          </a:srgbClr>
        </a:solidFill>
        <a:ln w="9525" algn="ctr">
          <a:solidFill>
            <a:srgbClr val="000000"/>
          </a:solidFill>
          <a:miter lim="800000"/>
          <a:headEnd/>
          <a:tailEnd/>
        </a:ln>
      </xdr:spPr>
    </xdr:sp>
    <xdr:clientData/>
  </xdr:twoCellAnchor>
  <xdr:twoCellAnchor>
    <xdr:from>
      <xdr:col>3</xdr:col>
      <xdr:colOff>89535</xdr:colOff>
      <xdr:row>10</xdr:row>
      <xdr:rowOff>161925</xdr:rowOff>
    </xdr:from>
    <xdr:to>
      <xdr:col>5</xdr:col>
      <xdr:colOff>89535</xdr:colOff>
      <xdr:row>12</xdr:row>
      <xdr:rowOff>11650</xdr:rowOff>
    </xdr:to>
    <xdr:sp macro="" textlink="">
      <xdr:nvSpPr>
        <xdr:cNvPr id="60489" name="AutoShape 1">
          <a:extLst>
            <a:ext uri="{FF2B5EF4-FFF2-40B4-BE49-F238E27FC236}">
              <a16:creationId xmlns:a16="http://schemas.microsoft.com/office/drawing/2014/main" id="{00000000-0008-0000-2700-000049EC0000}"/>
            </a:ext>
          </a:extLst>
        </xdr:cNvPr>
        <xdr:cNvSpPr>
          <a:spLocks noChangeArrowheads="1"/>
        </xdr:cNvSpPr>
      </xdr:nvSpPr>
      <xdr:spPr bwMode="auto">
        <a:xfrm>
          <a:off x="1676400" y="2209800"/>
          <a:ext cx="1371600" cy="200025"/>
        </a:xfrm>
        <a:prstGeom prst="roundRect">
          <a:avLst>
            <a:gd name="adj" fmla="val 16667"/>
          </a:avLst>
        </a:prstGeom>
        <a:solidFill>
          <a:srgbClr val="C0C0C0"/>
        </a:solidFill>
        <a:ln w="9525" algn="ctr">
          <a:solidFill>
            <a:srgbClr val="000000"/>
          </a:solidFill>
          <a:round/>
          <a:headEnd/>
          <a:tailEnd/>
        </a:ln>
      </xdr:spPr>
      <xdr:txBody>
        <a:bodyPr vertOverflow="clip" wrap="square" lIns="27432" tIns="18288" rIns="27432" bIns="0" anchor="t" upright="1"/>
        <a:lstStyle/>
        <a:p>
          <a:pPr algn="ctr" rtl="0">
            <a:defRPr sz="1000"/>
          </a:pPr>
          <a:r>
            <a:rPr lang="ja-JP" altLang="en-US" sz="1000" b="1" i="0" u="none" strike="noStrike" baseline="0">
              <a:solidFill>
                <a:srgbClr val="0000FF"/>
              </a:solidFill>
              <a:latin typeface="ＭＳ Ｐゴシック"/>
              <a:ea typeface="ＭＳ Ｐゴシック"/>
            </a:rPr>
            <a:t>dbSheetClientの終了</a:t>
          </a:r>
          <a:endParaRPr lang="ja-JP" altLang="en-US"/>
        </a:p>
      </xdr:txBody>
    </xdr:sp>
    <xdr:clientData/>
  </xdr:twoCellAnchor>
  <xdr:twoCellAnchor>
    <xdr:from>
      <xdr:col>3</xdr:col>
      <xdr:colOff>89535</xdr:colOff>
      <xdr:row>12</xdr:row>
      <xdr:rowOff>152400</xdr:rowOff>
    </xdr:from>
    <xdr:to>
      <xdr:col>5</xdr:col>
      <xdr:colOff>89535</xdr:colOff>
      <xdr:row>14</xdr:row>
      <xdr:rowOff>9525</xdr:rowOff>
    </xdr:to>
    <xdr:sp macro="" textlink="">
      <xdr:nvSpPr>
        <xdr:cNvPr id="60440" name="AutoShape 76">
          <a:extLst>
            <a:ext uri="{FF2B5EF4-FFF2-40B4-BE49-F238E27FC236}">
              <a16:creationId xmlns:a16="http://schemas.microsoft.com/office/drawing/2014/main" id="{00000000-0008-0000-2700-000018EC0000}"/>
            </a:ext>
          </a:extLst>
        </xdr:cNvPr>
        <xdr:cNvSpPr>
          <a:spLocks noChangeArrowheads="1"/>
        </xdr:cNvSpPr>
      </xdr:nvSpPr>
      <xdr:spPr bwMode="auto">
        <a:xfrm>
          <a:off x="1476375" y="2552700"/>
          <a:ext cx="1085850" cy="209550"/>
        </a:xfrm>
        <a:prstGeom prst="roundRect">
          <a:avLst>
            <a:gd name="adj" fmla="val 16667"/>
          </a:avLst>
        </a:prstGeom>
        <a:solidFill>
          <a:srgbClr val="C0C0C0"/>
        </a:solidFill>
        <a:ln w="9525" algn="ctr">
          <a:solidFill>
            <a:srgbClr val="000000"/>
          </a:solidFill>
          <a:round/>
          <a:headEnd/>
          <a:tailEnd/>
        </a:ln>
      </xdr:spPr>
      <xdr:txBody>
        <a:bodyPr vertOverflow="clip" wrap="square" lIns="0" tIns="0" rIns="0" bIns="0" anchor="t"/>
        <a:lstStyle/>
        <a:p>
          <a:pPr algn="ctr" rtl="0">
            <a:defRPr sz="1000"/>
          </a:pPr>
          <a:r>
            <a:rPr lang="ja-JP" altLang="en-US" sz="1000" b="1" i="0" u="none" strike="noStrike" baseline="0">
              <a:solidFill>
                <a:srgbClr val="0000FF"/>
              </a:solidFill>
              <a:latin typeface="ＭＳ Ｐゴシック"/>
              <a:ea typeface="ＭＳ Ｐゴシック"/>
            </a:rPr>
            <a:t>ログイン画面に戻る</a:t>
          </a:r>
          <a:endParaRPr lang="ja-JP" altLang="en-US"/>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30480</xdr:colOff>
      <xdr:row>8</xdr:row>
      <xdr:rowOff>0</xdr:rowOff>
    </xdr:from>
    <xdr:to>
      <xdr:col>4</xdr:col>
      <xdr:colOff>744855</xdr:colOff>
      <xdr:row>9</xdr:row>
      <xdr:rowOff>28575</xdr:rowOff>
    </xdr:to>
    <xdr:sp macro="" textlink="">
      <xdr:nvSpPr>
        <xdr:cNvPr id="59510" name="AutoShape 4">
          <a:extLst>
            <a:ext uri="{FF2B5EF4-FFF2-40B4-BE49-F238E27FC236}">
              <a16:creationId xmlns:a16="http://schemas.microsoft.com/office/drawing/2014/main" id="{00000000-0008-0000-2800-000076E80000}"/>
            </a:ext>
          </a:extLst>
        </xdr:cNvPr>
        <xdr:cNvSpPr>
          <a:spLocks noChangeArrowheads="1"/>
        </xdr:cNvSpPr>
      </xdr:nvSpPr>
      <xdr:spPr bwMode="auto">
        <a:xfrm>
          <a:off x="1257300" y="1428750"/>
          <a:ext cx="1476375" cy="200025"/>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0" anchor="t" upright="1"/>
        <a:lstStyle/>
        <a:p>
          <a:pPr algn="ctr" rtl="0">
            <a:defRPr sz="1000"/>
          </a:pPr>
          <a:r>
            <a:rPr lang="ja-JP" altLang="en-US" sz="1100" b="1" i="0" u="none" strike="noStrike" baseline="0">
              <a:solidFill>
                <a:srgbClr val="0000FF"/>
              </a:solidFill>
              <a:latin typeface="ＭＳ Ｐゴシック"/>
              <a:ea typeface="ＭＳ Ｐゴシック"/>
            </a:rPr>
            <a:t>ﾒﾆｭｰ（SQL/照会へ）</a:t>
          </a:r>
          <a:endParaRPr lang="ja-JP" altLang="en-US"/>
        </a:p>
      </xdr:txBody>
    </xdr:sp>
    <xdr:clientData/>
  </xdr:twoCellAnchor>
  <xdr:twoCellAnchor>
    <xdr:from>
      <xdr:col>3</xdr:col>
      <xdr:colOff>354330</xdr:colOff>
      <xdr:row>11</xdr:row>
      <xdr:rowOff>161925</xdr:rowOff>
    </xdr:from>
    <xdr:to>
      <xdr:col>4</xdr:col>
      <xdr:colOff>744931</xdr:colOff>
      <xdr:row>13</xdr:row>
      <xdr:rowOff>19050</xdr:rowOff>
    </xdr:to>
    <xdr:sp macro="" textlink="">
      <xdr:nvSpPr>
        <xdr:cNvPr id="59511" name="AutoShape 5">
          <a:extLst>
            <a:ext uri="{FF2B5EF4-FFF2-40B4-BE49-F238E27FC236}">
              <a16:creationId xmlns:a16="http://schemas.microsoft.com/office/drawing/2014/main" id="{00000000-0008-0000-2800-000077E80000}"/>
            </a:ext>
          </a:extLst>
        </xdr:cNvPr>
        <xdr:cNvSpPr>
          <a:spLocks noChangeArrowheads="1"/>
        </xdr:cNvSpPr>
      </xdr:nvSpPr>
      <xdr:spPr bwMode="auto">
        <a:xfrm>
          <a:off x="1619250" y="2105025"/>
          <a:ext cx="1114425" cy="200025"/>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0" anchor="t" upright="1"/>
        <a:lstStyle/>
        <a:p>
          <a:pPr algn="ctr" rtl="0">
            <a:defRPr sz="1000"/>
          </a:pPr>
          <a:r>
            <a:rPr lang="ja-JP" altLang="en-US" sz="1100" b="1" i="0" u="none" strike="noStrike" baseline="0">
              <a:solidFill>
                <a:srgbClr val="0000FF"/>
              </a:solidFill>
              <a:latin typeface="ＭＳ Ｐゴシック"/>
              <a:ea typeface="ＭＳ Ｐゴシック"/>
            </a:rPr>
            <a:t>ﾒﾆｭｰ（閉じる）</a:t>
          </a:r>
          <a:endParaRPr lang="ja-JP" altLang="en-US"/>
        </a:p>
      </xdr:txBody>
    </xdr:sp>
    <xdr:clientData/>
  </xdr:twoCellAnchor>
  <xdr:twoCellAnchor>
    <xdr:from>
      <xdr:col>3</xdr:col>
      <xdr:colOff>354330</xdr:colOff>
      <xdr:row>13</xdr:row>
      <xdr:rowOff>95250</xdr:rowOff>
    </xdr:from>
    <xdr:to>
      <xdr:col>4</xdr:col>
      <xdr:colOff>744931</xdr:colOff>
      <xdr:row>15</xdr:row>
      <xdr:rowOff>19050</xdr:rowOff>
    </xdr:to>
    <xdr:sp macro="" textlink="">
      <xdr:nvSpPr>
        <xdr:cNvPr id="59512" name="AutoShape 6">
          <a:extLst>
            <a:ext uri="{FF2B5EF4-FFF2-40B4-BE49-F238E27FC236}">
              <a16:creationId xmlns:a16="http://schemas.microsoft.com/office/drawing/2014/main" id="{00000000-0008-0000-2800-000078E80000}"/>
            </a:ext>
          </a:extLst>
        </xdr:cNvPr>
        <xdr:cNvSpPr>
          <a:spLocks noChangeArrowheads="1"/>
        </xdr:cNvSpPr>
      </xdr:nvSpPr>
      <xdr:spPr bwMode="auto">
        <a:xfrm>
          <a:off x="1619250" y="2381250"/>
          <a:ext cx="1114425" cy="200025"/>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0" anchor="t" upright="1"/>
        <a:lstStyle/>
        <a:p>
          <a:pPr algn="ctr" rtl="0">
            <a:defRPr sz="1000"/>
          </a:pPr>
          <a:r>
            <a:rPr lang="ja-JP" altLang="en-US" sz="1100" b="1" i="0" u="none" strike="noStrike" baseline="0">
              <a:solidFill>
                <a:srgbClr val="0000FF"/>
              </a:solidFill>
              <a:latin typeface="ＭＳ Ｐゴシック"/>
              <a:ea typeface="ＭＳ Ｐゴシック"/>
            </a:rPr>
            <a:t>ﾒﾆｭｰ（開く）</a:t>
          </a:r>
          <a:endParaRPr lang="ja-JP" altLang="en-US"/>
        </a:p>
      </xdr:txBody>
    </xdr:sp>
    <xdr:clientData/>
  </xdr:twoCellAnchor>
  <xdr:twoCellAnchor>
    <xdr:from>
      <xdr:col>3</xdr:col>
      <xdr:colOff>49530</xdr:colOff>
      <xdr:row>15</xdr:row>
      <xdr:rowOff>95250</xdr:rowOff>
    </xdr:from>
    <xdr:to>
      <xdr:col>5</xdr:col>
      <xdr:colOff>22</xdr:colOff>
      <xdr:row>17</xdr:row>
      <xdr:rowOff>11430</xdr:rowOff>
    </xdr:to>
    <xdr:sp macro="" textlink="">
      <xdr:nvSpPr>
        <xdr:cNvPr id="59513" name="AutoShape 7">
          <a:extLst>
            <a:ext uri="{FF2B5EF4-FFF2-40B4-BE49-F238E27FC236}">
              <a16:creationId xmlns:a16="http://schemas.microsoft.com/office/drawing/2014/main" id="{00000000-0008-0000-2800-000079E80000}"/>
            </a:ext>
          </a:extLst>
        </xdr:cNvPr>
        <xdr:cNvSpPr>
          <a:spLocks noChangeArrowheads="1"/>
        </xdr:cNvSpPr>
      </xdr:nvSpPr>
      <xdr:spPr bwMode="auto">
        <a:xfrm>
          <a:off x="1276350" y="2657475"/>
          <a:ext cx="1466850" cy="200025"/>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0" anchor="t" upright="1"/>
        <a:lstStyle/>
        <a:p>
          <a:pPr algn="ctr" rtl="0">
            <a:defRPr sz="1000"/>
          </a:pPr>
          <a:r>
            <a:rPr lang="ja-JP" altLang="en-US" sz="1100" b="1" i="0" u="none" strike="noStrike" baseline="0">
              <a:solidFill>
                <a:srgbClr val="0000FF"/>
              </a:solidFill>
              <a:latin typeface="ＭＳ Ｐゴシック"/>
              <a:ea typeface="ＭＳ Ｐゴシック"/>
            </a:rPr>
            <a:t>ﾒﾆｭｰ（ﾛｰﾃｰｼｮﾝ）</a:t>
          </a:r>
          <a:endParaRPr lang="ja-JP" altLang="en-US"/>
        </a:p>
      </xdr:txBody>
    </xdr:sp>
    <xdr:clientData/>
  </xdr:twoCellAnchor>
  <xdr:twoCellAnchor>
    <xdr:from>
      <xdr:col>4</xdr:col>
      <xdr:colOff>419100</xdr:colOff>
      <xdr:row>19</xdr:row>
      <xdr:rowOff>76200</xdr:rowOff>
    </xdr:from>
    <xdr:to>
      <xdr:col>5</xdr:col>
      <xdr:colOff>0</xdr:colOff>
      <xdr:row>20</xdr:row>
      <xdr:rowOff>15240</xdr:rowOff>
    </xdr:to>
    <xdr:sp macro="" textlink="">
      <xdr:nvSpPr>
        <xdr:cNvPr id="59646" name="Line 8">
          <a:extLst>
            <a:ext uri="{FF2B5EF4-FFF2-40B4-BE49-F238E27FC236}">
              <a16:creationId xmlns:a16="http://schemas.microsoft.com/office/drawing/2014/main" id="{00000000-0008-0000-2800-0000FEE80000}"/>
            </a:ext>
          </a:extLst>
        </xdr:cNvPr>
        <xdr:cNvSpPr>
          <a:spLocks noChangeShapeType="1"/>
        </xdr:cNvSpPr>
      </xdr:nvSpPr>
      <xdr:spPr bwMode="auto">
        <a:xfrm flipV="1">
          <a:off x="2118360" y="3200400"/>
          <a:ext cx="335280" cy="10668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411480</xdr:colOff>
      <xdr:row>7</xdr:row>
      <xdr:rowOff>76200</xdr:rowOff>
    </xdr:from>
    <xdr:to>
      <xdr:col>11</xdr:col>
      <xdr:colOff>472440</xdr:colOff>
      <xdr:row>21</xdr:row>
      <xdr:rowOff>91440</xdr:rowOff>
    </xdr:to>
    <xdr:sp macro="" textlink="">
      <xdr:nvSpPr>
        <xdr:cNvPr id="59647" name="Rectangle 9">
          <a:extLst>
            <a:ext uri="{FF2B5EF4-FFF2-40B4-BE49-F238E27FC236}">
              <a16:creationId xmlns:a16="http://schemas.microsoft.com/office/drawing/2014/main" id="{00000000-0008-0000-2800-0000FFE80000}"/>
            </a:ext>
          </a:extLst>
        </xdr:cNvPr>
        <xdr:cNvSpPr>
          <a:spLocks noChangeArrowheads="1"/>
        </xdr:cNvSpPr>
      </xdr:nvSpPr>
      <xdr:spPr bwMode="auto">
        <a:xfrm>
          <a:off x="891540" y="1310640"/>
          <a:ext cx="7254240" cy="224028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37.xml><?xml version="1.0" encoding="utf-8"?>
<xdr:wsDr xmlns:xdr="http://schemas.openxmlformats.org/drawingml/2006/spreadsheetDrawing" xmlns:a="http://schemas.openxmlformats.org/drawingml/2006/main">
  <xdr:twoCellAnchor>
    <xdr:from>
      <xdr:col>3</xdr:col>
      <xdr:colOff>11430</xdr:colOff>
      <xdr:row>11</xdr:row>
      <xdr:rowOff>161925</xdr:rowOff>
    </xdr:from>
    <xdr:to>
      <xdr:col>4</xdr:col>
      <xdr:colOff>215159</xdr:colOff>
      <xdr:row>13</xdr:row>
      <xdr:rowOff>11650</xdr:rowOff>
    </xdr:to>
    <xdr:sp macro="" textlink="">
      <xdr:nvSpPr>
        <xdr:cNvPr id="65555" name="AutoShape 1">
          <a:extLst>
            <a:ext uri="{FF2B5EF4-FFF2-40B4-BE49-F238E27FC236}">
              <a16:creationId xmlns:a16="http://schemas.microsoft.com/office/drawing/2014/main" id="{00000000-0008-0000-2900-000013000100}"/>
            </a:ext>
          </a:extLst>
        </xdr:cNvPr>
        <xdr:cNvSpPr>
          <a:spLocks noChangeArrowheads="1"/>
        </xdr:cNvSpPr>
      </xdr:nvSpPr>
      <xdr:spPr bwMode="auto">
        <a:xfrm>
          <a:off x="1590675" y="2095500"/>
          <a:ext cx="9048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メインボタン</a:t>
          </a:r>
          <a:endParaRPr lang="ja-JP" altLang="en-US"/>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2</xdr:col>
      <xdr:colOff>9525</xdr:colOff>
      <xdr:row>2</xdr:row>
      <xdr:rowOff>152400</xdr:rowOff>
    </xdr:from>
    <xdr:to>
      <xdr:col>3</xdr:col>
      <xdr:colOff>205792</xdr:colOff>
      <xdr:row>4</xdr:row>
      <xdr:rowOff>9525</xdr:rowOff>
    </xdr:to>
    <xdr:sp macro="" textlink="">
      <xdr:nvSpPr>
        <xdr:cNvPr id="66687" name="AutoShape 2">
          <a:extLst>
            <a:ext uri="{FF2B5EF4-FFF2-40B4-BE49-F238E27FC236}">
              <a16:creationId xmlns:a16="http://schemas.microsoft.com/office/drawing/2014/main" id="{00000000-0008-0000-2A00-00007F040100}"/>
            </a:ext>
          </a:extLst>
        </xdr:cNvPr>
        <xdr:cNvSpPr>
          <a:spLocks noChangeArrowheads="1"/>
        </xdr:cNvSpPr>
      </xdr:nvSpPr>
      <xdr:spPr bwMode="auto">
        <a:xfrm>
          <a:off x="695325" y="495300"/>
          <a:ext cx="9048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メイン１－１</a:t>
          </a:r>
          <a:endParaRPr lang="ja-JP" altLang="en-US"/>
        </a:p>
      </xdr:txBody>
    </xdr:sp>
    <xdr:clientData/>
  </xdr:twoCellAnchor>
  <xdr:twoCellAnchor>
    <xdr:from>
      <xdr:col>2</xdr:col>
      <xdr:colOff>9525</xdr:colOff>
      <xdr:row>5</xdr:row>
      <xdr:rowOff>152400</xdr:rowOff>
    </xdr:from>
    <xdr:to>
      <xdr:col>3</xdr:col>
      <xdr:colOff>205792</xdr:colOff>
      <xdr:row>7</xdr:row>
      <xdr:rowOff>9525</xdr:rowOff>
    </xdr:to>
    <xdr:sp macro="" textlink="">
      <xdr:nvSpPr>
        <xdr:cNvPr id="66691" name="AutoShape 6">
          <a:extLst>
            <a:ext uri="{FF2B5EF4-FFF2-40B4-BE49-F238E27FC236}">
              <a16:creationId xmlns:a16="http://schemas.microsoft.com/office/drawing/2014/main" id="{00000000-0008-0000-2A00-000083040100}"/>
            </a:ext>
          </a:extLst>
        </xdr:cNvPr>
        <xdr:cNvSpPr>
          <a:spLocks noChangeArrowheads="1"/>
        </xdr:cNvSpPr>
      </xdr:nvSpPr>
      <xdr:spPr bwMode="auto">
        <a:xfrm>
          <a:off x="695325" y="1009650"/>
          <a:ext cx="9048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メイン１－２</a:t>
          </a:r>
          <a:endParaRPr lang="ja-JP" altLang="en-US"/>
        </a:p>
      </xdr:txBody>
    </xdr:sp>
    <xdr:clientData/>
  </xdr:twoCellAnchor>
  <xdr:twoCellAnchor>
    <xdr:from>
      <xdr:col>2</xdr:col>
      <xdr:colOff>9525</xdr:colOff>
      <xdr:row>8</xdr:row>
      <xdr:rowOff>152400</xdr:rowOff>
    </xdr:from>
    <xdr:to>
      <xdr:col>3</xdr:col>
      <xdr:colOff>205792</xdr:colOff>
      <xdr:row>10</xdr:row>
      <xdr:rowOff>9525</xdr:rowOff>
    </xdr:to>
    <xdr:sp macro="" textlink="">
      <xdr:nvSpPr>
        <xdr:cNvPr id="66692" name="AutoShape 7">
          <a:extLst>
            <a:ext uri="{FF2B5EF4-FFF2-40B4-BE49-F238E27FC236}">
              <a16:creationId xmlns:a16="http://schemas.microsoft.com/office/drawing/2014/main" id="{00000000-0008-0000-2A00-000084040100}"/>
            </a:ext>
          </a:extLst>
        </xdr:cNvPr>
        <xdr:cNvSpPr>
          <a:spLocks noChangeArrowheads="1"/>
        </xdr:cNvSpPr>
      </xdr:nvSpPr>
      <xdr:spPr bwMode="auto">
        <a:xfrm>
          <a:off x="695325" y="1524000"/>
          <a:ext cx="9048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メイン１－サブ</a:t>
          </a:r>
          <a:endParaRPr lang="ja-JP" altLang="en-US"/>
        </a:p>
      </xdr:txBody>
    </xdr:sp>
    <xdr:clientData/>
  </xdr:twoCellAnchor>
  <xdr:twoCellAnchor>
    <xdr:from>
      <xdr:col>2</xdr:col>
      <xdr:colOff>11430</xdr:colOff>
      <xdr:row>11</xdr:row>
      <xdr:rowOff>152400</xdr:rowOff>
    </xdr:from>
    <xdr:to>
      <xdr:col>3</xdr:col>
      <xdr:colOff>215159</xdr:colOff>
      <xdr:row>13</xdr:row>
      <xdr:rowOff>9525</xdr:rowOff>
    </xdr:to>
    <xdr:sp macro="" textlink="">
      <xdr:nvSpPr>
        <xdr:cNvPr id="66693" name="AutoShape 8">
          <a:extLst>
            <a:ext uri="{FF2B5EF4-FFF2-40B4-BE49-F238E27FC236}">
              <a16:creationId xmlns:a16="http://schemas.microsoft.com/office/drawing/2014/main" id="{00000000-0008-0000-2A00-000085040100}"/>
            </a:ext>
          </a:extLst>
        </xdr:cNvPr>
        <xdr:cNvSpPr>
          <a:spLocks noChangeArrowheads="1"/>
        </xdr:cNvSpPr>
      </xdr:nvSpPr>
      <xdr:spPr bwMode="auto">
        <a:xfrm>
          <a:off x="704850" y="2038350"/>
          <a:ext cx="9048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メインに戻る</a:t>
          </a:r>
          <a:endParaRPr lang="ja-JP" altLang="en-US"/>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2</xdr:col>
      <xdr:colOff>9525</xdr:colOff>
      <xdr:row>3</xdr:row>
      <xdr:rowOff>152400</xdr:rowOff>
    </xdr:from>
    <xdr:to>
      <xdr:col>3</xdr:col>
      <xdr:colOff>442053</xdr:colOff>
      <xdr:row>5</xdr:row>
      <xdr:rowOff>9525</xdr:rowOff>
    </xdr:to>
    <xdr:sp macro="" textlink="">
      <xdr:nvSpPr>
        <xdr:cNvPr id="67603" name="AutoShape 2">
          <a:extLst>
            <a:ext uri="{FF2B5EF4-FFF2-40B4-BE49-F238E27FC236}">
              <a16:creationId xmlns:a16="http://schemas.microsoft.com/office/drawing/2014/main" id="{00000000-0008-0000-2D00-000013080100}"/>
            </a:ext>
          </a:extLst>
        </xdr:cNvPr>
        <xdr:cNvSpPr>
          <a:spLocks noChangeArrowheads="1"/>
        </xdr:cNvSpPr>
      </xdr:nvSpPr>
      <xdr:spPr bwMode="auto">
        <a:xfrm>
          <a:off x="695325" y="666750"/>
          <a:ext cx="11715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メイン1に戻る</a:t>
          </a:r>
          <a:endParaRPr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401955</xdr:colOff>
      <xdr:row>9</xdr:row>
      <xdr:rowOff>154305</xdr:rowOff>
    </xdr:from>
    <xdr:to>
      <xdr:col>4</xdr:col>
      <xdr:colOff>108491</xdr:colOff>
      <xdr:row>11</xdr:row>
      <xdr:rowOff>11430</xdr:rowOff>
    </xdr:to>
    <xdr:sp macro="" textlink="">
      <xdr:nvSpPr>
        <xdr:cNvPr id="2" name="AutoShape 4">
          <a:extLst>
            <a:ext uri="{FF2B5EF4-FFF2-40B4-BE49-F238E27FC236}">
              <a16:creationId xmlns:a16="http://schemas.microsoft.com/office/drawing/2014/main" id="{00000000-0008-0000-0400-000002000000}"/>
            </a:ext>
          </a:extLst>
        </xdr:cNvPr>
        <xdr:cNvSpPr>
          <a:spLocks noChangeArrowheads="1"/>
        </xdr:cNvSpPr>
      </xdr:nvSpPr>
      <xdr:spPr bwMode="auto">
        <a:xfrm>
          <a:off x="851535" y="1556385"/>
          <a:ext cx="910496" cy="192405"/>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0000FF"/>
              </a:solidFill>
              <a:latin typeface="ＭＳ Ｐゴシック"/>
              <a:ea typeface="ＭＳ Ｐゴシック"/>
            </a:rPr>
            <a:t>SQL取得</a:t>
          </a:r>
          <a:endParaRPr lang="ja-JP" altLang="en-US"/>
        </a:p>
      </xdr:txBody>
    </xdr:sp>
    <xdr:clientData/>
  </xdr:twoCellAnchor>
  <xdr:twoCellAnchor editAs="absolute">
    <xdr:from>
      <xdr:col>2</xdr:col>
      <xdr:colOff>401955</xdr:colOff>
      <xdr:row>13</xdr:row>
      <xdr:rowOff>129540</xdr:rowOff>
    </xdr:from>
    <xdr:to>
      <xdr:col>4</xdr:col>
      <xdr:colOff>108491</xdr:colOff>
      <xdr:row>14</xdr:row>
      <xdr:rowOff>163977</xdr:rowOff>
    </xdr:to>
    <xdr:sp macro="" textlink="">
      <xdr:nvSpPr>
        <xdr:cNvPr id="3" name="AutoShape 5">
          <a:extLst>
            <a:ext uri="{FF2B5EF4-FFF2-40B4-BE49-F238E27FC236}">
              <a16:creationId xmlns:a16="http://schemas.microsoft.com/office/drawing/2014/main" id="{00000000-0008-0000-0400-000003000000}"/>
            </a:ext>
          </a:extLst>
        </xdr:cNvPr>
        <xdr:cNvSpPr>
          <a:spLocks noChangeArrowheads="1"/>
        </xdr:cNvSpPr>
      </xdr:nvSpPr>
      <xdr:spPr bwMode="auto">
        <a:xfrm>
          <a:off x="851535" y="2202180"/>
          <a:ext cx="910496" cy="186837"/>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0000FF"/>
              </a:solidFill>
              <a:latin typeface="ＭＳ Ｐゴシック"/>
              <a:ea typeface="ＭＳ Ｐゴシック"/>
            </a:rPr>
            <a:t>クリア</a:t>
          </a:r>
          <a:endParaRPr lang="ja-JP" altLang="en-US"/>
        </a:p>
      </xdr:txBody>
    </xdr:sp>
    <xdr:clientData/>
  </xdr:twoCellAnchor>
  <xdr:twoCellAnchor editAs="absolute">
    <xdr:from>
      <xdr:col>2</xdr:col>
      <xdr:colOff>401955</xdr:colOff>
      <xdr:row>11</xdr:row>
      <xdr:rowOff>154305</xdr:rowOff>
    </xdr:from>
    <xdr:to>
      <xdr:col>4</xdr:col>
      <xdr:colOff>108491</xdr:colOff>
      <xdr:row>13</xdr:row>
      <xdr:rowOff>11430</xdr:rowOff>
    </xdr:to>
    <xdr:sp macro="" textlink="">
      <xdr:nvSpPr>
        <xdr:cNvPr id="4" name="AutoShape 4">
          <a:extLst>
            <a:ext uri="{FF2B5EF4-FFF2-40B4-BE49-F238E27FC236}">
              <a16:creationId xmlns:a16="http://schemas.microsoft.com/office/drawing/2014/main" id="{00000000-0008-0000-0400-000004000000}"/>
            </a:ext>
          </a:extLst>
        </xdr:cNvPr>
        <xdr:cNvSpPr>
          <a:spLocks noChangeArrowheads="1"/>
        </xdr:cNvSpPr>
      </xdr:nvSpPr>
      <xdr:spPr bwMode="auto">
        <a:xfrm>
          <a:off x="851535" y="1891665"/>
          <a:ext cx="910496" cy="192405"/>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0000FF"/>
              </a:solidFill>
              <a:latin typeface="ＭＳ Ｐゴシック"/>
              <a:ea typeface="ＭＳ Ｐゴシック"/>
            </a:rPr>
            <a:t>SQL展開</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6</xdr:col>
      <xdr:colOff>83820</xdr:colOff>
      <xdr:row>19</xdr:row>
      <xdr:rowOff>91440</xdr:rowOff>
    </xdr:from>
    <xdr:to>
      <xdr:col>7</xdr:col>
      <xdr:colOff>327660</xdr:colOff>
      <xdr:row>19</xdr:row>
      <xdr:rowOff>91440</xdr:rowOff>
    </xdr:to>
    <xdr:sp macro="" textlink="">
      <xdr:nvSpPr>
        <xdr:cNvPr id="64676" name="Line 4">
          <a:extLst>
            <a:ext uri="{FF2B5EF4-FFF2-40B4-BE49-F238E27FC236}">
              <a16:creationId xmlns:a16="http://schemas.microsoft.com/office/drawing/2014/main" id="{00000000-0008-0000-2E00-0000A4FC0000}"/>
            </a:ext>
          </a:extLst>
        </xdr:cNvPr>
        <xdr:cNvSpPr>
          <a:spLocks noChangeShapeType="1"/>
        </xdr:cNvSpPr>
      </xdr:nvSpPr>
      <xdr:spPr bwMode="auto">
        <a:xfrm>
          <a:off x="3124200" y="3322320"/>
          <a:ext cx="60198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83820</xdr:colOff>
      <xdr:row>24</xdr:row>
      <xdr:rowOff>83820</xdr:rowOff>
    </xdr:from>
    <xdr:to>
      <xdr:col>7</xdr:col>
      <xdr:colOff>350520</xdr:colOff>
      <xdr:row>24</xdr:row>
      <xdr:rowOff>83820</xdr:rowOff>
    </xdr:to>
    <xdr:sp macro="" textlink="">
      <xdr:nvSpPr>
        <xdr:cNvPr id="64677" name="Line 5">
          <a:extLst>
            <a:ext uri="{FF2B5EF4-FFF2-40B4-BE49-F238E27FC236}">
              <a16:creationId xmlns:a16="http://schemas.microsoft.com/office/drawing/2014/main" id="{00000000-0008-0000-2E00-0000A5FC0000}"/>
            </a:ext>
          </a:extLst>
        </xdr:cNvPr>
        <xdr:cNvSpPr>
          <a:spLocks noChangeShapeType="1"/>
        </xdr:cNvSpPr>
      </xdr:nvSpPr>
      <xdr:spPr bwMode="auto">
        <a:xfrm>
          <a:off x="3124200" y="4152900"/>
          <a:ext cx="6248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217170</xdr:colOff>
      <xdr:row>8</xdr:row>
      <xdr:rowOff>161925</xdr:rowOff>
    </xdr:from>
    <xdr:to>
      <xdr:col>5</xdr:col>
      <xdr:colOff>20999</xdr:colOff>
      <xdr:row>10</xdr:row>
      <xdr:rowOff>9525</xdr:rowOff>
    </xdr:to>
    <xdr:sp macro="" textlink="">
      <xdr:nvSpPr>
        <xdr:cNvPr id="64590" name="AutoShape 6">
          <a:extLst>
            <a:ext uri="{FF2B5EF4-FFF2-40B4-BE49-F238E27FC236}">
              <a16:creationId xmlns:a16="http://schemas.microsoft.com/office/drawing/2014/main" id="{00000000-0008-0000-2E00-00004EFC0000}"/>
            </a:ext>
          </a:extLst>
        </xdr:cNvPr>
        <xdr:cNvSpPr>
          <a:spLocks noChangeArrowheads="1"/>
        </xdr:cNvSpPr>
      </xdr:nvSpPr>
      <xdr:spPr bwMode="auto">
        <a:xfrm>
          <a:off x="1466850" y="1571625"/>
          <a:ext cx="11525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メッセージ表示１</a:t>
          </a:r>
          <a:endParaRPr lang="ja-JP" altLang="en-US"/>
        </a:p>
      </xdr:txBody>
    </xdr:sp>
    <xdr:clientData/>
  </xdr:twoCellAnchor>
  <xdr:twoCellAnchor>
    <xdr:from>
      <xdr:col>3</xdr:col>
      <xdr:colOff>226695</xdr:colOff>
      <xdr:row>11</xdr:row>
      <xdr:rowOff>161925</xdr:rowOff>
    </xdr:from>
    <xdr:to>
      <xdr:col>5</xdr:col>
      <xdr:colOff>38158</xdr:colOff>
      <xdr:row>13</xdr:row>
      <xdr:rowOff>11650</xdr:rowOff>
    </xdr:to>
    <xdr:sp macro="" textlink="">
      <xdr:nvSpPr>
        <xdr:cNvPr id="64591" name="AutoShape 7">
          <a:extLst>
            <a:ext uri="{FF2B5EF4-FFF2-40B4-BE49-F238E27FC236}">
              <a16:creationId xmlns:a16="http://schemas.microsoft.com/office/drawing/2014/main" id="{00000000-0008-0000-2E00-00004FFC0000}"/>
            </a:ext>
          </a:extLst>
        </xdr:cNvPr>
        <xdr:cNvSpPr>
          <a:spLocks noChangeArrowheads="1"/>
        </xdr:cNvSpPr>
      </xdr:nvSpPr>
      <xdr:spPr bwMode="auto">
        <a:xfrm>
          <a:off x="1476375" y="2095500"/>
          <a:ext cx="11525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メッセージ表示２</a:t>
          </a:r>
          <a:endParaRPr lang="ja-JP" altLang="en-US"/>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4</xdr:col>
      <xdr:colOff>640080</xdr:colOff>
      <xdr:row>25</xdr:row>
      <xdr:rowOff>45720</xdr:rowOff>
    </xdr:from>
    <xdr:to>
      <xdr:col>4</xdr:col>
      <xdr:colOff>754380</xdr:colOff>
      <xdr:row>25</xdr:row>
      <xdr:rowOff>441960</xdr:rowOff>
    </xdr:to>
    <xdr:sp macro="" textlink="">
      <xdr:nvSpPr>
        <xdr:cNvPr id="73065" name="AutoShape 1">
          <a:extLst>
            <a:ext uri="{FF2B5EF4-FFF2-40B4-BE49-F238E27FC236}">
              <a16:creationId xmlns:a16="http://schemas.microsoft.com/office/drawing/2014/main" id="{00000000-0008-0000-2F00-0000691D0100}"/>
            </a:ext>
          </a:extLst>
        </xdr:cNvPr>
        <xdr:cNvSpPr>
          <a:spLocks noChangeArrowheads="1"/>
        </xdr:cNvSpPr>
      </xdr:nvSpPr>
      <xdr:spPr bwMode="auto">
        <a:xfrm>
          <a:off x="2811780" y="4648200"/>
          <a:ext cx="114300" cy="396240"/>
        </a:xfrm>
        <a:prstGeom prst="downArrow">
          <a:avLst>
            <a:gd name="adj1" fmla="val 50000"/>
            <a:gd name="adj2" fmla="val 86667"/>
          </a:avLst>
        </a:prstGeom>
        <a:solidFill>
          <a:srgbClr val="808080"/>
        </a:solidFill>
        <a:ln w="9525" algn="ctr">
          <a:solidFill>
            <a:srgbClr val="000000"/>
          </a:solidFill>
          <a:miter lim="800000"/>
          <a:headEnd/>
          <a:tailEnd/>
        </a:ln>
      </xdr:spPr>
    </xdr:sp>
    <xdr:clientData/>
  </xdr:twoCellAnchor>
  <xdr:twoCellAnchor>
    <xdr:from>
      <xdr:col>4</xdr:col>
      <xdr:colOff>323850</xdr:colOff>
      <xdr:row>15</xdr:row>
      <xdr:rowOff>161925</xdr:rowOff>
    </xdr:from>
    <xdr:to>
      <xdr:col>4</xdr:col>
      <xdr:colOff>1186618</xdr:colOff>
      <xdr:row>17</xdr:row>
      <xdr:rowOff>11650</xdr:rowOff>
    </xdr:to>
    <xdr:sp macro="" textlink="">
      <xdr:nvSpPr>
        <xdr:cNvPr id="72868" name="AutoShape 2">
          <a:extLst>
            <a:ext uri="{FF2B5EF4-FFF2-40B4-BE49-F238E27FC236}">
              <a16:creationId xmlns:a16="http://schemas.microsoft.com/office/drawing/2014/main" id="{00000000-0008-0000-2F00-0000A41C0100}"/>
            </a:ext>
          </a:extLst>
        </xdr:cNvPr>
        <xdr:cNvSpPr>
          <a:spLocks noChangeArrowheads="1"/>
        </xdr:cNvSpPr>
      </xdr:nvSpPr>
      <xdr:spPr bwMode="auto">
        <a:xfrm>
          <a:off x="2781300" y="2762250"/>
          <a:ext cx="9620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直接（値）</a:t>
          </a:r>
          <a:endParaRPr lang="ja-JP" altLang="en-US"/>
        </a:p>
      </xdr:txBody>
    </xdr:sp>
    <xdr:clientData/>
  </xdr:twoCellAnchor>
  <xdr:twoCellAnchor>
    <xdr:from>
      <xdr:col>6</xdr:col>
      <xdr:colOff>323850</xdr:colOff>
      <xdr:row>15</xdr:row>
      <xdr:rowOff>161925</xdr:rowOff>
    </xdr:from>
    <xdr:to>
      <xdr:col>6</xdr:col>
      <xdr:colOff>1186618</xdr:colOff>
      <xdr:row>17</xdr:row>
      <xdr:rowOff>11650</xdr:rowOff>
    </xdr:to>
    <xdr:sp macro="" textlink="">
      <xdr:nvSpPr>
        <xdr:cNvPr id="72869" name="AutoShape 3">
          <a:extLst>
            <a:ext uri="{FF2B5EF4-FFF2-40B4-BE49-F238E27FC236}">
              <a16:creationId xmlns:a16="http://schemas.microsoft.com/office/drawing/2014/main" id="{00000000-0008-0000-2F00-0000A51C0100}"/>
            </a:ext>
          </a:extLst>
        </xdr:cNvPr>
        <xdr:cNvSpPr>
          <a:spLocks noChangeArrowheads="1"/>
        </xdr:cNvSpPr>
      </xdr:nvSpPr>
      <xdr:spPr bwMode="auto">
        <a:xfrm>
          <a:off x="4552950" y="2762250"/>
          <a:ext cx="9620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直接（式）</a:t>
          </a:r>
          <a:endParaRPr lang="ja-JP" altLang="en-US"/>
        </a:p>
      </xdr:txBody>
    </xdr:sp>
    <xdr:clientData/>
  </xdr:twoCellAnchor>
  <xdr:twoCellAnchor>
    <xdr:from>
      <xdr:col>2</xdr:col>
      <xdr:colOff>295275</xdr:colOff>
      <xdr:row>8</xdr:row>
      <xdr:rowOff>161925</xdr:rowOff>
    </xdr:from>
    <xdr:to>
      <xdr:col>2</xdr:col>
      <xdr:colOff>1165679</xdr:colOff>
      <xdr:row>10</xdr:row>
      <xdr:rowOff>11650</xdr:rowOff>
    </xdr:to>
    <xdr:sp macro="" textlink="">
      <xdr:nvSpPr>
        <xdr:cNvPr id="72870" name="AutoShape 4">
          <a:extLst>
            <a:ext uri="{FF2B5EF4-FFF2-40B4-BE49-F238E27FC236}">
              <a16:creationId xmlns:a16="http://schemas.microsoft.com/office/drawing/2014/main" id="{00000000-0008-0000-2F00-0000A61C0100}"/>
            </a:ext>
          </a:extLst>
        </xdr:cNvPr>
        <xdr:cNvSpPr>
          <a:spLocks noChangeArrowheads="1"/>
        </xdr:cNvSpPr>
      </xdr:nvSpPr>
      <xdr:spPr bwMode="auto">
        <a:xfrm>
          <a:off x="866775" y="1562100"/>
          <a:ext cx="9620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直接（値）</a:t>
          </a:r>
          <a:endParaRPr lang="ja-JP" altLang="en-US"/>
        </a:p>
      </xdr:txBody>
    </xdr:sp>
    <xdr:clientData/>
  </xdr:twoCellAnchor>
  <xdr:twoCellAnchor>
    <xdr:from>
      <xdr:col>2</xdr:col>
      <xdr:colOff>285750</xdr:colOff>
      <xdr:row>10</xdr:row>
      <xdr:rowOff>152400</xdr:rowOff>
    </xdr:from>
    <xdr:to>
      <xdr:col>2</xdr:col>
      <xdr:colOff>1156154</xdr:colOff>
      <xdr:row>12</xdr:row>
      <xdr:rowOff>9525</xdr:rowOff>
    </xdr:to>
    <xdr:sp macro="" textlink="">
      <xdr:nvSpPr>
        <xdr:cNvPr id="72871" name="AutoShape 5">
          <a:extLst>
            <a:ext uri="{FF2B5EF4-FFF2-40B4-BE49-F238E27FC236}">
              <a16:creationId xmlns:a16="http://schemas.microsoft.com/office/drawing/2014/main" id="{00000000-0008-0000-2F00-0000A71C0100}"/>
            </a:ext>
          </a:extLst>
        </xdr:cNvPr>
        <xdr:cNvSpPr>
          <a:spLocks noChangeArrowheads="1"/>
        </xdr:cNvSpPr>
      </xdr:nvSpPr>
      <xdr:spPr bwMode="auto">
        <a:xfrm>
          <a:off x="857250" y="1895475"/>
          <a:ext cx="9620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直接（式）</a:t>
          </a:r>
          <a:endParaRPr lang="ja-JP" altLang="en-US"/>
        </a:p>
      </xdr:txBody>
    </xdr:sp>
    <xdr:clientData/>
  </xdr:twoCellAnchor>
  <xdr:twoCellAnchor>
    <xdr:from>
      <xdr:col>2</xdr:col>
      <xdr:colOff>285750</xdr:colOff>
      <xdr:row>12</xdr:row>
      <xdr:rowOff>161925</xdr:rowOff>
    </xdr:from>
    <xdr:to>
      <xdr:col>2</xdr:col>
      <xdr:colOff>1156154</xdr:colOff>
      <xdr:row>14</xdr:row>
      <xdr:rowOff>11650</xdr:rowOff>
    </xdr:to>
    <xdr:sp macro="" textlink="">
      <xdr:nvSpPr>
        <xdr:cNvPr id="72872" name="AutoShape 6">
          <a:extLst>
            <a:ext uri="{FF2B5EF4-FFF2-40B4-BE49-F238E27FC236}">
              <a16:creationId xmlns:a16="http://schemas.microsoft.com/office/drawing/2014/main" id="{00000000-0008-0000-2F00-0000A81C0100}"/>
            </a:ext>
          </a:extLst>
        </xdr:cNvPr>
        <xdr:cNvSpPr>
          <a:spLocks noChangeArrowheads="1"/>
        </xdr:cNvSpPr>
      </xdr:nvSpPr>
      <xdr:spPr bwMode="auto">
        <a:xfrm>
          <a:off x="857250" y="2247900"/>
          <a:ext cx="9620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結果クリア</a:t>
          </a:r>
          <a:endParaRPr lang="ja-JP" altLang="en-US"/>
        </a:p>
      </xdr:txBody>
    </xdr:sp>
    <xdr:clientData/>
  </xdr:twoCellAnchor>
  <xdr:twoCellAnchor>
    <xdr:from>
      <xdr:col>2</xdr:col>
      <xdr:colOff>205740</xdr:colOff>
      <xdr:row>8</xdr:row>
      <xdr:rowOff>30480</xdr:rowOff>
    </xdr:from>
    <xdr:to>
      <xdr:col>9</xdr:col>
      <xdr:colOff>0</xdr:colOff>
      <xdr:row>14</xdr:row>
      <xdr:rowOff>76200</xdr:rowOff>
    </xdr:to>
    <xdr:sp macro="" textlink="">
      <xdr:nvSpPr>
        <xdr:cNvPr id="73071" name="Rectangle 7">
          <a:extLst>
            <a:ext uri="{FF2B5EF4-FFF2-40B4-BE49-F238E27FC236}">
              <a16:creationId xmlns:a16="http://schemas.microsoft.com/office/drawing/2014/main" id="{00000000-0008-0000-2F00-00006F1D0100}"/>
            </a:ext>
          </a:extLst>
        </xdr:cNvPr>
        <xdr:cNvSpPr>
          <a:spLocks noChangeArrowheads="1"/>
        </xdr:cNvSpPr>
      </xdr:nvSpPr>
      <xdr:spPr bwMode="auto">
        <a:xfrm>
          <a:off x="685800" y="1409700"/>
          <a:ext cx="5509260" cy="105156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243840</xdr:colOff>
      <xdr:row>25</xdr:row>
      <xdr:rowOff>45720</xdr:rowOff>
    </xdr:from>
    <xdr:to>
      <xdr:col>6</xdr:col>
      <xdr:colOff>358140</xdr:colOff>
      <xdr:row>25</xdr:row>
      <xdr:rowOff>579120</xdr:rowOff>
    </xdr:to>
    <xdr:sp macro="" textlink="">
      <xdr:nvSpPr>
        <xdr:cNvPr id="73072" name="AutoShape 8">
          <a:extLst>
            <a:ext uri="{FF2B5EF4-FFF2-40B4-BE49-F238E27FC236}">
              <a16:creationId xmlns:a16="http://schemas.microsoft.com/office/drawing/2014/main" id="{00000000-0008-0000-2F00-0000701D0100}"/>
            </a:ext>
          </a:extLst>
        </xdr:cNvPr>
        <xdr:cNvSpPr>
          <a:spLocks noChangeArrowheads="1"/>
        </xdr:cNvSpPr>
      </xdr:nvSpPr>
      <xdr:spPr bwMode="auto">
        <a:xfrm rot="2420296">
          <a:off x="4008120" y="4648200"/>
          <a:ext cx="114300" cy="426720"/>
        </a:xfrm>
        <a:prstGeom prst="downArrow">
          <a:avLst>
            <a:gd name="adj1" fmla="val 50000"/>
            <a:gd name="adj2" fmla="val 93333"/>
          </a:avLst>
        </a:prstGeom>
        <a:solidFill>
          <a:srgbClr val="808080"/>
        </a:solidFill>
        <a:ln w="9525" algn="ctr">
          <a:solidFill>
            <a:srgbClr val="000000"/>
          </a:solidFill>
          <a:miter lim="800000"/>
          <a:headEnd/>
          <a:tailEnd/>
        </a:ln>
      </xdr:spPr>
    </xdr:sp>
    <xdr:clientData/>
  </xdr:twoCellAnchor>
  <xdr:twoCellAnchor>
    <xdr:from>
      <xdr:col>3</xdr:col>
      <xdr:colOff>38100</xdr:colOff>
      <xdr:row>27</xdr:row>
      <xdr:rowOff>91440</xdr:rowOff>
    </xdr:from>
    <xdr:to>
      <xdr:col>5</xdr:col>
      <xdr:colOff>53340</xdr:colOff>
      <xdr:row>33</xdr:row>
      <xdr:rowOff>76200</xdr:rowOff>
    </xdr:to>
    <xdr:sp macro="" textlink="">
      <xdr:nvSpPr>
        <xdr:cNvPr id="73073" name="Rectangle 9">
          <a:extLst>
            <a:ext uri="{FF2B5EF4-FFF2-40B4-BE49-F238E27FC236}">
              <a16:creationId xmlns:a16="http://schemas.microsoft.com/office/drawing/2014/main" id="{00000000-0008-0000-2F00-0000711D0100}"/>
            </a:ext>
          </a:extLst>
        </xdr:cNvPr>
        <xdr:cNvSpPr>
          <a:spLocks noChangeArrowheads="1"/>
        </xdr:cNvSpPr>
      </xdr:nvSpPr>
      <xdr:spPr bwMode="auto">
        <a:xfrm>
          <a:off x="2118360" y="5334000"/>
          <a:ext cx="1607820" cy="99060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42.xml><?xml version="1.0" encoding="utf-8"?>
<xdr:wsDr xmlns:xdr="http://schemas.openxmlformats.org/drawingml/2006/spreadsheetDrawing" xmlns:a="http://schemas.openxmlformats.org/drawingml/2006/main">
  <xdr:twoCellAnchor>
    <xdr:from>
      <xdr:col>6</xdr:col>
      <xdr:colOff>624840</xdr:colOff>
      <xdr:row>23</xdr:row>
      <xdr:rowOff>91440</xdr:rowOff>
    </xdr:from>
    <xdr:to>
      <xdr:col>9</xdr:col>
      <xdr:colOff>53340</xdr:colOff>
      <xdr:row>29</xdr:row>
      <xdr:rowOff>38100</xdr:rowOff>
    </xdr:to>
    <xdr:sp macro="" textlink="">
      <xdr:nvSpPr>
        <xdr:cNvPr id="74246" name="Rectangle 16">
          <a:extLst>
            <a:ext uri="{FF2B5EF4-FFF2-40B4-BE49-F238E27FC236}">
              <a16:creationId xmlns:a16="http://schemas.microsoft.com/office/drawing/2014/main" id="{00000000-0008-0000-3000-000006220100}"/>
            </a:ext>
          </a:extLst>
        </xdr:cNvPr>
        <xdr:cNvSpPr>
          <a:spLocks noChangeArrowheads="1"/>
        </xdr:cNvSpPr>
      </xdr:nvSpPr>
      <xdr:spPr bwMode="auto">
        <a:xfrm>
          <a:off x="4175760" y="3566160"/>
          <a:ext cx="1798320" cy="78486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289560</xdr:colOff>
      <xdr:row>23</xdr:row>
      <xdr:rowOff>114300</xdr:rowOff>
    </xdr:from>
    <xdr:to>
      <xdr:col>5</xdr:col>
      <xdr:colOff>45720</xdr:colOff>
      <xdr:row>29</xdr:row>
      <xdr:rowOff>53340</xdr:rowOff>
    </xdr:to>
    <xdr:sp macro="" textlink="">
      <xdr:nvSpPr>
        <xdr:cNvPr id="74247" name="Rectangle 17">
          <a:extLst>
            <a:ext uri="{FF2B5EF4-FFF2-40B4-BE49-F238E27FC236}">
              <a16:creationId xmlns:a16="http://schemas.microsoft.com/office/drawing/2014/main" id="{00000000-0008-0000-3000-000007220100}"/>
            </a:ext>
          </a:extLst>
        </xdr:cNvPr>
        <xdr:cNvSpPr>
          <a:spLocks noChangeArrowheads="1"/>
        </xdr:cNvSpPr>
      </xdr:nvSpPr>
      <xdr:spPr bwMode="auto">
        <a:xfrm>
          <a:off x="472440" y="3589020"/>
          <a:ext cx="2247900" cy="77724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26</xdr:row>
      <xdr:rowOff>91440</xdr:rowOff>
    </xdr:from>
    <xdr:to>
      <xdr:col>6</xdr:col>
      <xdr:colOff>487680</xdr:colOff>
      <xdr:row>26</xdr:row>
      <xdr:rowOff>91440</xdr:rowOff>
    </xdr:to>
    <xdr:sp macro="" textlink="">
      <xdr:nvSpPr>
        <xdr:cNvPr id="74248" name="Line 22">
          <a:extLst>
            <a:ext uri="{FF2B5EF4-FFF2-40B4-BE49-F238E27FC236}">
              <a16:creationId xmlns:a16="http://schemas.microsoft.com/office/drawing/2014/main" id="{00000000-0008-0000-3000-000008220100}"/>
            </a:ext>
          </a:extLst>
        </xdr:cNvPr>
        <xdr:cNvSpPr>
          <a:spLocks noChangeShapeType="1"/>
        </xdr:cNvSpPr>
      </xdr:nvSpPr>
      <xdr:spPr bwMode="auto">
        <a:xfrm flipV="1">
          <a:off x="3550920" y="3985260"/>
          <a:ext cx="487680" cy="0"/>
        </a:xfrm>
        <a:prstGeom prst="line">
          <a:avLst/>
        </a:prstGeom>
        <a:noFill/>
        <a:ln w="50800">
          <a:solidFill>
            <a:srgbClr val="80808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3</xdr:col>
      <xdr:colOff>312420</xdr:colOff>
      <xdr:row>7</xdr:row>
      <xdr:rowOff>160020</xdr:rowOff>
    </xdr:from>
    <xdr:to>
      <xdr:col>5</xdr:col>
      <xdr:colOff>548640</xdr:colOff>
      <xdr:row>19</xdr:row>
      <xdr:rowOff>91440</xdr:rowOff>
    </xdr:to>
    <xdr:pic>
      <xdr:nvPicPr>
        <xdr:cNvPr id="74249" name="Picture 29">
          <a:extLst>
            <a:ext uri="{FF2B5EF4-FFF2-40B4-BE49-F238E27FC236}">
              <a16:creationId xmlns:a16="http://schemas.microsoft.com/office/drawing/2014/main" id="{00000000-0008-0000-3000-00000922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8260" y="1371600"/>
          <a:ext cx="19050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363855</xdr:colOff>
      <xdr:row>8</xdr:row>
      <xdr:rowOff>152400</xdr:rowOff>
    </xdr:from>
    <xdr:to>
      <xdr:col>9</xdr:col>
      <xdr:colOff>763881</xdr:colOff>
      <xdr:row>10</xdr:row>
      <xdr:rowOff>9525</xdr:rowOff>
    </xdr:to>
    <xdr:sp macro="" textlink="">
      <xdr:nvSpPr>
        <xdr:cNvPr id="73963" name="AutoShape 30">
          <a:extLst>
            <a:ext uri="{FF2B5EF4-FFF2-40B4-BE49-F238E27FC236}">
              <a16:creationId xmlns:a16="http://schemas.microsoft.com/office/drawing/2014/main" id="{00000000-0008-0000-3000-0000EB200100}"/>
            </a:ext>
          </a:extLst>
        </xdr:cNvPr>
        <xdr:cNvSpPr>
          <a:spLocks noChangeArrowheads="1"/>
        </xdr:cNvSpPr>
      </xdr:nvSpPr>
      <xdr:spPr bwMode="auto">
        <a:xfrm>
          <a:off x="6086475" y="1562100"/>
          <a:ext cx="1333500" cy="200025"/>
        </a:xfrm>
        <a:prstGeom prst="roundRect">
          <a:avLst>
            <a:gd name="adj" fmla="val 16667"/>
          </a:avLst>
        </a:prstGeom>
        <a:solidFill>
          <a:srgbClr val="C0C0C0"/>
        </a:solidFill>
        <a:ln w="12700" algn="ctr">
          <a:solidFill>
            <a:srgbClr val="000000"/>
          </a:solidFill>
          <a:round/>
          <a:headEnd/>
          <a:tailEnd/>
        </a:ln>
      </xdr:spPr>
      <xdr:txBody>
        <a:bodyPr vertOverflow="clip" wrap="square" lIns="36576" tIns="18288" rIns="36576" bIns="0" anchor="t" upright="1"/>
        <a:lstStyle/>
        <a:p>
          <a:pPr algn="ctr" rtl="0">
            <a:defRPr sz="1000"/>
          </a:pPr>
          <a:r>
            <a:rPr lang="ja-JP" altLang="en-US" sz="1100" b="1" i="0" u="none" strike="noStrike" baseline="0">
              <a:solidFill>
                <a:srgbClr val="0000FF"/>
              </a:solidFill>
              <a:latin typeface="ＭＳ Ｐゴシック"/>
              <a:ea typeface="ＭＳ Ｐゴシック"/>
            </a:rPr>
            <a:t>コピー（すべて）</a:t>
          </a:r>
          <a:endParaRPr lang="ja-JP" altLang="en-US"/>
        </a:p>
      </xdr:txBody>
    </xdr:sp>
    <xdr:clientData/>
  </xdr:twoCellAnchor>
  <xdr:twoCellAnchor>
    <xdr:from>
      <xdr:col>8</xdr:col>
      <xdr:colOff>363855</xdr:colOff>
      <xdr:row>12</xdr:row>
      <xdr:rowOff>76200</xdr:rowOff>
    </xdr:from>
    <xdr:to>
      <xdr:col>9</xdr:col>
      <xdr:colOff>763881</xdr:colOff>
      <xdr:row>14</xdr:row>
      <xdr:rowOff>19050</xdr:rowOff>
    </xdr:to>
    <xdr:sp macro="" textlink="">
      <xdr:nvSpPr>
        <xdr:cNvPr id="73964" name="AutoShape 31">
          <a:extLst>
            <a:ext uri="{FF2B5EF4-FFF2-40B4-BE49-F238E27FC236}">
              <a16:creationId xmlns:a16="http://schemas.microsoft.com/office/drawing/2014/main" id="{00000000-0008-0000-3000-0000EC200100}"/>
            </a:ext>
          </a:extLst>
        </xdr:cNvPr>
        <xdr:cNvSpPr>
          <a:spLocks noChangeArrowheads="1"/>
        </xdr:cNvSpPr>
      </xdr:nvSpPr>
      <xdr:spPr bwMode="auto">
        <a:xfrm>
          <a:off x="6086475" y="2085975"/>
          <a:ext cx="1333500" cy="200025"/>
        </a:xfrm>
        <a:prstGeom prst="roundRect">
          <a:avLst>
            <a:gd name="adj" fmla="val 16667"/>
          </a:avLst>
        </a:prstGeom>
        <a:solidFill>
          <a:srgbClr val="C0C0C0"/>
        </a:solidFill>
        <a:ln w="12700" algn="ctr">
          <a:solidFill>
            <a:srgbClr val="000000"/>
          </a:solidFill>
          <a:round/>
          <a:headEnd/>
          <a:tailEnd/>
        </a:ln>
      </xdr:spPr>
      <xdr:txBody>
        <a:bodyPr vertOverflow="clip" wrap="square" lIns="36576" tIns="18288" rIns="36576" bIns="0" anchor="t" upright="1"/>
        <a:lstStyle/>
        <a:p>
          <a:pPr algn="ctr" rtl="0">
            <a:defRPr sz="1000"/>
          </a:pPr>
          <a:r>
            <a:rPr lang="ja-JP" altLang="en-US" sz="1100" b="1" i="0" u="none" strike="noStrike" baseline="0">
              <a:solidFill>
                <a:srgbClr val="0000FF"/>
              </a:solidFill>
              <a:latin typeface="ＭＳ Ｐゴシック"/>
              <a:ea typeface="ＭＳ Ｐゴシック"/>
            </a:rPr>
            <a:t>コピー（値）</a:t>
          </a:r>
          <a:endParaRPr lang="ja-JP" altLang="en-US"/>
        </a:p>
      </xdr:txBody>
    </xdr:sp>
    <xdr:clientData/>
  </xdr:twoCellAnchor>
  <xdr:twoCellAnchor>
    <xdr:from>
      <xdr:col>8</xdr:col>
      <xdr:colOff>363855</xdr:colOff>
      <xdr:row>10</xdr:row>
      <xdr:rowOff>66675</xdr:rowOff>
    </xdr:from>
    <xdr:to>
      <xdr:col>9</xdr:col>
      <xdr:colOff>763881</xdr:colOff>
      <xdr:row>12</xdr:row>
      <xdr:rowOff>9525</xdr:rowOff>
    </xdr:to>
    <xdr:sp macro="" textlink="">
      <xdr:nvSpPr>
        <xdr:cNvPr id="73965" name="AutoShape 32">
          <a:extLst>
            <a:ext uri="{FF2B5EF4-FFF2-40B4-BE49-F238E27FC236}">
              <a16:creationId xmlns:a16="http://schemas.microsoft.com/office/drawing/2014/main" id="{00000000-0008-0000-3000-0000ED200100}"/>
            </a:ext>
          </a:extLst>
        </xdr:cNvPr>
        <xdr:cNvSpPr>
          <a:spLocks noChangeArrowheads="1"/>
        </xdr:cNvSpPr>
      </xdr:nvSpPr>
      <xdr:spPr bwMode="auto">
        <a:xfrm>
          <a:off x="6086475" y="1819275"/>
          <a:ext cx="1333500" cy="200025"/>
        </a:xfrm>
        <a:prstGeom prst="roundRect">
          <a:avLst>
            <a:gd name="adj" fmla="val 16667"/>
          </a:avLst>
        </a:prstGeom>
        <a:solidFill>
          <a:srgbClr val="C0C0C0"/>
        </a:solidFill>
        <a:ln w="12700" algn="ctr">
          <a:solidFill>
            <a:srgbClr val="000000"/>
          </a:solidFill>
          <a:round/>
          <a:headEnd/>
          <a:tailEnd/>
        </a:ln>
      </xdr:spPr>
      <xdr:txBody>
        <a:bodyPr vertOverflow="clip" wrap="square" lIns="36576" tIns="18288" rIns="36576" bIns="0" anchor="t" upright="1"/>
        <a:lstStyle/>
        <a:p>
          <a:pPr algn="ctr" rtl="0">
            <a:defRPr sz="1000"/>
          </a:pPr>
          <a:r>
            <a:rPr lang="ja-JP" altLang="en-US" sz="1100" b="1" i="0" u="none" strike="noStrike" baseline="0">
              <a:solidFill>
                <a:srgbClr val="0000FF"/>
              </a:solidFill>
              <a:latin typeface="ＭＳ Ｐゴシック"/>
              <a:ea typeface="ＭＳ Ｐゴシック"/>
            </a:rPr>
            <a:t>コピー（数式）</a:t>
          </a:r>
          <a:endParaRPr lang="ja-JP" altLang="en-US"/>
        </a:p>
      </xdr:txBody>
    </xdr:sp>
    <xdr:clientData/>
  </xdr:twoCellAnchor>
  <xdr:twoCellAnchor>
    <xdr:from>
      <xdr:col>8</xdr:col>
      <xdr:colOff>363855</xdr:colOff>
      <xdr:row>14</xdr:row>
      <xdr:rowOff>76200</xdr:rowOff>
    </xdr:from>
    <xdr:to>
      <xdr:col>9</xdr:col>
      <xdr:colOff>763881</xdr:colOff>
      <xdr:row>16</xdr:row>
      <xdr:rowOff>19050</xdr:rowOff>
    </xdr:to>
    <xdr:sp macro="" textlink="">
      <xdr:nvSpPr>
        <xdr:cNvPr id="73966" name="AutoShape 33">
          <a:extLst>
            <a:ext uri="{FF2B5EF4-FFF2-40B4-BE49-F238E27FC236}">
              <a16:creationId xmlns:a16="http://schemas.microsoft.com/office/drawing/2014/main" id="{00000000-0008-0000-3000-0000EE200100}"/>
            </a:ext>
          </a:extLst>
        </xdr:cNvPr>
        <xdr:cNvSpPr>
          <a:spLocks noChangeArrowheads="1"/>
        </xdr:cNvSpPr>
      </xdr:nvSpPr>
      <xdr:spPr bwMode="auto">
        <a:xfrm>
          <a:off x="6086475" y="2343150"/>
          <a:ext cx="1333500" cy="200025"/>
        </a:xfrm>
        <a:prstGeom prst="roundRect">
          <a:avLst>
            <a:gd name="adj" fmla="val 16667"/>
          </a:avLst>
        </a:prstGeom>
        <a:solidFill>
          <a:srgbClr val="C0C0C0"/>
        </a:solidFill>
        <a:ln w="12700" algn="ctr">
          <a:solidFill>
            <a:srgbClr val="000000"/>
          </a:solidFill>
          <a:round/>
          <a:headEnd/>
          <a:tailEnd/>
        </a:ln>
      </xdr:spPr>
      <xdr:txBody>
        <a:bodyPr vertOverflow="clip" wrap="square" lIns="36576" tIns="18288" rIns="36576" bIns="0" anchor="t" upright="1"/>
        <a:lstStyle/>
        <a:p>
          <a:pPr algn="ctr" rtl="0">
            <a:defRPr sz="1000"/>
          </a:pPr>
          <a:r>
            <a:rPr lang="ja-JP" altLang="en-US" sz="1100" b="1" i="0" u="none" strike="noStrike" baseline="0">
              <a:solidFill>
                <a:srgbClr val="0000FF"/>
              </a:solidFill>
              <a:latin typeface="ＭＳ Ｐゴシック"/>
              <a:ea typeface="ＭＳ Ｐゴシック"/>
            </a:rPr>
            <a:t>コピー（書式）</a:t>
          </a:r>
          <a:endParaRPr lang="ja-JP" altLang="en-US"/>
        </a:p>
      </xdr:txBody>
    </xdr:sp>
    <xdr:clientData/>
  </xdr:twoCellAnchor>
  <xdr:twoCellAnchor>
    <xdr:from>
      <xdr:col>8</xdr:col>
      <xdr:colOff>363855</xdr:colOff>
      <xdr:row>16</xdr:row>
      <xdr:rowOff>76200</xdr:rowOff>
    </xdr:from>
    <xdr:to>
      <xdr:col>9</xdr:col>
      <xdr:colOff>763881</xdr:colOff>
      <xdr:row>18</xdr:row>
      <xdr:rowOff>19050</xdr:rowOff>
    </xdr:to>
    <xdr:sp macro="" textlink="">
      <xdr:nvSpPr>
        <xdr:cNvPr id="73967" name="AutoShape 34">
          <a:extLst>
            <a:ext uri="{FF2B5EF4-FFF2-40B4-BE49-F238E27FC236}">
              <a16:creationId xmlns:a16="http://schemas.microsoft.com/office/drawing/2014/main" id="{00000000-0008-0000-3000-0000EF200100}"/>
            </a:ext>
          </a:extLst>
        </xdr:cNvPr>
        <xdr:cNvSpPr>
          <a:spLocks noChangeArrowheads="1"/>
        </xdr:cNvSpPr>
      </xdr:nvSpPr>
      <xdr:spPr bwMode="auto">
        <a:xfrm>
          <a:off x="6086475" y="2600325"/>
          <a:ext cx="1333500" cy="200025"/>
        </a:xfrm>
        <a:prstGeom prst="roundRect">
          <a:avLst>
            <a:gd name="adj" fmla="val 16667"/>
          </a:avLst>
        </a:prstGeom>
        <a:solidFill>
          <a:srgbClr val="C0C0C0"/>
        </a:solidFill>
        <a:ln w="12700" algn="ctr">
          <a:solidFill>
            <a:srgbClr val="000000"/>
          </a:solidFill>
          <a:round/>
          <a:headEnd/>
          <a:tailEnd/>
        </a:ln>
      </xdr:spPr>
      <xdr:txBody>
        <a:bodyPr vertOverflow="clip" wrap="square" lIns="36576" tIns="18288" rIns="36576" bIns="0" anchor="t" upright="1"/>
        <a:lstStyle/>
        <a:p>
          <a:pPr algn="ctr" rtl="0">
            <a:defRPr sz="1000"/>
          </a:pPr>
          <a:r>
            <a:rPr lang="ja-JP" altLang="en-US" sz="1100" b="1" i="0" u="none" strike="noStrike" baseline="0">
              <a:solidFill>
                <a:srgbClr val="0000FF"/>
              </a:solidFill>
              <a:latin typeface="ＭＳ Ｐゴシック"/>
              <a:ea typeface="ＭＳ Ｐゴシック"/>
            </a:rPr>
            <a:t>コピー（入力規則）</a:t>
          </a:r>
          <a:endParaRPr lang="ja-JP" altLang="en-US"/>
        </a:p>
      </xdr:txBody>
    </xdr:sp>
    <xdr:clientData/>
  </xdr:twoCellAnchor>
  <xdr:twoCellAnchor>
    <xdr:from>
      <xdr:col>6</xdr:col>
      <xdr:colOff>0</xdr:colOff>
      <xdr:row>13</xdr:row>
      <xdr:rowOff>91440</xdr:rowOff>
    </xdr:from>
    <xdr:to>
      <xdr:col>6</xdr:col>
      <xdr:colOff>487680</xdr:colOff>
      <xdr:row>13</xdr:row>
      <xdr:rowOff>91440</xdr:rowOff>
    </xdr:to>
    <xdr:sp macro="" textlink="">
      <xdr:nvSpPr>
        <xdr:cNvPr id="74255" name="Line 35">
          <a:extLst>
            <a:ext uri="{FF2B5EF4-FFF2-40B4-BE49-F238E27FC236}">
              <a16:creationId xmlns:a16="http://schemas.microsoft.com/office/drawing/2014/main" id="{00000000-0008-0000-3000-00000F220100}"/>
            </a:ext>
          </a:extLst>
        </xdr:cNvPr>
        <xdr:cNvSpPr>
          <a:spLocks noChangeShapeType="1"/>
        </xdr:cNvSpPr>
      </xdr:nvSpPr>
      <xdr:spPr bwMode="auto">
        <a:xfrm flipV="1">
          <a:off x="3550920" y="2141220"/>
          <a:ext cx="487680" cy="0"/>
        </a:xfrm>
        <a:prstGeom prst="line">
          <a:avLst/>
        </a:prstGeom>
        <a:noFill/>
        <a:ln w="50800">
          <a:solidFill>
            <a:srgbClr val="80808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160020</xdr:colOff>
      <xdr:row>29</xdr:row>
      <xdr:rowOff>68580</xdr:rowOff>
    </xdr:from>
    <xdr:to>
      <xdr:col>3</xdr:col>
      <xdr:colOff>160020</xdr:colOff>
      <xdr:row>30</xdr:row>
      <xdr:rowOff>160020</xdr:rowOff>
    </xdr:to>
    <xdr:sp macro="" textlink="">
      <xdr:nvSpPr>
        <xdr:cNvPr id="74256" name="Line 36">
          <a:extLst>
            <a:ext uri="{FF2B5EF4-FFF2-40B4-BE49-F238E27FC236}">
              <a16:creationId xmlns:a16="http://schemas.microsoft.com/office/drawing/2014/main" id="{00000000-0008-0000-3000-000010220100}"/>
            </a:ext>
          </a:extLst>
        </xdr:cNvPr>
        <xdr:cNvSpPr>
          <a:spLocks noChangeShapeType="1"/>
        </xdr:cNvSpPr>
      </xdr:nvSpPr>
      <xdr:spPr bwMode="auto">
        <a:xfrm flipV="1">
          <a:off x="1165860" y="4381500"/>
          <a:ext cx="0" cy="25908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7620</xdr:colOff>
      <xdr:row>30</xdr:row>
      <xdr:rowOff>167640</xdr:rowOff>
    </xdr:from>
    <xdr:to>
      <xdr:col>6</xdr:col>
      <xdr:colOff>480060</xdr:colOff>
      <xdr:row>34</xdr:row>
      <xdr:rowOff>99060</xdr:rowOff>
    </xdr:to>
    <xdr:sp macro="" textlink="">
      <xdr:nvSpPr>
        <xdr:cNvPr id="74257" name="Rectangle 37">
          <a:extLst>
            <a:ext uri="{FF2B5EF4-FFF2-40B4-BE49-F238E27FC236}">
              <a16:creationId xmlns:a16="http://schemas.microsoft.com/office/drawing/2014/main" id="{00000000-0008-0000-3000-000011220100}"/>
            </a:ext>
          </a:extLst>
        </xdr:cNvPr>
        <xdr:cNvSpPr>
          <a:spLocks noChangeArrowheads="1"/>
        </xdr:cNvSpPr>
      </xdr:nvSpPr>
      <xdr:spPr bwMode="auto">
        <a:xfrm>
          <a:off x="190500" y="4648200"/>
          <a:ext cx="3840480" cy="670560"/>
        </a:xfrm>
        <a:prstGeom prst="rect">
          <a:avLst/>
        </a:prstGeom>
        <a:solidFill>
          <a:srgbClr val="FFFFFF">
            <a:alpha val="0"/>
          </a:srgbClr>
        </a:solidFill>
        <a:ln w="9525" algn="ctr">
          <a:solidFill>
            <a:srgbClr val="000000"/>
          </a:solidFill>
          <a:miter lim="800000"/>
          <a:headEnd/>
          <a:tailEnd/>
        </a:ln>
      </xdr:spPr>
    </xdr:sp>
    <xdr:clientData/>
  </xdr:twoCellAnchor>
  <xdr:twoCellAnchor>
    <xdr:from>
      <xdr:col>7</xdr:col>
      <xdr:colOff>775335</xdr:colOff>
      <xdr:row>19</xdr:row>
      <xdr:rowOff>0</xdr:rowOff>
    </xdr:from>
    <xdr:to>
      <xdr:col>9</xdr:col>
      <xdr:colOff>226695</xdr:colOff>
      <xdr:row>20</xdr:row>
      <xdr:rowOff>28575</xdr:rowOff>
    </xdr:to>
    <xdr:sp macro="" textlink="">
      <xdr:nvSpPr>
        <xdr:cNvPr id="73972" name="AutoShape 34">
          <a:extLst>
            <a:ext uri="{FF2B5EF4-FFF2-40B4-BE49-F238E27FC236}">
              <a16:creationId xmlns:a16="http://schemas.microsoft.com/office/drawing/2014/main" id="{00000000-0008-0000-3000-0000F4200100}"/>
            </a:ext>
          </a:extLst>
        </xdr:cNvPr>
        <xdr:cNvSpPr>
          <a:spLocks noChangeArrowheads="1"/>
        </xdr:cNvSpPr>
      </xdr:nvSpPr>
      <xdr:spPr bwMode="auto">
        <a:xfrm>
          <a:off x="5553075" y="2867025"/>
          <a:ext cx="1276350" cy="200025"/>
        </a:xfrm>
        <a:prstGeom prst="roundRect">
          <a:avLst>
            <a:gd name="adj" fmla="val 16667"/>
          </a:avLst>
        </a:prstGeom>
        <a:solidFill>
          <a:srgbClr val="C0C0C0"/>
        </a:solidFill>
        <a:ln w="12700" algn="ctr">
          <a:solidFill>
            <a:srgbClr val="000000"/>
          </a:solidFill>
          <a:round/>
          <a:headEnd/>
          <a:tailEnd/>
        </a:ln>
      </xdr:spPr>
      <xdr:txBody>
        <a:bodyPr vertOverflow="clip" wrap="square" lIns="36576" tIns="18288" rIns="36576" bIns="0" anchor="t" upright="1"/>
        <a:lstStyle/>
        <a:p>
          <a:pPr algn="ctr" rtl="0">
            <a:defRPr sz="1000"/>
          </a:pPr>
          <a:r>
            <a:rPr lang="ja-JP" altLang="en-US" sz="1100" b="1" i="0" u="none" strike="noStrike" baseline="0">
              <a:solidFill>
                <a:srgbClr val="0000FF"/>
              </a:solidFill>
              <a:latin typeface="ＭＳ Ｐゴシック"/>
              <a:ea typeface="ＭＳ Ｐゴシック"/>
            </a:rPr>
            <a:t>クリア（結果）</a:t>
          </a:r>
          <a:endParaRPr lang="ja-JP" altLang="en-US"/>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8</xdr:row>
      <xdr:rowOff>76200</xdr:rowOff>
    </xdr:from>
    <xdr:to>
      <xdr:col>0</xdr:col>
      <xdr:colOff>0</xdr:colOff>
      <xdr:row>10</xdr:row>
      <xdr:rowOff>7620</xdr:rowOff>
    </xdr:to>
    <xdr:sp macro="" textlink="">
      <xdr:nvSpPr>
        <xdr:cNvPr id="9080" name="AutoShape 8">
          <a:extLst>
            <a:ext uri="{FF2B5EF4-FFF2-40B4-BE49-F238E27FC236}">
              <a16:creationId xmlns:a16="http://schemas.microsoft.com/office/drawing/2014/main" id="{00000000-0008-0000-3100-000078230000}"/>
            </a:ext>
          </a:extLst>
        </xdr:cNvPr>
        <xdr:cNvSpPr>
          <a:spLocks noChangeArrowheads="1"/>
        </xdr:cNvSpPr>
      </xdr:nvSpPr>
      <xdr:spPr bwMode="auto">
        <a:xfrm>
          <a:off x="0" y="1463040"/>
          <a:ext cx="0" cy="26670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0</xdr:colOff>
      <xdr:row>12</xdr:row>
      <xdr:rowOff>76200</xdr:rowOff>
    </xdr:from>
    <xdr:to>
      <xdr:col>0</xdr:col>
      <xdr:colOff>0</xdr:colOff>
      <xdr:row>14</xdr:row>
      <xdr:rowOff>7620</xdr:rowOff>
    </xdr:to>
    <xdr:sp macro="" textlink="">
      <xdr:nvSpPr>
        <xdr:cNvPr id="9081" name="AutoShape 9">
          <a:extLst>
            <a:ext uri="{FF2B5EF4-FFF2-40B4-BE49-F238E27FC236}">
              <a16:creationId xmlns:a16="http://schemas.microsoft.com/office/drawing/2014/main" id="{00000000-0008-0000-3100-000079230000}"/>
            </a:ext>
          </a:extLst>
        </xdr:cNvPr>
        <xdr:cNvSpPr>
          <a:spLocks noChangeArrowheads="1"/>
        </xdr:cNvSpPr>
      </xdr:nvSpPr>
      <xdr:spPr bwMode="auto">
        <a:xfrm>
          <a:off x="0" y="2133600"/>
          <a:ext cx="0" cy="18288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0</xdr:colOff>
      <xdr:row>10</xdr:row>
      <xdr:rowOff>76200</xdr:rowOff>
    </xdr:from>
    <xdr:to>
      <xdr:col>0</xdr:col>
      <xdr:colOff>0</xdr:colOff>
      <xdr:row>12</xdr:row>
      <xdr:rowOff>7620</xdr:rowOff>
    </xdr:to>
    <xdr:sp macro="" textlink="">
      <xdr:nvSpPr>
        <xdr:cNvPr id="9082" name="AutoShape 10">
          <a:extLst>
            <a:ext uri="{FF2B5EF4-FFF2-40B4-BE49-F238E27FC236}">
              <a16:creationId xmlns:a16="http://schemas.microsoft.com/office/drawing/2014/main" id="{00000000-0008-0000-3100-00007A230000}"/>
            </a:ext>
          </a:extLst>
        </xdr:cNvPr>
        <xdr:cNvSpPr>
          <a:spLocks noChangeArrowheads="1"/>
        </xdr:cNvSpPr>
      </xdr:nvSpPr>
      <xdr:spPr bwMode="auto">
        <a:xfrm>
          <a:off x="0" y="1798320"/>
          <a:ext cx="0" cy="26670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0</xdr:colOff>
      <xdr:row>14</xdr:row>
      <xdr:rowOff>76200</xdr:rowOff>
    </xdr:from>
    <xdr:to>
      <xdr:col>0</xdr:col>
      <xdr:colOff>0</xdr:colOff>
      <xdr:row>16</xdr:row>
      <xdr:rowOff>7620</xdr:rowOff>
    </xdr:to>
    <xdr:sp macro="" textlink="">
      <xdr:nvSpPr>
        <xdr:cNvPr id="9083" name="AutoShape 11">
          <a:extLst>
            <a:ext uri="{FF2B5EF4-FFF2-40B4-BE49-F238E27FC236}">
              <a16:creationId xmlns:a16="http://schemas.microsoft.com/office/drawing/2014/main" id="{00000000-0008-0000-3100-00007B230000}"/>
            </a:ext>
          </a:extLst>
        </xdr:cNvPr>
        <xdr:cNvSpPr>
          <a:spLocks noChangeArrowheads="1"/>
        </xdr:cNvSpPr>
      </xdr:nvSpPr>
      <xdr:spPr bwMode="auto">
        <a:xfrm>
          <a:off x="0" y="2385060"/>
          <a:ext cx="0" cy="18288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0</xdr:colOff>
      <xdr:row>16</xdr:row>
      <xdr:rowOff>76200</xdr:rowOff>
    </xdr:from>
    <xdr:to>
      <xdr:col>0</xdr:col>
      <xdr:colOff>0</xdr:colOff>
      <xdr:row>18</xdr:row>
      <xdr:rowOff>7620</xdr:rowOff>
    </xdr:to>
    <xdr:sp macro="" textlink="">
      <xdr:nvSpPr>
        <xdr:cNvPr id="9084" name="AutoShape 12">
          <a:extLst>
            <a:ext uri="{FF2B5EF4-FFF2-40B4-BE49-F238E27FC236}">
              <a16:creationId xmlns:a16="http://schemas.microsoft.com/office/drawing/2014/main" id="{00000000-0008-0000-3100-00007C230000}"/>
            </a:ext>
          </a:extLst>
        </xdr:cNvPr>
        <xdr:cNvSpPr>
          <a:spLocks noChangeArrowheads="1"/>
        </xdr:cNvSpPr>
      </xdr:nvSpPr>
      <xdr:spPr bwMode="auto">
        <a:xfrm>
          <a:off x="0" y="2636520"/>
          <a:ext cx="0" cy="18288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0</xdr:colOff>
      <xdr:row>8</xdr:row>
      <xdr:rowOff>30480</xdr:rowOff>
    </xdr:from>
    <xdr:to>
      <xdr:col>0</xdr:col>
      <xdr:colOff>0</xdr:colOff>
      <xdr:row>18</xdr:row>
      <xdr:rowOff>53340</xdr:rowOff>
    </xdr:to>
    <xdr:sp macro="" textlink="">
      <xdr:nvSpPr>
        <xdr:cNvPr id="9085" name="Rectangle 13">
          <a:extLst>
            <a:ext uri="{FF2B5EF4-FFF2-40B4-BE49-F238E27FC236}">
              <a16:creationId xmlns:a16="http://schemas.microsoft.com/office/drawing/2014/main" id="{00000000-0008-0000-3100-00007D230000}"/>
            </a:ext>
          </a:extLst>
        </xdr:cNvPr>
        <xdr:cNvSpPr>
          <a:spLocks noChangeArrowheads="1"/>
        </xdr:cNvSpPr>
      </xdr:nvSpPr>
      <xdr:spPr bwMode="auto">
        <a:xfrm>
          <a:off x="0" y="1417320"/>
          <a:ext cx="0" cy="144780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25</xdr:row>
      <xdr:rowOff>0</xdr:rowOff>
    </xdr:from>
    <xdr:to>
      <xdr:col>4</xdr:col>
      <xdr:colOff>15240</xdr:colOff>
      <xdr:row>25</xdr:row>
      <xdr:rowOff>0</xdr:rowOff>
    </xdr:to>
    <xdr:sp macro="" textlink="">
      <xdr:nvSpPr>
        <xdr:cNvPr id="9086" name="AutoShape 17">
          <a:extLst>
            <a:ext uri="{FF2B5EF4-FFF2-40B4-BE49-F238E27FC236}">
              <a16:creationId xmlns:a16="http://schemas.microsoft.com/office/drawing/2014/main" id="{00000000-0008-0000-3100-00007E230000}"/>
            </a:ext>
          </a:extLst>
        </xdr:cNvPr>
        <xdr:cNvSpPr>
          <a:spLocks noChangeArrowheads="1"/>
        </xdr:cNvSpPr>
      </xdr:nvSpPr>
      <xdr:spPr bwMode="auto">
        <a:xfrm>
          <a:off x="1135380" y="3985260"/>
          <a:ext cx="929640" cy="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25</xdr:row>
      <xdr:rowOff>0</xdr:rowOff>
    </xdr:from>
    <xdr:to>
      <xdr:col>4</xdr:col>
      <xdr:colOff>15240</xdr:colOff>
      <xdr:row>25</xdr:row>
      <xdr:rowOff>0</xdr:rowOff>
    </xdr:to>
    <xdr:sp macro="" textlink="">
      <xdr:nvSpPr>
        <xdr:cNvPr id="9087" name="AutoShape 18">
          <a:extLst>
            <a:ext uri="{FF2B5EF4-FFF2-40B4-BE49-F238E27FC236}">
              <a16:creationId xmlns:a16="http://schemas.microsoft.com/office/drawing/2014/main" id="{00000000-0008-0000-3100-00007F230000}"/>
            </a:ext>
          </a:extLst>
        </xdr:cNvPr>
        <xdr:cNvSpPr>
          <a:spLocks noChangeArrowheads="1"/>
        </xdr:cNvSpPr>
      </xdr:nvSpPr>
      <xdr:spPr bwMode="auto">
        <a:xfrm>
          <a:off x="1135380" y="3985260"/>
          <a:ext cx="929640" cy="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25</xdr:row>
      <xdr:rowOff>0</xdr:rowOff>
    </xdr:from>
    <xdr:to>
      <xdr:col>4</xdr:col>
      <xdr:colOff>15240</xdr:colOff>
      <xdr:row>25</xdr:row>
      <xdr:rowOff>0</xdr:rowOff>
    </xdr:to>
    <xdr:sp macro="" textlink="">
      <xdr:nvSpPr>
        <xdr:cNvPr id="9088" name="AutoShape 19">
          <a:extLst>
            <a:ext uri="{FF2B5EF4-FFF2-40B4-BE49-F238E27FC236}">
              <a16:creationId xmlns:a16="http://schemas.microsoft.com/office/drawing/2014/main" id="{00000000-0008-0000-3100-000080230000}"/>
            </a:ext>
          </a:extLst>
        </xdr:cNvPr>
        <xdr:cNvSpPr>
          <a:spLocks noChangeArrowheads="1"/>
        </xdr:cNvSpPr>
      </xdr:nvSpPr>
      <xdr:spPr bwMode="auto">
        <a:xfrm>
          <a:off x="1135380" y="3985260"/>
          <a:ext cx="929640" cy="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7620</xdr:colOff>
      <xdr:row>6</xdr:row>
      <xdr:rowOff>152400</xdr:rowOff>
    </xdr:from>
    <xdr:to>
      <xdr:col>6</xdr:col>
      <xdr:colOff>426720</xdr:colOff>
      <xdr:row>25</xdr:row>
      <xdr:rowOff>0</xdr:rowOff>
    </xdr:to>
    <xdr:pic>
      <xdr:nvPicPr>
        <xdr:cNvPr id="9089" name="Picture 24">
          <a:extLst>
            <a:ext uri="{FF2B5EF4-FFF2-40B4-BE49-F238E27FC236}">
              <a16:creationId xmlns:a16="http://schemas.microsoft.com/office/drawing/2014/main" id="{00000000-0008-0000-3100-0000812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1203960"/>
          <a:ext cx="2895600" cy="2781300"/>
        </a:xfrm>
        <a:prstGeom prst="rect">
          <a:avLst/>
        </a:prstGeom>
        <a:noFill/>
        <a:ln w="12700">
          <a:solidFill>
            <a:srgbClr val="333333"/>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426720</xdr:colOff>
      <xdr:row>15</xdr:row>
      <xdr:rowOff>76200</xdr:rowOff>
    </xdr:from>
    <xdr:to>
      <xdr:col>6</xdr:col>
      <xdr:colOff>1059180</xdr:colOff>
      <xdr:row>19</xdr:row>
      <xdr:rowOff>15240</xdr:rowOff>
    </xdr:to>
    <xdr:sp macro="" textlink="">
      <xdr:nvSpPr>
        <xdr:cNvPr id="9090" name="Line 26">
          <a:extLst>
            <a:ext uri="{FF2B5EF4-FFF2-40B4-BE49-F238E27FC236}">
              <a16:creationId xmlns:a16="http://schemas.microsoft.com/office/drawing/2014/main" id="{00000000-0008-0000-3100-000082230000}"/>
            </a:ext>
          </a:extLst>
        </xdr:cNvPr>
        <xdr:cNvSpPr>
          <a:spLocks noChangeShapeType="1"/>
        </xdr:cNvSpPr>
      </xdr:nvSpPr>
      <xdr:spPr bwMode="auto">
        <a:xfrm flipV="1">
          <a:off x="3429000" y="2552700"/>
          <a:ext cx="632460" cy="441960"/>
        </a:xfrm>
        <a:prstGeom prst="line">
          <a:avLst/>
        </a:prstGeom>
        <a:noFill/>
        <a:ln w="222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106680</xdr:colOff>
      <xdr:row>18</xdr:row>
      <xdr:rowOff>121920</xdr:rowOff>
    </xdr:from>
    <xdr:to>
      <xdr:col>6</xdr:col>
      <xdr:colOff>441960</xdr:colOff>
      <xdr:row>23</xdr:row>
      <xdr:rowOff>152400</xdr:rowOff>
    </xdr:to>
    <xdr:sp macro="" textlink="">
      <xdr:nvSpPr>
        <xdr:cNvPr id="9091" name="AutoShape 27">
          <a:extLst>
            <a:ext uri="{FF2B5EF4-FFF2-40B4-BE49-F238E27FC236}">
              <a16:creationId xmlns:a16="http://schemas.microsoft.com/office/drawing/2014/main" id="{00000000-0008-0000-3100-000083230000}"/>
            </a:ext>
          </a:extLst>
        </xdr:cNvPr>
        <xdr:cNvSpPr>
          <a:spLocks noChangeArrowheads="1"/>
        </xdr:cNvSpPr>
      </xdr:nvSpPr>
      <xdr:spPr bwMode="auto">
        <a:xfrm>
          <a:off x="2423160" y="2933700"/>
          <a:ext cx="1021080" cy="868680"/>
        </a:xfrm>
        <a:prstGeom prst="roundRect">
          <a:avLst>
            <a:gd name="adj" fmla="val 16667"/>
          </a:avLst>
        </a:prstGeom>
        <a:solidFill>
          <a:srgbClr val="FFFFFF">
            <a:alpha val="0"/>
          </a:srgbClr>
        </a:solidFill>
        <a:ln w="22225" algn="ctr">
          <a:solidFill>
            <a:srgbClr val="FF0000"/>
          </a:solidFill>
          <a:round/>
          <a:headEnd/>
          <a:tailEnd/>
        </a:ln>
      </xdr:spPr>
    </xdr:sp>
    <xdr:clientData/>
  </xdr:twoCellAnchor>
  <xdr:twoCellAnchor>
    <xdr:from>
      <xdr:col>6</xdr:col>
      <xdr:colOff>1066800</xdr:colOff>
      <xdr:row>11</xdr:row>
      <xdr:rowOff>76200</xdr:rowOff>
    </xdr:from>
    <xdr:to>
      <xdr:col>10</xdr:col>
      <xdr:colOff>76200</xdr:colOff>
      <xdr:row>19</xdr:row>
      <xdr:rowOff>91440</xdr:rowOff>
    </xdr:to>
    <xdr:sp macro="" textlink="">
      <xdr:nvSpPr>
        <xdr:cNvPr id="9092" name="Rectangle 28">
          <a:extLst>
            <a:ext uri="{FF2B5EF4-FFF2-40B4-BE49-F238E27FC236}">
              <a16:creationId xmlns:a16="http://schemas.microsoft.com/office/drawing/2014/main" id="{00000000-0008-0000-3100-000084230000}"/>
            </a:ext>
          </a:extLst>
        </xdr:cNvPr>
        <xdr:cNvSpPr>
          <a:spLocks noChangeArrowheads="1"/>
        </xdr:cNvSpPr>
      </xdr:nvSpPr>
      <xdr:spPr bwMode="auto">
        <a:xfrm>
          <a:off x="4069080" y="1965960"/>
          <a:ext cx="2385060" cy="1104900"/>
        </a:xfrm>
        <a:prstGeom prst="rect">
          <a:avLst/>
        </a:prstGeom>
        <a:solidFill>
          <a:srgbClr val="FFFFFF">
            <a:alpha val="0"/>
          </a:srgbClr>
        </a:solidFill>
        <a:ln w="9525" algn="ctr">
          <a:solidFill>
            <a:srgbClr val="000000"/>
          </a:solidFill>
          <a:miter lim="800000"/>
          <a:headEnd/>
          <a:tailEnd/>
        </a:ln>
      </xdr:spPr>
    </xdr:sp>
    <xdr:clientData/>
  </xdr:twoCellAnchor>
  <xdr:twoCellAnchor>
    <xdr:from>
      <xdr:col>7</xdr:col>
      <xdr:colOff>0</xdr:colOff>
      <xdr:row>6</xdr:row>
      <xdr:rowOff>152400</xdr:rowOff>
    </xdr:from>
    <xdr:to>
      <xdr:col>8</xdr:col>
      <xdr:colOff>20974</xdr:colOff>
      <xdr:row>8</xdr:row>
      <xdr:rowOff>9525</xdr:rowOff>
    </xdr:to>
    <xdr:sp macro="" textlink="">
      <xdr:nvSpPr>
        <xdr:cNvPr id="8629" name="AutoShape 29">
          <a:extLst>
            <a:ext uri="{FF2B5EF4-FFF2-40B4-BE49-F238E27FC236}">
              <a16:creationId xmlns:a16="http://schemas.microsoft.com/office/drawing/2014/main" id="{00000000-0008-0000-3100-0000B5210000}"/>
            </a:ext>
          </a:extLst>
        </xdr:cNvPr>
        <xdr:cNvSpPr>
          <a:spLocks noChangeArrowheads="1"/>
        </xdr:cNvSpPr>
      </xdr:nvSpPr>
      <xdr:spPr bwMode="auto">
        <a:xfrm>
          <a:off x="4610100" y="1228725"/>
          <a:ext cx="828675" cy="200025"/>
        </a:xfrm>
        <a:prstGeom prst="roundRect">
          <a:avLst>
            <a:gd name="adj" fmla="val 16667"/>
          </a:avLst>
        </a:prstGeom>
        <a:solidFill>
          <a:srgbClr xmlns:mc="http://schemas.openxmlformats.org/markup-compatibility/2006" xmlns:a14="http://schemas.microsoft.com/office/drawing/2010/main" val="C0C0C0" mc:Ignorable="a14" a14:legacySpreadsheetColorIndex="22"/>
        </a:solidFill>
        <a:ln w="12700" algn="ctr">
          <a:solidFill>
            <a:srgbClr val="0000FF"/>
          </a:solidFill>
          <a:round/>
          <a:headEnd/>
          <a:tailEnd/>
        </a:ln>
      </xdr:spPr>
      <xdr:txBody>
        <a:bodyPr vertOverflow="clip" wrap="square" lIns="27432" tIns="18288" rIns="27432" bIns="0" anchor="t" upright="1"/>
        <a:lstStyle/>
        <a:p>
          <a:pPr algn="ctr" rtl="0">
            <a:defRPr sz="1000"/>
          </a:pPr>
          <a:r>
            <a:rPr lang="ja-JP" altLang="en-US" sz="1000" b="1" i="0" u="none" strike="noStrike" baseline="0">
              <a:solidFill>
                <a:srgbClr val="0000FF"/>
              </a:solidFill>
              <a:latin typeface="ＭＳ Ｐゴシック"/>
              <a:ea typeface="ＭＳ Ｐゴシック"/>
            </a:rPr>
            <a:t>データコピー</a:t>
          </a:r>
          <a:endParaRPr lang="ja-JP" altLang="en-US"/>
        </a:p>
      </xdr:txBody>
    </xdr:sp>
    <xdr:clientData/>
  </xdr:twoCellAnchor>
  <xdr:twoCellAnchor>
    <xdr:from>
      <xdr:col>1</xdr:col>
      <xdr:colOff>320040</xdr:colOff>
      <xdr:row>27</xdr:row>
      <xdr:rowOff>114300</xdr:rowOff>
    </xdr:from>
    <xdr:to>
      <xdr:col>9</xdr:col>
      <xdr:colOff>38100</xdr:colOff>
      <xdr:row>33</xdr:row>
      <xdr:rowOff>53340</xdr:rowOff>
    </xdr:to>
    <xdr:sp macro="" textlink="">
      <xdr:nvSpPr>
        <xdr:cNvPr id="9094" name="Rectangle 31">
          <a:extLst>
            <a:ext uri="{FF2B5EF4-FFF2-40B4-BE49-F238E27FC236}">
              <a16:creationId xmlns:a16="http://schemas.microsoft.com/office/drawing/2014/main" id="{00000000-0008-0000-3100-000086230000}"/>
            </a:ext>
          </a:extLst>
        </xdr:cNvPr>
        <xdr:cNvSpPr>
          <a:spLocks noChangeArrowheads="1"/>
        </xdr:cNvSpPr>
      </xdr:nvSpPr>
      <xdr:spPr bwMode="auto">
        <a:xfrm>
          <a:off x="502920" y="4434840"/>
          <a:ext cx="5006340" cy="77724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457200</xdr:colOff>
      <xdr:row>33</xdr:row>
      <xdr:rowOff>91440</xdr:rowOff>
    </xdr:from>
    <xdr:to>
      <xdr:col>5</xdr:col>
      <xdr:colOff>457200</xdr:colOff>
      <xdr:row>35</xdr:row>
      <xdr:rowOff>76200</xdr:rowOff>
    </xdr:to>
    <xdr:sp macro="" textlink="">
      <xdr:nvSpPr>
        <xdr:cNvPr id="9095" name="Line 42">
          <a:extLst>
            <a:ext uri="{FF2B5EF4-FFF2-40B4-BE49-F238E27FC236}">
              <a16:creationId xmlns:a16="http://schemas.microsoft.com/office/drawing/2014/main" id="{00000000-0008-0000-3100-000087230000}"/>
            </a:ext>
          </a:extLst>
        </xdr:cNvPr>
        <xdr:cNvSpPr>
          <a:spLocks noChangeShapeType="1"/>
        </xdr:cNvSpPr>
      </xdr:nvSpPr>
      <xdr:spPr bwMode="auto">
        <a:xfrm>
          <a:off x="2773680" y="5250180"/>
          <a:ext cx="0" cy="320040"/>
        </a:xfrm>
        <a:prstGeom prst="line">
          <a:avLst/>
        </a:prstGeom>
        <a:noFill/>
        <a:ln w="47625">
          <a:solidFill>
            <a:srgbClr val="80808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320040</xdr:colOff>
      <xdr:row>35</xdr:row>
      <xdr:rowOff>114300</xdr:rowOff>
    </xdr:from>
    <xdr:to>
      <xdr:col>9</xdr:col>
      <xdr:colOff>38100</xdr:colOff>
      <xdr:row>41</xdr:row>
      <xdr:rowOff>53340</xdr:rowOff>
    </xdr:to>
    <xdr:sp macro="" textlink="">
      <xdr:nvSpPr>
        <xdr:cNvPr id="9096" name="Rectangle 43">
          <a:extLst>
            <a:ext uri="{FF2B5EF4-FFF2-40B4-BE49-F238E27FC236}">
              <a16:creationId xmlns:a16="http://schemas.microsoft.com/office/drawing/2014/main" id="{00000000-0008-0000-3100-000088230000}"/>
            </a:ext>
          </a:extLst>
        </xdr:cNvPr>
        <xdr:cNvSpPr>
          <a:spLocks noChangeArrowheads="1"/>
        </xdr:cNvSpPr>
      </xdr:nvSpPr>
      <xdr:spPr bwMode="auto">
        <a:xfrm>
          <a:off x="502920" y="5608320"/>
          <a:ext cx="5006340" cy="77724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0</xdr:colOff>
      <xdr:row>12</xdr:row>
      <xdr:rowOff>0</xdr:rowOff>
    </xdr:from>
    <xdr:to>
      <xdr:col>10</xdr:col>
      <xdr:colOff>7620</xdr:colOff>
      <xdr:row>13</xdr:row>
      <xdr:rowOff>22860</xdr:rowOff>
    </xdr:to>
    <xdr:sp macro="" textlink="">
      <xdr:nvSpPr>
        <xdr:cNvPr id="9097" name="AutoShape 20">
          <a:extLst>
            <a:ext uri="{FF2B5EF4-FFF2-40B4-BE49-F238E27FC236}">
              <a16:creationId xmlns:a16="http://schemas.microsoft.com/office/drawing/2014/main" id="{00000000-0008-0000-3100-000089230000}"/>
            </a:ext>
          </a:extLst>
        </xdr:cNvPr>
        <xdr:cNvSpPr>
          <a:spLocks noChangeArrowheads="1"/>
        </xdr:cNvSpPr>
      </xdr:nvSpPr>
      <xdr:spPr bwMode="auto">
        <a:xfrm>
          <a:off x="5471160" y="2057400"/>
          <a:ext cx="914400" cy="19050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0</xdr:colOff>
      <xdr:row>15</xdr:row>
      <xdr:rowOff>160020</xdr:rowOff>
    </xdr:from>
    <xdr:to>
      <xdr:col>10</xdr:col>
      <xdr:colOff>0</xdr:colOff>
      <xdr:row>17</xdr:row>
      <xdr:rowOff>22860</xdr:rowOff>
    </xdr:to>
    <xdr:sp macro="" textlink="">
      <xdr:nvSpPr>
        <xdr:cNvPr id="9098" name="AutoShape 21">
          <a:extLst>
            <a:ext uri="{FF2B5EF4-FFF2-40B4-BE49-F238E27FC236}">
              <a16:creationId xmlns:a16="http://schemas.microsoft.com/office/drawing/2014/main" id="{00000000-0008-0000-3100-00008A230000}"/>
            </a:ext>
          </a:extLst>
        </xdr:cNvPr>
        <xdr:cNvSpPr>
          <a:spLocks noChangeArrowheads="1"/>
        </xdr:cNvSpPr>
      </xdr:nvSpPr>
      <xdr:spPr bwMode="auto">
        <a:xfrm>
          <a:off x="5471160" y="2560320"/>
          <a:ext cx="906780" cy="19050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0</xdr:colOff>
      <xdr:row>13</xdr:row>
      <xdr:rowOff>160020</xdr:rowOff>
    </xdr:from>
    <xdr:to>
      <xdr:col>10</xdr:col>
      <xdr:colOff>0</xdr:colOff>
      <xdr:row>15</xdr:row>
      <xdr:rowOff>22860</xdr:rowOff>
    </xdr:to>
    <xdr:sp macro="" textlink="">
      <xdr:nvSpPr>
        <xdr:cNvPr id="9099" name="AutoShape 22">
          <a:extLst>
            <a:ext uri="{FF2B5EF4-FFF2-40B4-BE49-F238E27FC236}">
              <a16:creationId xmlns:a16="http://schemas.microsoft.com/office/drawing/2014/main" id="{00000000-0008-0000-3100-00008B230000}"/>
            </a:ext>
          </a:extLst>
        </xdr:cNvPr>
        <xdr:cNvSpPr>
          <a:spLocks noChangeArrowheads="1"/>
        </xdr:cNvSpPr>
      </xdr:nvSpPr>
      <xdr:spPr bwMode="auto">
        <a:xfrm>
          <a:off x="5471160" y="2308860"/>
          <a:ext cx="906780" cy="19050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0</xdr:colOff>
      <xdr:row>18</xdr:row>
      <xdr:rowOff>0</xdr:rowOff>
    </xdr:from>
    <xdr:to>
      <xdr:col>10</xdr:col>
      <xdr:colOff>0</xdr:colOff>
      <xdr:row>19</xdr:row>
      <xdr:rowOff>15240</xdr:rowOff>
    </xdr:to>
    <xdr:sp macro="" textlink="">
      <xdr:nvSpPr>
        <xdr:cNvPr id="9100" name="AutoShape 23">
          <a:extLst>
            <a:ext uri="{FF2B5EF4-FFF2-40B4-BE49-F238E27FC236}">
              <a16:creationId xmlns:a16="http://schemas.microsoft.com/office/drawing/2014/main" id="{00000000-0008-0000-3100-00008C230000}"/>
            </a:ext>
          </a:extLst>
        </xdr:cNvPr>
        <xdr:cNvSpPr>
          <a:spLocks noChangeArrowheads="1"/>
        </xdr:cNvSpPr>
      </xdr:nvSpPr>
      <xdr:spPr bwMode="auto">
        <a:xfrm>
          <a:off x="5471160" y="2811780"/>
          <a:ext cx="906780" cy="18288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118110</xdr:colOff>
      <xdr:row>16</xdr:row>
      <xdr:rowOff>0</xdr:rowOff>
    </xdr:from>
    <xdr:to>
      <xdr:col>6</xdr:col>
      <xdr:colOff>980878</xdr:colOff>
      <xdr:row>17</xdr:row>
      <xdr:rowOff>28575</xdr:rowOff>
    </xdr:to>
    <xdr:sp macro="" textlink="">
      <xdr:nvSpPr>
        <xdr:cNvPr id="74808" name="AutoShape 12">
          <a:extLst>
            <a:ext uri="{FF2B5EF4-FFF2-40B4-BE49-F238E27FC236}">
              <a16:creationId xmlns:a16="http://schemas.microsoft.com/office/drawing/2014/main" id="{00000000-0008-0000-3200-000038240100}"/>
            </a:ext>
          </a:extLst>
        </xdr:cNvPr>
        <xdr:cNvSpPr>
          <a:spLocks noChangeArrowheads="1"/>
        </xdr:cNvSpPr>
      </xdr:nvSpPr>
      <xdr:spPr bwMode="auto">
        <a:xfrm>
          <a:off x="3362325" y="3171825"/>
          <a:ext cx="9620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セル保護設定</a:t>
          </a:r>
          <a:endParaRPr lang="ja-JP" altLang="en-US"/>
        </a:p>
      </xdr:txBody>
    </xdr:sp>
    <xdr:clientData/>
  </xdr:twoCellAnchor>
  <xdr:twoCellAnchor>
    <xdr:from>
      <xdr:col>8</xdr:col>
      <xdr:colOff>137160</xdr:colOff>
      <xdr:row>16</xdr:row>
      <xdr:rowOff>0</xdr:rowOff>
    </xdr:from>
    <xdr:to>
      <xdr:col>8</xdr:col>
      <xdr:colOff>1007564</xdr:colOff>
      <xdr:row>17</xdr:row>
      <xdr:rowOff>28575</xdr:rowOff>
    </xdr:to>
    <xdr:sp macro="" textlink="">
      <xdr:nvSpPr>
        <xdr:cNvPr id="74809" name="AutoShape 13">
          <a:extLst>
            <a:ext uri="{FF2B5EF4-FFF2-40B4-BE49-F238E27FC236}">
              <a16:creationId xmlns:a16="http://schemas.microsoft.com/office/drawing/2014/main" id="{00000000-0008-0000-3200-000039240100}"/>
            </a:ext>
          </a:extLst>
        </xdr:cNvPr>
        <xdr:cNvSpPr>
          <a:spLocks noChangeArrowheads="1"/>
        </xdr:cNvSpPr>
      </xdr:nvSpPr>
      <xdr:spPr bwMode="auto">
        <a:xfrm>
          <a:off x="5410200" y="3171825"/>
          <a:ext cx="9620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セル保護解除</a:t>
          </a:r>
          <a:endParaRPr lang="ja-JP" altLang="en-US"/>
        </a:p>
      </xdr:txBody>
    </xdr:sp>
    <xdr:clientData/>
  </xdr:twoCellAnchor>
  <xdr:twoCellAnchor>
    <xdr:from>
      <xdr:col>3</xdr:col>
      <xdr:colOff>9525</xdr:colOff>
      <xdr:row>10</xdr:row>
      <xdr:rowOff>28575</xdr:rowOff>
    </xdr:from>
    <xdr:to>
      <xdr:col>4</xdr:col>
      <xdr:colOff>745190</xdr:colOff>
      <xdr:row>10</xdr:row>
      <xdr:rowOff>228600</xdr:rowOff>
    </xdr:to>
    <xdr:sp macro="" textlink="">
      <xdr:nvSpPr>
        <xdr:cNvPr id="74810" name="AutoShape 16">
          <a:extLst>
            <a:ext uri="{FF2B5EF4-FFF2-40B4-BE49-F238E27FC236}">
              <a16:creationId xmlns:a16="http://schemas.microsoft.com/office/drawing/2014/main" id="{00000000-0008-0000-3200-00003A240100}"/>
            </a:ext>
          </a:extLst>
        </xdr:cNvPr>
        <xdr:cNvSpPr>
          <a:spLocks noChangeArrowheads="1"/>
        </xdr:cNvSpPr>
      </xdr:nvSpPr>
      <xdr:spPr bwMode="auto">
        <a:xfrm>
          <a:off x="1676400" y="2038350"/>
          <a:ext cx="9620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セル保護解除</a:t>
          </a:r>
          <a:endParaRPr lang="ja-JP" altLang="en-US"/>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2</xdr:col>
      <xdr:colOff>255270</xdr:colOff>
      <xdr:row>13</xdr:row>
      <xdr:rowOff>0</xdr:rowOff>
    </xdr:from>
    <xdr:to>
      <xdr:col>4</xdr:col>
      <xdr:colOff>128</xdr:colOff>
      <xdr:row>14</xdr:row>
      <xdr:rowOff>28575</xdr:rowOff>
    </xdr:to>
    <xdr:sp macro="" textlink="">
      <xdr:nvSpPr>
        <xdr:cNvPr id="75831" name="AutoShape 4">
          <a:extLst>
            <a:ext uri="{FF2B5EF4-FFF2-40B4-BE49-F238E27FC236}">
              <a16:creationId xmlns:a16="http://schemas.microsoft.com/office/drawing/2014/main" id="{00000000-0008-0000-3300-000037280100}"/>
            </a:ext>
          </a:extLst>
        </xdr:cNvPr>
        <xdr:cNvSpPr>
          <a:spLocks noChangeArrowheads="1"/>
        </xdr:cNvSpPr>
      </xdr:nvSpPr>
      <xdr:spPr bwMode="auto">
        <a:xfrm>
          <a:off x="838200" y="2276475"/>
          <a:ext cx="1047750"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シート保護設定</a:t>
          </a:r>
          <a:endParaRPr lang="ja-JP" altLang="en-US"/>
        </a:p>
      </xdr:txBody>
    </xdr:sp>
    <xdr:clientData/>
  </xdr:twoCellAnchor>
  <xdr:twoCellAnchor>
    <xdr:from>
      <xdr:col>2</xdr:col>
      <xdr:colOff>264795</xdr:colOff>
      <xdr:row>15</xdr:row>
      <xdr:rowOff>152400</xdr:rowOff>
    </xdr:from>
    <xdr:to>
      <xdr:col>4</xdr:col>
      <xdr:colOff>65</xdr:colOff>
      <xdr:row>17</xdr:row>
      <xdr:rowOff>9525</xdr:rowOff>
    </xdr:to>
    <xdr:sp macro="" textlink="">
      <xdr:nvSpPr>
        <xdr:cNvPr id="75832" name="AutoShape 5">
          <a:extLst>
            <a:ext uri="{FF2B5EF4-FFF2-40B4-BE49-F238E27FC236}">
              <a16:creationId xmlns:a16="http://schemas.microsoft.com/office/drawing/2014/main" id="{00000000-0008-0000-3300-000038280100}"/>
            </a:ext>
          </a:extLst>
        </xdr:cNvPr>
        <xdr:cNvSpPr>
          <a:spLocks noChangeArrowheads="1"/>
        </xdr:cNvSpPr>
      </xdr:nvSpPr>
      <xdr:spPr bwMode="auto">
        <a:xfrm>
          <a:off x="847725" y="2771775"/>
          <a:ext cx="10382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シート保護解除</a:t>
          </a:r>
          <a:endParaRPr lang="ja-JP" altLang="en-US"/>
        </a:p>
      </xdr:txBody>
    </xdr:sp>
    <xdr:clientData/>
  </xdr:twoCellAnchor>
  <xdr:twoCellAnchor>
    <xdr:from>
      <xdr:col>3</xdr:col>
      <xdr:colOff>217170</xdr:colOff>
      <xdr:row>7</xdr:row>
      <xdr:rowOff>161925</xdr:rowOff>
    </xdr:from>
    <xdr:to>
      <xdr:col>4</xdr:col>
      <xdr:colOff>384810</xdr:colOff>
      <xdr:row>9</xdr:row>
      <xdr:rowOff>11650</xdr:rowOff>
    </xdr:to>
    <xdr:sp macro="" textlink="">
      <xdr:nvSpPr>
        <xdr:cNvPr id="75833" name="AutoShape 7">
          <a:extLst>
            <a:ext uri="{FF2B5EF4-FFF2-40B4-BE49-F238E27FC236}">
              <a16:creationId xmlns:a16="http://schemas.microsoft.com/office/drawing/2014/main" id="{00000000-0008-0000-3300-000039280100}"/>
            </a:ext>
          </a:extLst>
        </xdr:cNvPr>
        <xdr:cNvSpPr>
          <a:spLocks noChangeArrowheads="1"/>
        </xdr:cNvSpPr>
      </xdr:nvSpPr>
      <xdr:spPr bwMode="auto">
        <a:xfrm>
          <a:off x="1285875" y="1409700"/>
          <a:ext cx="10382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シート保護解除</a:t>
          </a:r>
          <a:endParaRPr lang="ja-JP" altLang="en-US"/>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3</xdr:col>
      <xdr:colOff>243840</xdr:colOff>
      <xdr:row>6</xdr:row>
      <xdr:rowOff>152400</xdr:rowOff>
    </xdr:from>
    <xdr:to>
      <xdr:col>5</xdr:col>
      <xdr:colOff>167640</xdr:colOff>
      <xdr:row>8</xdr:row>
      <xdr:rowOff>9525</xdr:rowOff>
    </xdr:to>
    <xdr:sp macro="" textlink="">
      <xdr:nvSpPr>
        <xdr:cNvPr id="86055" name="AutoShape 2">
          <a:extLst>
            <a:ext uri="{FF2B5EF4-FFF2-40B4-BE49-F238E27FC236}">
              <a16:creationId xmlns:a16="http://schemas.microsoft.com/office/drawing/2014/main" id="{00000000-0008-0000-3400-000027500100}"/>
            </a:ext>
          </a:extLst>
        </xdr:cNvPr>
        <xdr:cNvSpPr>
          <a:spLocks noChangeArrowheads="1"/>
        </xdr:cNvSpPr>
      </xdr:nvSpPr>
      <xdr:spPr bwMode="auto">
        <a:xfrm>
          <a:off x="1352550" y="1228725"/>
          <a:ext cx="1009650" cy="200025"/>
        </a:xfrm>
        <a:prstGeom prst="flowChartAlternateProcess">
          <a:avLst/>
        </a:prstGeom>
        <a:solidFill>
          <a:srgbClr val="C0C0C0"/>
        </a:solidFill>
        <a:ln w="12700" algn="ctr">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シート見出表示</a:t>
          </a:r>
          <a:endParaRPr lang="ja-JP" altLang="en-US"/>
        </a:p>
      </xdr:txBody>
    </xdr:sp>
    <xdr:clientData/>
  </xdr:twoCellAnchor>
  <xdr:twoCellAnchor>
    <xdr:from>
      <xdr:col>3</xdr:col>
      <xdr:colOff>253365</xdr:colOff>
      <xdr:row>8</xdr:row>
      <xdr:rowOff>161925</xdr:rowOff>
    </xdr:from>
    <xdr:to>
      <xdr:col>5</xdr:col>
      <xdr:colOff>167656</xdr:colOff>
      <xdr:row>10</xdr:row>
      <xdr:rowOff>11650</xdr:rowOff>
    </xdr:to>
    <xdr:sp macro="" textlink="">
      <xdr:nvSpPr>
        <xdr:cNvPr id="86056" name="AutoShape 3">
          <a:extLst>
            <a:ext uri="{FF2B5EF4-FFF2-40B4-BE49-F238E27FC236}">
              <a16:creationId xmlns:a16="http://schemas.microsoft.com/office/drawing/2014/main" id="{00000000-0008-0000-3400-000028500100}"/>
            </a:ext>
          </a:extLst>
        </xdr:cNvPr>
        <xdr:cNvSpPr>
          <a:spLocks noChangeArrowheads="1"/>
        </xdr:cNvSpPr>
      </xdr:nvSpPr>
      <xdr:spPr bwMode="auto">
        <a:xfrm>
          <a:off x="1362075" y="1581150"/>
          <a:ext cx="1000125" cy="200025"/>
        </a:xfrm>
        <a:prstGeom prst="flowChartAlternateProcess">
          <a:avLst/>
        </a:prstGeom>
        <a:solidFill>
          <a:srgbClr val="C0C0C0"/>
        </a:solidFill>
        <a:ln w="12700" algn="ctr">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シートコピー</a:t>
          </a:r>
          <a:endParaRPr lang="ja-JP" altLang="en-US"/>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3</xdr:col>
      <xdr:colOff>236220</xdr:colOff>
      <xdr:row>10</xdr:row>
      <xdr:rowOff>28575</xdr:rowOff>
    </xdr:from>
    <xdr:to>
      <xdr:col>4</xdr:col>
      <xdr:colOff>323883</xdr:colOff>
      <xdr:row>10</xdr:row>
      <xdr:rowOff>228600</xdr:rowOff>
    </xdr:to>
    <xdr:sp macro="" textlink="">
      <xdr:nvSpPr>
        <xdr:cNvPr id="80949" name="AutoShape 8">
          <a:extLst>
            <a:ext uri="{FF2B5EF4-FFF2-40B4-BE49-F238E27FC236}">
              <a16:creationId xmlns:a16="http://schemas.microsoft.com/office/drawing/2014/main" id="{00000000-0008-0000-3500-0000353C0100}"/>
            </a:ext>
          </a:extLst>
        </xdr:cNvPr>
        <xdr:cNvSpPr>
          <a:spLocks noChangeArrowheads="1"/>
        </xdr:cNvSpPr>
      </xdr:nvSpPr>
      <xdr:spPr bwMode="auto">
        <a:xfrm>
          <a:off x="1323975" y="1752600"/>
          <a:ext cx="9620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行列指定（変更）</a:t>
          </a:r>
          <a:endParaRPr lang="ja-JP" altLang="en-US"/>
        </a:p>
      </xdr:txBody>
    </xdr:sp>
    <xdr:clientData/>
  </xdr:twoCellAnchor>
  <xdr:twoCellAnchor>
    <xdr:from>
      <xdr:col>3</xdr:col>
      <xdr:colOff>217170</xdr:colOff>
      <xdr:row>5</xdr:row>
      <xdr:rowOff>28575</xdr:rowOff>
    </xdr:from>
    <xdr:to>
      <xdr:col>4</xdr:col>
      <xdr:colOff>312420</xdr:colOff>
      <xdr:row>5</xdr:row>
      <xdr:rowOff>228600</xdr:rowOff>
    </xdr:to>
    <xdr:sp macro="" textlink="">
      <xdr:nvSpPr>
        <xdr:cNvPr id="80950" name="AutoShape 9">
          <a:extLst>
            <a:ext uri="{FF2B5EF4-FFF2-40B4-BE49-F238E27FC236}">
              <a16:creationId xmlns:a16="http://schemas.microsoft.com/office/drawing/2014/main" id="{00000000-0008-0000-3500-0000363C0100}"/>
            </a:ext>
          </a:extLst>
        </xdr:cNvPr>
        <xdr:cNvSpPr>
          <a:spLocks noChangeArrowheads="1"/>
        </xdr:cNvSpPr>
      </xdr:nvSpPr>
      <xdr:spPr bwMode="auto">
        <a:xfrm>
          <a:off x="1304925" y="990600"/>
          <a:ext cx="9620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行列指定（変更）</a:t>
          </a:r>
          <a:endParaRPr lang="ja-JP" altLang="en-US"/>
        </a:p>
      </xdr:txBody>
    </xdr:sp>
    <xdr:clientData/>
  </xdr:twoCellAnchor>
  <xdr:twoCellAnchor>
    <xdr:from>
      <xdr:col>3</xdr:col>
      <xdr:colOff>226695</xdr:colOff>
      <xdr:row>13</xdr:row>
      <xdr:rowOff>28575</xdr:rowOff>
    </xdr:from>
    <xdr:to>
      <xdr:col>4</xdr:col>
      <xdr:colOff>449551</xdr:colOff>
      <xdr:row>13</xdr:row>
      <xdr:rowOff>228600</xdr:rowOff>
    </xdr:to>
    <xdr:sp macro="" textlink="">
      <xdr:nvSpPr>
        <xdr:cNvPr id="80951" name="AutoShape 8">
          <a:extLst>
            <a:ext uri="{FF2B5EF4-FFF2-40B4-BE49-F238E27FC236}">
              <a16:creationId xmlns:a16="http://schemas.microsoft.com/office/drawing/2014/main" id="{00000000-0008-0000-3500-0000373C0100}"/>
            </a:ext>
          </a:extLst>
        </xdr:cNvPr>
        <xdr:cNvSpPr>
          <a:spLocks noChangeArrowheads="1"/>
        </xdr:cNvSpPr>
      </xdr:nvSpPr>
      <xdr:spPr bwMode="auto">
        <a:xfrm>
          <a:off x="1314450" y="2257425"/>
          <a:ext cx="1104900"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行列指定（初期化）</a:t>
          </a:r>
          <a:endParaRPr lang="ja-JP" altLang="en-US"/>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3</xdr:col>
      <xdr:colOff>7620</xdr:colOff>
      <xdr:row>10</xdr:row>
      <xdr:rowOff>76200</xdr:rowOff>
    </xdr:from>
    <xdr:to>
      <xdr:col>11</xdr:col>
      <xdr:colOff>464820</xdr:colOff>
      <xdr:row>12</xdr:row>
      <xdr:rowOff>129540</xdr:rowOff>
    </xdr:to>
    <xdr:grpSp>
      <xdr:nvGrpSpPr>
        <xdr:cNvPr id="82631" name="Group 310">
          <a:extLst>
            <a:ext uri="{FF2B5EF4-FFF2-40B4-BE49-F238E27FC236}">
              <a16:creationId xmlns:a16="http://schemas.microsoft.com/office/drawing/2014/main" id="{00000000-0008-0000-3600-0000C7420100}"/>
            </a:ext>
          </a:extLst>
        </xdr:cNvPr>
        <xdr:cNvGrpSpPr>
          <a:grpSpLocks/>
        </xdr:cNvGrpSpPr>
      </xdr:nvGrpSpPr>
      <xdr:grpSpPr bwMode="auto">
        <a:xfrm>
          <a:off x="1447800" y="2066925"/>
          <a:ext cx="6858000" cy="400050"/>
          <a:chOff x="169" y="207"/>
          <a:chExt cx="799" cy="42"/>
        </a:xfrm>
      </xdr:grpSpPr>
      <xdr:sp macro="" textlink="">
        <xdr:nvSpPr>
          <xdr:cNvPr id="82213" name="Rectangle 16">
            <a:extLst>
              <a:ext uri="{FF2B5EF4-FFF2-40B4-BE49-F238E27FC236}">
                <a16:creationId xmlns:a16="http://schemas.microsoft.com/office/drawing/2014/main" id="{00000000-0008-0000-3600-000025410100}"/>
              </a:ext>
            </a:extLst>
          </xdr:cNvPr>
          <xdr:cNvSpPr>
            <a:spLocks noChangeArrowheads="1"/>
          </xdr:cNvSpPr>
        </xdr:nvSpPr>
        <xdr:spPr bwMode="auto">
          <a:xfrm>
            <a:off x="169" y="208"/>
            <a:ext cx="799" cy="41"/>
          </a:xfrm>
          <a:prstGeom prst="rect">
            <a:avLst/>
          </a:prstGeom>
          <a:solidFill>
            <a:srgbClr val="FFFFFF">
              <a:alpha val="0"/>
            </a:srgbClr>
          </a:solidFill>
          <a:ln w="9525" algn="ctr">
            <a:solidFill>
              <a:srgbClr val="000000"/>
            </a:solidFill>
            <a:miter lim="800000"/>
            <a:headEnd/>
            <a:tailEnd/>
          </a:ln>
        </xdr:spPr>
        <xdr:txBody>
          <a:bodyPr vertOverflow="clip" wrap="square" lIns="36576" tIns="18288" rIns="0" bIns="0" anchor="t" upright="1"/>
          <a:lstStyle/>
          <a:p>
            <a:pPr algn="l" rtl="0">
              <a:defRPr sz="1000"/>
            </a:pPr>
            <a:r>
              <a:rPr lang="ja-JP" altLang="en-US" sz="1100" b="1" i="0" u="none" strike="noStrike" baseline="0">
                <a:solidFill>
                  <a:srgbClr val="0000FF"/>
                </a:solidFill>
                <a:latin typeface="ＭＳ Ｐゴシック"/>
                <a:ea typeface="ＭＳ Ｐゴシック"/>
              </a:rPr>
              <a:t>2段目の</a:t>
            </a:r>
            <a:r>
              <a:rPr lang="ja-JP" altLang="en-US" sz="1100" b="1" i="0" u="none" strike="noStrike" baseline="0">
                <a:solidFill>
                  <a:srgbClr val="000000"/>
                </a:solidFill>
                <a:latin typeface="ＭＳ Ｐゴシック"/>
                <a:ea typeface="ＭＳ Ｐゴシック"/>
              </a:rPr>
              <a:t> </a:t>
            </a:r>
            <a:r>
              <a:rPr lang="ja-JP" altLang="en-US" sz="1100" b="1" i="0" u="none" strike="noStrike" baseline="0">
                <a:solidFill>
                  <a:srgbClr val="FF0000"/>
                </a:solidFill>
                <a:latin typeface="ＭＳ Ｐゴシック"/>
                <a:ea typeface="ＭＳ Ｐゴシック"/>
              </a:rPr>
              <a:t>★　　　　　　　　　　　　◆                       ◆</a:t>
            </a:r>
            <a:endParaRPr lang="ja-JP" altLang="en-US" sz="1100" b="0" i="0" u="none" strike="noStrike" baseline="0">
              <a:solidFill>
                <a:srgbClr val="000000"/>
              </a:solidFill>
              <a:latin typeface="ＭＳ Ｐゴシック"/>
              <a:ea typeface="ＭＳ Ｐゴシック"/>
            </a:endParaRPr>
          </a:p>
          <a:p>
            <a:pPr algn="l" rtl="0">
              <a:lnSpc>
                <a:spcPts val="1200"/>
              </a:lnSpc>
              <a:defRPr sz="1000"/>
            </a:pPr>
            <a:r>
              <a:rPr lang="ja-JP" altLang="en-US" sz="1100" b="1" i="0" u="none" strike="noStrike" baseline="0">
                <a:solidFill>
                  <a:srgbClr val="0000FF"/>
                </a:solidFill>
                <a:latin typeface="ＭＳ Ｐゴシック"/>
                <a:ea typeface="ＭＳ Ｐゴシック"/>
              </a:rPr>
              <a:t>ボタン</a:t>
            </a:r>
            <a:endParaRPr lang="ja-JP" altLang="en-US"/>
          </a:p>
        </xdr:txBody>
      </xdr:sp>
      <xdr:sp macro="" textlink="">
        <xdr:nvSpPr>
          <xdr:cNvPr id="82214" name="AutoShape 17">
            <a:extLst>
              <a:ext uri="{FF2B5EF4-FFF2-40B4-BE49-F238E27FC236}">
                <a16:creationId xmlns:a16="http://schemas.microsoft.com/office/drawing/2014/main" id="{00000000-0008-0000-3600-000026410100}"/>
              </a:ext>
            </a:extLst>
          </xdr:cNvPr>
          <xdr:cNvSpPr>
            <a:spLocks noChangeAspect="1" noChangeArrowheads="1"/>
          </xdr:cNvSpPr>
        </xdr:nvSpPr>
        <xdr:spPr bwMode="auto">
          <a:xfrm>
            <a:off x="252" y="214"/>
            <a:ext cx="131" cy="22"/>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行列表示(行指定)</a:t>
            </a:r>
            <a:endParaRPr lang="ja-JP" altLang="en-US"/>
          </a:p>
        </xdr:txBody>
      </xdr:sp>
      <xdr:sp macro="" textlink="">
        <xdr:nvSpPr>
          <xdr:cNvPr id="82215" name="AutoShape 18">
            <a:extLst>
              <a:ext uri="{FF2B5EF4-FFF2-40B4-BE49-F238E27FC236}">
                <a16:creationId xmlns:a16="http://schemas.microsoft.com/office/drawing/2014/main" id="{00000000-0008-0000-3600-000027410100}"/>
              </a:ext>
            </a:extLst>
          </xdr:cNvPr>
          <xdr:cNvSpPr>
            <a:spLocks noChangeAspect="1" noChangeArrowheads="1"/>
          </xdr:cNvSpPr>
        </xdr:nvSpPr>
        <xdr:spPr bwMode="auto">
          <a:xfrm>
            <a:off x="401" y="214"/>
            <a:ext cx="131" cy="21"/>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行列表示(行非表示)</a:t>
            </a:r>
            <a:endParaRPr lang="ja-JP" altLang="en-US"/>
          </a:p>
        </xdr:txBody>
      </xdr:sp>
      <xdr:sp macro="" textlink="">
        <xdr:nvSpPr>
          <xdr:cNvPr id="82216" name="AutoShape 19">
            <a:extLst>
              <a:ext uri="{FF2B5EF4-FFF2-40B4-BE49-F238E27FC236}">
                <a16:creationId xmlns:a16="http://schemas.microsoft.com/office/drawing/2014/main" id="{00000000-0008-0000-3600-000028410100}"/>
              </a:ext>
            </a:extLst>
          </xdr:cNvPr>
          <xdr:cNvSpPr>
            <a:spLocks noChangeAspect="1" noChangeArrowheads="1"/>
          </xdr:cNvSpPr>
        </xdr:nvSpPr>
        <xdr:spPr bwMode="auto">
          <a:xfrm>
            <a:off x="555" y="214"/>
            <a:ext cx="131" cy="22"/>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行列表示(行表示)</a:t>
            </a:r>
            <a:endParaRPr lang="ja-JP" altLang="en-US"/>
          </a:p>
        </xdr:txBody>
      </xdr:sp>
      <xdr:sp macro="" textlink="">
        <xdr:nvSpPr>
          <xdr:cNvPr id="82220" name="AutoShape 23">
            <a:extLst>
              <a:ext uri="{FF2B5EF4-FFF2-40B4-BE49-F238E27FC236}">
                <a16:creationId xmlns:a16="http://schemas.microsoft.com/office/drawing/2014/main" id="{00000000-0008-0000-3600-00002C410100}"/>
              </a:ext>
            </a:extLst>
          </xdr:cNvPr>
          <xdr:cNvSpPr>
            <a:spLocks noChangeAspect="1" noChangeArrowheads="1"/>
          </xdr:cNvSpPr>
        </xdr:nvSpPr>
        <xdr:spPr bwMode="auto">
          <a:xfrm>
            <a:off x="692" y="207"/>
            <a:ext cx="264" cy="42"/>
          </a:xfrm>
          <a:prstGeom prst="roundRect">
            <a:avLst>
              <a:gd name="adj" fmla="val 16667"/>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lgn="ctr">
                <a:solidFill>
                  <a:srgbClr val="000000"/>
                </a:solidFill>
                <a:round/>
                <a:headEnd/>
                <a:tailEnd/>
              </a14:hiddenLine>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a:t>
            </a:r>
            <a:r>
              <a:rPr lang="ja-JP" altLang="en-US" sz="1000" b="1" i="0" u="none" strike="noStrike" baseline="0">
                <a:solidFill>
                  <a:srgbClr val="0000FF"/>
                </a:solidFill>
                <a:latin typeface="ＭＳ Ｐゴシック"/>
                <a:ea typeface="ＭＳ Ｐゴシック"/>
              </a:rPr>
              <a:t>1段目のボタンと同様の機能で、　</a:t>
            </a:r>
          </a:p>
          <a:p>
            <a:pPr algn="l" rtl="0">
              <a:lnSpc>
                <a:spcPts val="1200"/>
              </a:lnSpc>
              <a:defRPr sz="1000"/>
            </a:pPr>
            <a:r>
              <a:rPr lang="ja-JP" altLang="en-US" sz="1000" b="1" i="0" u="none" strike="noStrike" baseline="0">
                <a:solidFill>
                  <a:srgbClr val="0000FF"/>
                </a:solidFill>
                <a:latin typeface="ＭＳ Ｐゴシック"/>
                <a:ea typeface="ＭＳ Ｐゴシック"/>
              </a:rPr>
              <a:t>　　　　　【行】が表示、非表示になります。</a:t>
            </a:r>
            <a:endParaRPr lang="ja-JP" altLang="en-US"/>
          </a:p>
        </xdr:txBody>
      </xdr:sp>
    </xdr:grpSp>
    <xdr:clientData/>
  </xdr:twoCellAnchor>
  <xdr:twoCellAnchor>
    <xdr:from>
      <xdr:col>3</xdr:col>
      <xdr:colOff>7620</xdr:colOff>
      <xdr:row>5</xdr:row>
      <xdr:rowOff>0</xdr:rowOff>
    </xdr:from>
    <xdr:to>
      <xdr:col>11</xdr:col>
      <xdr:colOff>464820</xdr:colOff>
      <xdr:row>10</xdr:row>
      <xdr:rowOff>68580</xdr:rowOff>
    </xdr:to>
    <xdr:grpSp>
      <xdr:nvGrpSpPr>
        <xdr:cNvPr id="82632" name="Group 311">
          <a:extLst>
            <a:ext uri="{FF2B5EF4-FFF2-40B4-BE49-F238E27FC236}">
              <a16:creationId xmlns:a16="http://schemas.microsoft.com/office/drawing/2014/main" id="{00000000-0008-0000-3600-0000C8420100}"/>
            </a:ext>
          </a:extLst>
        </xdr:cNvPr>
        <xdr:cNvGrpSpPr>
          <a:grpSpLocks/>
        </xdr:cNvGrpSpPr>
      </xdr:nvGrpSpPr>
      <xdr:grpSpPr bwMode="auto">
        <a:xfrm>
          <a:off x="1447800" y="1133475"/>
          <a:ext cx="6858000" cy="923925"/>
          <a:chOff x="169" y="110"/>
          <a:chExt cx="799" cy="97"/>
        </a:xfrm>
      </xdr:grpSpPr>
      <xdr:sp macro="" textlink="">
        <xdr:nvSpPr>
          <xdr:cNvPr id="82212" name="Rectangle 15">
            <a:extLst>
              <a:ext uri="{FF2B5EF4-FFF2-40B4-BE49-F238E27FC236}">
                <a16:creationId xmlns:a16="http://schemas.microsoft.com/office/drawing/2014/main" id="{00000000-0008-0000-3600-000024410100}"/>
              </a:ext>
            </a:extLst>
          </xdr:cNvPr>
          <xdr:cNvSpPr>
            <a:spLocks noChangeArrowheads="1"/>
          </xdr:cNvSpPr>
        </xdr:nvSpPr>
        <xdr:spPr bwMode="auto">
          <a:xfrm>
            <a:off x="169" y="110"/>
            <a:ext cx="799" cy="90"/>
          </a:xfrm>
          <a:prstGeom prst="rect">
            <a:avLst/>
          </a:prstGeom>
          <a:solidFill>
            <a:srgbClr val="FFFFFF">
              <a:alpha val="0"/>
            </a:srgbClr>
          </a:solidFill>
          <a:ln w="9525" algn="ctr">
            <a:solidFill>
              <a:srgbClr val="000000"/>
            </a:solidFill>
            <a:miter lim="800000"/>
            <a:headEnd/>
            <a:tailEnd/>
          </a:ln>
        </xdr:spPr>
        <xdr:txBody>
          <a:bodyPr vertOverflow="clip" wrap="square" lIns="36576" tIns="18288" rIns="0" bIns="0" anchor="t" upright="1"/>
          <a:lstStyle/>
          <a:p>
            <a:pPr algn="l" rtl="0">
              <a:lnSpc>
                <a:spcPts val="1300"/>
              </a:lnSpc>
              <a:defRPr sz="1000"/>
            </a:pPr>
            <a:r>
              <a:rPr lang="ja-JP" altLang="en-US" sz="1100" b="1" i="0" u="none" strike="noStrike" baseline="0">
                <a:solidFill>
                  <a:srgbClr val="0000FF"/>
                </a:solidFill>
                <a:latin typeface="ＭＳ Ｐゴシック"/>
                <a:ea typeface="ＭＳ Ｐゴシック"/>
              </a:rPr>
              <a:t>１段目の</a:t>
            </a:r>
          </a:p>
          <a:p>
            <a:pPr algn="l" rtl="0">
              <a:lnSpc>
                <a:spcPts val="1300"/>
              </a:lnSpc>
              <a:defRPr sz="1000"/>
            </a:pPr>
            <a:r>
              <a:rPr lang="ja-JP" altLang="en-US" sz="1100" b="1" i="0" u="none" strike="noStrike" baseline="0">
                <a:solidFill>
                  <a:srgbClr val="0000FF"/>
                </a:solidFill>
                <a:latin typeface="ＭＳ Ｐゴシック"/>
                <a:ea typeface="ＭＳ Ｐゴシック"/>
              </a:rPr>
              <a:t>ボタン</a:t>
            </a:r>
            <a:endParaRPr lang="ja-JP" altLang="en-US"/>
          </a:p>
        </xdr:txBody>
      </xdr:sp>
      <xdr:sp macro="" textlink="">
        <xdr:nvSpPr>
          <xdr:cNvPr id="82217" name="AutoShape 20">
            <a:extLst>
              <a:ext uri="{FF2B5EF4-FFF2-40B4-BE49-F238E27FC236}">
                <a16:creationId xmlns:a16="http://schemas.microsoft.com/office/drawing/2014/main" id="{00000000-0008-0000-3600-000029410100}"/>
              </a:ext>
            </a:extLst>
          </xdr:cNvPr>
          <xdr:cNvSpPr>
            <a:spLocks noChangeAspect="1" noChangeArrowheads="1"/>
          </xdr:cNvSpPr>
        </xdr:nvSpPr>
        <xdr:spPr bwMode="auto">
          <a:xfrm>
            <a:off x="385" y="112"/>
            <a:ext cx="557" cy="33"/>
          </a:xfrm>
          <a:prstGeom prst="roundRect">
            <a:avLst>
              <a:gd name="adj" fmla="val 16667"/>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lgn="ctr">
                <a:solidFill>
                  <a:srgbClr val="000000"/>
                </a:solidFill>
                <a:round/>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a:t>
            </a:r>
            <a:r>
              <a:rPr lang="ja-JP" altLang="en-US" sz="1100" b="0" i="0" u="none" strike="noStrike" baseline="0">
                <a:solidFill>
                  <a:srgbClr val="008000"/>
                </a:solidFill>
                <a:latin typeface="ＭＳ Ｐゴシック"/>
                <a:ea typeface="ＭＳ Ｐゴシック"/>
              </a:rPr>
              <a:t>★</a:t>
            </a:r>
            <a:r>
              <a:rPr lang="ja-JP" altLang="en-US" sz="1000" b="1" i="0" u="none" strike="noStrike" baseline="0">
                <a:solidFill>
                  <a:srgbClr val="0000FF"/>
                </a:solidFill>
                <a:latin typeface="ＭＳ Ｐゴシック"/>
                <a:ea typeface="ＭＳ Ｐゴシック"/>
              </a:rPr>
              <a:t>印の列（左から３、９～１３列目）が非表示になり、データが表示されます。</a:t>
            </a:r>
            <a:endParaRPr lang="ja-JP" altLang="en-US"/>
          </a:p>
        </xdr:txBody>
      </xdr:sp>
      <xdr:sp macro="" textlink="">
        <xdr:nvSpPr>
          <xdr:cNvPr id="82218" name="AutoShape 21">
            <a:extLst>
              <a:ext uri="{FF2B5EF4-FFF2-40B4-BE49-F238E27FC236}">
                <a16:creationId xmlns:a16="http://schemas.microsoft.com/office/drawing/2014/main" id="{00000000-0008-0000-3600-00002A410100}"/>
              </a:ext>
            </a:extLst>
          </xdr:cNvPr>
          <xdr:cNvSpPr>
            <a:spLocks noChangeAspect="1" noChangeArrowheads="1"/>
          </xdr:cNvSpPr>
        </xdr:nvSpPr>
        <xdr:spPr bwMode="auto">
          <a:xfrm>
            <a:off x="386" y="144"/>
            <a:ext cx="557" cy="32"/>
          </a:xfrm>
          <a:prstGeom prst="roundRect">
            <a:avLst>
              <a:gd name="adj" fmla="val 16667"/>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lgn="ctr">
                <a:solidFill>
                  <a:srgbClr val="000000"/>
                </a:solidFill>
                <a:round/>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a:t>
            </a:r>
            <a:r>
              <a:rPr lang="ja-JP" altLang="en-US" sz="1100" b="0" i="0" u="none" strike="noStrike" baseline="0">
                <a:solidFill>
                  <a:srgbClr val="008000"/>
                </a:solidFill>
                <a:latin typeface="ＭＳ Ｐゴシック"/>
                <a:ea typeface="ＭＳ Ｐゴシック"/>
              </a:rPr>
              <a:t>◆</a:t>
            </a:r>
            <a:r>
              <a:rPr lang="ja-JP" altLang="en-US" sz="1000" b="1" i="0" u="none" strike="noStrike" baseline="0">
                <a:solidFill>
                  <a:srgbClr val="0000FF"/>
                </a:solidFill>
                <a:latin typeface="ＭＳ Ｐゴシック"/>
                <a:ea typeface="ＭＳ Ｐゴシック"/>
              </a:rPr>
              <a:t>印の列（左から７列目）が非表示になります。</a:t>
            </a:r>
            <a:endParaRPr lang="ja-JP" altLang="en-US"/>
          </a:p>
        </xdr:txBody>
      </xdr:sp>
      <xdr:sp macro="" textlink="">
        <xdr:nvSpPr>
          <xdr:cNvPr id="82219" name="AutoShape 22">
            <a:extLst>
              <a:ext uri="{FF2B5EF4-FFF2-40B4-BE49-F238E27FC236}">
                <a16:creationId xmlns:a16="http://schemas.microsoft.com/office/drawing/2014/main" id="{00000000-0008-0000-3600-00002B410100}"/>
              </a:ext>
            </a:extLst>
          </xdr:cNvPr>
          <xdr:cNvSpPr>
            <a:spLocks noChangeAspect="1" noChangeArrowheads="1"/>
          </xdr:cNvSpPr>
        </xdr:nvSpPr>
        <xdr:spPr bwMode="auto">
          <a:xfrm>
            <a:off x="387" y="175"/>
            <a:ext cx="556" cy="32"/>
          </a:xfrm>
          <a:prstGeom prst="roundRect">
            <a:avLst>
              <a:gd name="adj" fmla="val 16667"/>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lgn="ctr">
                <a:solidFill>
                  <a:srgbClr val="000000"/>
                </a:solidFill>
                <a:round/>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a:t>
            </a:r>
            <a:r>
              <a:rPr lang="ja-JP" altLang="en-US" sz="1100" b="0" i="0" u="none" strike="noStrike" baseline="0">
                <a:solidFill>
                  <a:srgbClr val="008000"/>
                </a:solidFill>
                <a:latin typeface="ＭＳ Ｐゴシック"/>
                <a:ea typeface="ＭＳ Ｐゴシック"/>
              </a:rPr>
              <a:t>◆</a:t>
            </a:r>
            <a:r>
              <a:rPr lang="ja-JP" altLang="en-US" sz="1000" b="1" i="0" u="none" strike="noStrike" baseline="0">
                <a:solidFill>
                  <a:srgbClr val="0000FF"/>
                </a:solidFill>
                <a:latin typeface="ＭＳ Ｐゴシック"/>
                <a:ea typeface="ＭＳ Ｐゴシック"/>
              </a:rPr>
              <a:t>印の列を再表示します。</a:t>
            </a:r>
            <a:endParaRPr lang="ja-JP" altLang="en-US"/>
          </a:p>
        </xdr:txBody>
      </xdr:sp>
      <xdr:sp macro="" textlink="">
        <xdr:nvSpPr>
          <xdr:cNvPr id="82221" name="AutoShape 24">
            <a:extLst>
              <a:ext uri="{FF2B5EF4-FFF2-40B4-BE49-F238E27FC236}">
                <a16:creationId xmlns:a16="http://schemas.microsoft.com/office/drawing/2014/main" id="{00000000-0008-0000-3600-00002D410100}"/>
              </a:ext>
            </a:extLst>
          </xdr:cNvPr>
          <xdr:cNvSpPr>
            <a:spLocks noChangeAspect="1" noChangeArrowheads="1"/>
          </xdr:cNvSpPr>
        </xdr:nvSpPr>
        <xdr:spPr bwMode="auto">
          <a:xfrm>
            <a:off x="252" y="115"/>
            <a:ext cx="131" cy="22"/>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行列表示(列指定)</a:t>
            </a:r>
            <a:endParaRPr lang="ja-JP" altLang="en-US"/>
          </a:p>
        </xdr:txBody>
      </xdr:sp>
      <xdr:sp macro="" textlink="">
        <xdr:nvSpPr>
          <xdr:cNvPr id="82222" name="AutoShape 25">
            <a:extLst>
              <a:ext uri="{FF2B5EF4-FFF2-40B4-BE49-F238E27FC236}">
                <a16:creationId xmlns:a16="http://schemas.microsoft.com/office/drawing/2014/main" id="{00000000-0008-0000-3600-00002E410100}"/>
              </a:ext>
            </a:extLst>
          </xdr:cNvPr>
          <xdr:cNvSpPr>
            <a:spLocks noChangeAspect="1" noChangeArrowheads="1"/>
          </xdr:cNvSpPr>
        </xdr:nvSpPr>
        <xdr:spPr bwMode="auto">
          <a:xfrm>
            <a:off x="252" y="145"/>
            <a:ext cx="131" cy="22"/>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行列表示(列非表示)</a:t>
            </a:r>
            <a:endParaRPr lang="ja-JP" altLang="en-US"/>
          </a:p>
        </xdr:txBody>
      </xdr:sp>
      <xdr:sp macro="" textlink="">
        <xdr:nvSpPr>
          <xdr:cNvPr id="82223" name="AutoShape 26">
            <a:extLst>
              <a:ext uri="{FF2B5EF4-FFF2-40B4-BE49-F238E27FC236}">
                <a16:creationId xmlns:a16="http://schemas.microsoft.com/office/drawing/2014/main" id="{00000000-0008-0000-3600-00002F410100}"/>
              </a:ext>
            </a:extLst>
          </xdr:cNvPr>
          <xdr:cNvSpPr>
            <a:spLocks noChangeAspect="1" noChangeArrowheads="1"/>
          </xdr:cNvSpPr>
        </xdr:nvSpPr>
        <xdr:spPr bwMode="auto">
          <a:xfrm>
            <a:off x="252" y="174"/>
            <a:ext cx="131" cy="22"/>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行列表示(列表示)</a:t>
            </a:r>
            <a:endParaRPr lang="ja-JP" altLang="en-US"/>
          </a:p>
        </xdr:txBody>
      </xdr:sp>
    </xdr:grpSp>
    <xdr:clientData/>
  </xdr:twoCellAnchor>
  <xdr:twoCellAnchor editAs="absolute">
    <xdr:from>
      <xdr:col>2</xdr:col>
      <xdr:colOff>950595</xdr:colOff>
      <xdr:row>4</xdr:row>
      <xdr:rowOff>76200</xdr:rowOff>
    </xdr:from>
    <xdr:to>
      <xdr:col>12</xdr:col>
      <xdr:colOff>363855</xdr:colOff>
      <xdr:row>4</xdr:row>
      <xdr:rowOff>257175</xdr:rowOff>
    </xdr:to>
    <xdr:sp macro="" textlink="">
      <xdr:nvSpPr>
        <xdr:cNvPr id="12316" name="Rectangle 28">
          <a:extLst>
            <a:ext uri="{FF2B5EF4-FFF2-40B4-BE49-F238E27FC236}">
              <a16:creationId xmlns:a16="http://schemas.microsoft.com/office/drawing/2014/main" id="{00000000-0008-0000-3600-00001C300000}"/>
            </a:ext>
          </a:extLst>
        </xdr:cNvPr>
        <xdr:cNvSpPr>
          <a:spLocks noChangeArrowheads="1"/>
        </xdr:cNvSpPr>
      </xdr:nvSpPr>
      <xdr:spPr bwMode="auto">
        <a:xfrm>
          <a:off x="1714500" y="809625"/>
          <a:ext cx="8582025" cy="180975"/>
        </a:xfrm>
        <a:prstGeom prst="rect">
          <a:avLst/>
        </a:prstGeom>
        <a:solidFill>
          <a:srgbClr val="FFFFFF">
            <a:alpha val="0"/>
          </a:srgbClr>
        </a:solidFill>
        <a:ln w="9525" algn="ctr">
          <a:noFill/>
          <a:miter lim="800000"/>
          <a:headEnd/>
          <a:tailEnd/>
        </a:ln>
        <a:effectLst/>
      </xdr:spPr>
      <xdr:txBody>
        <a:bodyPr vertOverflow="clip" wrap="square" lIns="36576" tIns="18288" rIns="0" bIns="0" anchor="t" upright="1"/>
        <a:lstStyle/>
        <a:p>
          <a:pPr algn="l" rtl="0">
            <a:defRPr sz="1000"/>
          </a:pPr>
          <a:r>
            <a:rPr lang="ja-JP" altLang="en-US" sz="1100" b="1" i="0" u="none" strike="noStrike" baseline="0">
              <a:solidFill>
                <a:srgbClr val="0000FF"/>
              </a:solidFill>
              <a:latin typeface="ＭＳ Ｐゴシック"/>
              <a:ea typeface="ＭＳ Ｐゴシック"/>
            </a:rPr>
            <a:t>操作：　下記のボタンをクリックして、実行結果を確認しましょう。 　　　　　　　　　　　</a:t>
          </a:r>
        </a:p>
      </xdr:txBody>
    </xdr:sp>
    <xdr:clientData/>
  </xdr:twoCellAnchor>
  <xdr:twoCellAnchor>
    <xdr:from>
      <xdr:col>6</xdr:col>
      <xdr:colOff>0</xdr:colOff>
      <xdr:row>13</xdr:row>
      <xdr:rowOff>68580</xdr:rowOff>
    </xdr:from>
    <xdr:to>
      <xdr:col>10</xdr:col>
      <xdr:colOff>327660</xdr:colOff>
      <xdr:row>15</xdr:row>
      <xdr:rowOff>0</xdr:rowOff>
    </xdr:to>
    <xdr:grpSp>
      <xdr:nvGrpSpPr>
        <xdr:cNvPr id="82634" name="Group 309">
          <a:extLst>
            <a:ext uri="{FF2B5EF4-FFF2-40B4-BE49-F238E27FC236}">
              <a16:creationId xmlns:a16="http://schemas.microsoft.com/office/drawing/2014/main" id="{00000000-0008-0000-3600-0000CA420100}"/>
            </a:ext>
          </a:extLst>
        </xdr:cNvPr>
        <xdr:cNvGrpSpPr>
          <a:grpSpLocks/>
        </xdr:cNvGrpSpPr>
      </xdr:nvGrpSpPr>
      <xdr:grpSpPr bwMode="auto">
        <a:xfrm>
          <a:off x="3552825" y="2571750"/>
          <a:ext cx="3657600" cy="276225"/>
          <a:chOff x="414" y="258"/>
          <a:chExt cx="427" cy="29"/>
        </a:xfrm>
      </xdr:grpSpPr>
      <xdr:sp macro="" textlink="">
        <xdr:nvSpPr>
          <xdr:cNvPr id="82635" name="Rectangle 16">
            <a:extLst>
              <a:ext uri="{FF2B5EF4-FFF2-40B4-BE49-F238E27FC236}">
                <a16:creationId xmlns:a16="http://schemas.microsoft.com/office/drawing/2014/main" id="{00000000-0008-0000-3600-0000CB420100}"/>
              </a:ext>
            </a:extLst>
          </xdr:cNvPr>
          <xdr:cNvSpPr>
            <a:spLocks noChangeArrowheads="1"/>
          </xdr:cNvSpPr>
        </xdr:nvSpPr>
        <xdr:spPr bwMode="auto">
          <a:xfrm>
            <a:off x="414" y="258"/>
            <a:ext cx="427" cy="29"/>
          </a:xfrm>
          <a:prstGeom prst="rect">
            <a:avLst/>
          </a:prstGeom>
          <a:solidFill>
            <a:srgbClr val="FFFFFF">
              <a:alpha val="0"/>
            </a:srgbClr>
          </a:solidFill>
          <a:ln w="9525" algn="ctr">
            <a:solidFill>
              <a:srgbClr val="000000"/>
            </a:solidFill>
            <a:miter lim="800000"/>
            <a:headEnd/>
            <a:tailEnd/>
          </a:ln>
        </xdr:spPr>
      </xdr:sp>
      <xdr:sp macro="" textlink="">
        <xdr:nvSpPr>
          <xdr:cNvPr id="82227" name="AutoShape 25">
            <a:extLst>
              <a:ext uri="{FF2B5EF4-FFF2-40B4-BE49-F238E27FC236}">
                <a16:creationId xmlns:a16="http://schemas.microsoft.com/office/drawing/2014/main" id="{00000000-0008-0000-3600-000033410100}"/>
              </a:ext>
            </a:extLst>
          </xdr:cNvPr>
          <xdr:cNvSpPr>
            <a:spLocks noChangeAspect="1" noChangeArrowheads="1"/>
          </xdr:cNvSpPr>
        </xdr:nvSpPr>
        <xdr:spPr bwMode="auto">
          <a:xfrm>
            <a:off x="422" y="262"/>
            <a:ext cx="131" cy="22"/>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行列表示(初期表示)</a:t>
            </a:r>
            <a:endParaRPr lang="ja-JP" altLang="en-US"/>
          </a:p>
        </xdr:txBody>
      </xdr:sp>
      <xdr:sp macro="" textlink="">
        <xdr:nvSpPr>
          <xdr:cNvPr id="82228" name="AutoShape 23">
            <a:extLst>
              <a:ext uri="{FF2B5EF4-FFF2-40B4-BE49-F238E27FC236}">
                <a16:creationId xmlns:a16="http://schemas.microsoft.com/office/drawing/2014/main" id="{00000000-0008-0000-3600-000034410100}"/>
              </a:ext>
            </a:extLst>
          </xdr:cNvPr>
          <xdr:cNvSpPr>
            <a:spLocks noChangeAspect="1" noChangeArrowheads="1"/>
          </xdr:cNvSpPr>
        </xdr:nvSpPr>
        <xdr:spPr bwMode="auto">
          <a:xfrm>
            <a:off x="557" y="260"/>
            <a:ext cx="280" cy="26"/>
          </a:xfrm>
          <a:prstGeom prst="roundRect">
            <a:avLst>
              <a:gd name="adj" fmla="val 16667"/>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lgn="ctr">
                <a:solidFill>
                  <a:srgbClr val="000000"/>
                </a:solidFill>
                <a:round/>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a:t>
            </a:r>
            <a:r>
              <a:rPr lang="ja-JP" altLang="en-US" sz="1000" b="1" i="0" u="none" strike="noStrike" baseline="0">
                <a:solidFill>
                  <a:srgbClr val="0000FF"/>
                </a:solidFill>
                <a:latin typeface="ＭＳ Ｐゴシック"/>
                <a:ea typeface="ＭＳ Ｐゴシック"/>
              </a:rPr>
              <a:t>下記の表を初期表示の状態に戻します。</a:t>
            </a:r>
          </a:p>
          <a:p>
            <a:pPr algn="l" rtl="0">
              <a:defRPr sz="1000"/>
            </a:pPr>
            <a:endParaRPr lang="ja-JP" altLang="en-US"/>
          </a:p>
        </xdr:txBody>
      </xdr:sp>
    </xdr:grpSp>
    <xdr:clientData/>
  </xdr:twoCellAnchor>
</xdr:wsDr>
</file>

<file path=xl/drawings/drawing49.xml><?xml version="1.0" encoding="utf-8"?>
<xdr:wsDr xmlns:xdr="http://schemas.openxmlformats.org/drawingml/2006/spreadsheetDrawing" xmlns:a="http://schemas.openxmlformats.org/drawingml/2006/main">
  <xdr:twoCellAnchor>
    <xdr:from>
      <xdr:col>3</xdr:col>
      <xdr:colOff>236220</xdr:colOff>
      <xdr:row>7</xdr:row>
      <xdr:rowOff>161925</xdr:rowOff>
    </xdr:from>
    <xdr:to>
      <xdr:col>4</xdr:col>
      <xdr:colOff>413331</xdr:colOff>
      <xdr:row>9</xdr:row>
      <xdr:rowOff>9525</xdr:rowOff>
    </xdr:to>
    <xdr:sp macro="" textlink="">
      <xdr:nvSpPr>
        <xdr:cNvPr id="94288" name="AutoShape 1">
          <a:extLst>
            <a:ext uri="{FF2B5EF4-FFF2-40B4-BE49-F238E27FC236}">
              <a16:creationId xmlns:a16="http://schemas.microsoft.com/office/drawing/2014/main" id="{00000000-0008-0000-3700-000050700100}"/>
            </a:ext>
          </a:extLst>
        </xdr:cNvPr>
        <xdr:cNvSpPr>
          <a:spLocks noChangeArrowheads="1"/>
        </xdr:cNvSpPr>
      </xdr:nvSpPr>
      <xdr:spPr bwMode="auto">
        <a:xfrm>
          <a:off x="1485900" y="1400175"/>
          <a:ext cx="885825"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行挿入</a:t>
          </a:r>
          <a:endParaRPr lang="ja-JP" altLang="en-US"/>
        </a:p>
      </xdr:txBody>
    </xdr:sp>
    <xdr:clientData/>
  </xdr:twoCellAnchor>
  <xdr:twoCellAnchor>
    <xdr:from>
      <xdr:col>3</xdr:col>
      <xdr:colOff>236220</xdr:colOff>
      <xdr:row>10</xdr:row>
      <xdr:rowOff>0</xdr:rowOff>
    </xdr:from>
    <xdr:to>
      <xdr:col>4</xdr:col>
      <xdr:colOff>413331</xdr:colOff>
      <xdr:row>11</xdr:row>
      <xdr:rowOff>28575</xdr:rowOff>
    </xdr:to>
    <xdr:sp macro="" textlink="">
      <xdr:nvSpPr>
        <xdr:cNvPr id="94289" name="AutoShape 2">
          <a:extLst>
            <a:ext uri="{FF2B5EF4-FFF2-40B4-BE49-F238E27FC236}">
              <a16:creationId xmlns:a16="http://schemas.microsoft.com/office/drawing/2014/main" id="{00000000-0008-0000-3700-000051700100}"/>
            </a:ext>
          </a:extLst>
        </xdr:cNvPr>
        <xdr:cNvSpPr>
          <a:spLocks noChangeArrowheads="1"/>
        </xdr:cNvSpPr>
      </xdr:nvSpPr>
      <xdr:spPr bwMode="auto">
        <a:xfrm>
          <a:off x="1485900" y="1676400"/>
          <a:ext cx="885825"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行削除</a:t>
          </a:r>
          <a:endParaRPr lang="ja-JP" altLang="en-US"/>
        </a:p>
      </xdr:txBody>
    </xdr:sp>
    <xdr:clientData/>
  </xdr:twoCellAnchor>
  <xdr:twoCellAnchor>
    <xdr:from>
      <xdr:col>3</xdr:col>
      <xdr:colOff>236220</xdr:colOff>
      <xdr:row>12</xdr:row>
      <xdr:rowOff>0</xdr:rowOff>
    </xdr:from>
    <xdr:to>
      <xdr:col>4</xdr:col>
      <xdr:colOff>413331</xdr:colOff>
      <xdr:row>13</xdr:row>
      <xdr:rowOff>28575</xdr:rowOff>
    </xdr:to>
    <xdr:sp macro="" textlink="">
      <xdr:nvSpPr>
        <xdr:cNvPr id="94290" name="AutoShape 3">
          <a:extLst>
            <a:ext uri="{FF2B5EF4-FFF2-40B4-BE49-F238E27FC236}">
              <a16:creationId xmlns:a16="http://schemas.microsoft.com/office/drawing/2014/main" id="{00000000-0008-0000-3700-000052700100}"/>
            </a:ext>
          </a:extLst>
        </xdr:cNvPr>
        <xdr:cNvSpPr>
          <a:spLocks noChangeArrowheads="1"/>
        </xdr:cNvSpPr>
      </xdr:nvSpPr>
      <xdr:spPr bwMode="auto">
        <a:xfrm>
          <a:off x="1485900" y="1933575"/>
          <a:ext cx="885825"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列挿入</a:t>
          </a:r>
          <a:endParaRPr lang="ja-JP" altLang="en-US"/>
        </a:p>
      </xdr:txBody>
    </xdr:sp>
    <xdr:clientData/>
  </xdr:twoCellAnchor>
  <xdr:twoCellAnchor>
    <xdr:from>
      <xdr:col>3</xdr:col>
      <xdr:colOff>236220</xdr:colOff>
      <xdr:row>14</xdr:row>
      <xdr:rowOff>0</xdr:rowOff>
    </xdr:from>
    <xdr:to>
      <xdr:col>4</xdr:col>
      <xdr:colOff>413331</xdr:colOff>
      <xdr:row>15</xdr:row>
      <xdr:rowOff>28575</xdr:rowOff>
    </xdr:to>
    <xdr:sp macro="" textlink="">
      <xdr:nvSpPr>
        <xdr:cNvPr id="94291" name="AutoShape 4">
          <a:extLst>
            <a:ext uri="{FF2B5EF4-FFF2-40B4-BE49-F238E27FC236}">
              <a16:creationId xmlns:a16="http://schemas.microsoft.com/office/drawing/2014/main" id="{00000000-0008-0000-3700-000053700100}"/>
            </a:ext>
          </a:extLst>
        </xdr:cNvPr>
        <xdr:cNvSpPr>
          <a:spLocks noChangeArrowheads="1"/>
        </xdr:cNvSpPr>
      </xdr:nvSpPr>
      <xdr:spPr bwMode="auto">
        <a:xfrm>
          <a:off x="1485900" y="2190750"/>
          <a:ext cx="885825"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列削除</a:t>
          </a:r>
          <a:endParaRPr lang="ja-JP" altLang="en-US"/>
        </a:p>
      </xdr:txBody>
    </xdr:sp>
    <xdr:clientData/>
  </xdr:twoCellAnchor>
  <xdr:twoCellAnchor>
    <xdr:from>
      <xdr:col>3</xdr:col>
      <xdr:colOff>236220</xdr:colOff>
      <xdr:row>16</xdr:row>
      <xdr:rowOff>0</xdr:rowOff>
    </xdr:from>
    <xdr:to>
      <xdr:col>4</xdr:col>
      <xdr:colOff>413331</xdr:colOff>
      <xdr:row>17</xdr:row>
      <xdr:rowOff>28575</xdr:rowOff>
    </xdr:to>
    <xdr:sp macro="" textlink="">
      <xdr:nvSpPr>
        <xdr:cNvPr id="94292" name="AutoShape 1">
          <a:extLst>
            <a:ext uri="{FF2B5EF4-FFF2-40B4-BE49-F238E27FC236}">
              <a16:creationId xmlns:a16="http://schemas.microsoft.com/office/drawing/2014/main" id="{00000000-0008-0000-3700-000054700100}"/>
            </a:ext>
          </a:extLst>
        </xdr:cNvPr>
        <xdr:cNvSpPr>
          <a:spLocks noChangeArrowheads="1"/>
        </xdr:cNvSpPr>
      </xdr:nvSpPr>
      <xdr:spPr bwMode="auto">
        <a:xfrm>
          <a:off x="1485900" y="2447925"/>
          <a:ext cx="885825"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セル行挿入</a:t>
          </a:r>
          <a:endParaRPr lang="ja-JP" altLang="en-US"/>
        </a:p>
      </xdr:txBody>
    </xdr:sp>
    <xdr:clientData/>
  </xdr:twoCellAnchor>
  <xdr:twoCellAnchor>
    <xdr:from>
      <xdr:col>3</xdr:col>
      <xdr:colOff>236220</xdr:colOff>
      <xdr:row>18</xdr:row>
      <xdr:rowOff>0</xdr:rowOff>
    </xdr:from>
    <xdr:to>
      <xdr:col>4</xdr:col>
      <xdr:colOff>413331</xdr:colOff>
      <xdr:row>19</xdr:row>
      <xdr:rowOff>28575</xdr:rowOff>
    </xdr:to>
    <xdr:sp macro="" textlink="">
      <xdr:nvSpPr>
        <xdr:cNvPr id="94293" name="AutoShape 2">
          <a:extLst>
            <a:ext uri="{FF2B5EF4-FFF2-40B4-BE49-F238E27FC236}">
              <a16:creationId xmlns:a16="http://schemas.microsoft.com/office/drawing/2014/main" id="{00000000-0008-0000-3700-000055700100}"/>
            </a:ext>
          </a:extLst>
        </xdr:cNvPr>
        <xdr:cNvSpPr>
          <a:spLocks noChangeArrowheads="1"/>
        </xdr:cNvSpPr>
      </xdr:nvSpPr>
      <xdr:spPr bwMode="auto">
        <a:xfrm>
          <a:off x="1485900" y="2705100"/>
          <a:ext cx="885825"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セル行削除</a:t>
          </a:r>
          <a:endParaRPr lang="ja-JP" altLang="en-US"/>
        </a:p>
      </xdr:txBody>
    </xdr:sp>
    <xdr:clientData/>
  </xdr:twoCellAnchor>
  <xdr:twoCellAnchor>
    <xdr:from>
      <xdr:col>3</xdr:col>
      <xdr:colOff>236220</xdr:colOff>
      <xdr:row>20</xdr:row>
      <xdr:rowOff>0</xdr:rowOff>
    </xdr:from>
    <xdr:to>
      <xdr:col>4</xdr:col>
      <xdr:colOff>413331</xdr:colOff>
      <xdr:row>21</xdr:row>
      <xdr:rowOff>28575</xdr:rowOff>
    </xdr:to>
    <xdr:sp macro="" textlink="">
      <xdr:nvSpPr>
        <xdr:cNvPr id="94294" name="AutoShape 3">
          <a:extLst>
            <a:ext uri="{FF2B5EF4-FFF2-40B4-BE49-F238E27FC236}">
              <a16:creationId xmlns:a16="http://schemas.microsoft.com/office/drawing/2014/main" id="{00000000-0008-0000-3700-000056700100}"/>
            </a:ext>
          </a:extLst>
        </xdr:cNvPr>
        <xdr:cNvSpPr>
          <a:spLocks noChangeArrowheads="1"/>
        </xdr:cNvSpPr>
      </xdr:nvSpPr>
      <xdr:spPr bwMode="auto">
        <a:xfrm>
          <a:off x="1485900" y="2962275"/>
          <a:ext cx="885825"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0" bIns="18288" anchor="ctr" upright="1"/>
        <a:lstStyle/>
        <a:p>
          <a:pPr algn="l" rtl="0">
            <a:defRPr sz="1000"/>
          </a:pPr>
          <a:r>
            <a:rPr lang="ja-JP" altLang="en-US" sz="1000" b="1" i="0" u="none" strike="noStrike" baseline="0">
              <a:solidFill>
                <a:srgbClr val="0000FF"/>
              </a:solidFill>
              <a:latin typeface="ＭＳ Ｐゴシック"/>
              <a:ea typeface="ＭＳ Ｐゴシック"/>
            </a:rPr>
            <a:t>セル列挿入</a:t>
          </a:r>
          <a:endParaRPr lang="ja-JP" altLang="en-US"/>
        </a:p>
      </xdr:txBody>
    </xdr:sp>
    <xdr:clientData/>
  </xdr:twoCellAnchor>
  <xdr:twoCellAnchor>
    <xdr:from>
      <xdr:col>3</xdr:col>
      <xdr:colOff>236220</xdr:colOff>
      <xdr:row>22</xdr:row>
      <xdr:rowOff>0</xdr:rowOff>
    </xdr:from>
    <xdr:to>
      <xdr:col>4</xdr:col>
      <xdr:colOff>413331</xdr:colOff>
      <xdr:row>23</xdr:row>
      <xdr:rowOff>28575</xdr:rowOff>
    </xdr:to>
    <xdr:sp macro="" textlink="">
      <xdr:nvSpPr>
        <xdr:cNvPr id="94295" name="AutoShape 4">
          <a:extLst>
            <a:ext uri="{FF2B5EF4-FFF2-40B4-BE49-F238E27FC236}">
              <a16:creationId xmlns:a16="http://schemas.microsoft.com/office/drawing/2014/main" id="{00000000-0008-0000-3700-000057700100}"/>
            </a:ext>
          </a:extLst>
        </xdr:cNvPr>
        <xdr:cNvSpPr>
          <a:spLocks noChangeArrowheads="1"/>
        </xdr:cNvSpPr>
      </xdr:nvSpPr>
      <xdr:spPr bwMode="auto">
        <a:xfrm>
          <a:off x="1485900" y="3219450"/>
          <a:ext cx="885825"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セル列削除</a:t>
          </a:r>
          <a:endParaRPr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304800</xdr:colOff>
      <xdr:row>16</xdr:row>
      <xdr:rowOff>0</xdr:rowOff>
    </xdr:from>
    <xdr:to>
      <xdr:col>7</xdr:col>
      <xdr:colOff>0</xdr:colOff>
      <xdr:row>16</xdr:row>
      <xdr:rowOff>0</xdr:rowOff>
    </xdr:to>
    <xdr:sp macro="" textlink="">
      <xdr:nvSpPr>
        <xdr:cNvPr id="120975" name="Rectangle 1">
          <a:extLst>
            <a:ext uri="{FF2B5EF4-FFF2-40B4-BE49-F238E27FC236}">
              <a16:creationId xmlns:a16="http://schemas.microsoft.com/office/drawing/2014/main" id="{00000000-0008-0000-0500-00008FD80100}"/>
            </a:ext>
          </a:extLst>
        </xdr:cNvPr>
        <xdr:cNvSpPr>
          <a:spLocks noChangeArrowheads="1"/>
        </xdr:cNvSpPr>
      </xdr:nvSpPr>
      <xdr:spPr bwMode="auto">
        <a:xfrm>
          <a:off x="754380" y="2484120"/>
          <a:ext cx="4191000" cy="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243840</xdr:colOff>
      <xdr:row>6</xdr:row>
      <xdr:rowOff>9525</xdr:rowOff>
    </xdr:from>
    <xdr:to>
      <xdr:col>3</xdr:col>
      <xdr:colOff>1213296</xdr:colOff>
      <xdr:row>7</xdr:row>
      <xdr:rowOff>19050</xdr:rowOff>
    </xdr:to>
    <xdr:sp macro="" textlink="">
      <xdr:nvSpPr>
        <xdr:cNvPr id="120888" name="AutoShape 17">
          <a:extLst>
            <a:ext uri="{FF2B5EF4-FFF2-40B4-BE49-F238E27FC236}">
              <a16:creationId xmlns:a16="http://schemas.microsoft.com/office/drawing/2014/main" id="{00000000-0008-0000-0500-000038D80100}"/>
            </a:ext>
          </a:extLst>
        </xdr:cNvPr>
        <xdr:cNvSpPr>
          <a:spLocks noChangeArrowheads="1"/>
        </xdr:cNvSpPr>
      </xdr:nvSpPr>
      <xdr:spPr bwMode="auto">
        <a:xfrm>
          <a:off x="1543050" y="1095375"/>
          <a:ext cx="1076325" cy="18097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更新（照会）</a:t>
          </a:r>
          <a:endParaRPr lang="ja-JP" altLang="en-US"/>
        </a:p>
      </xdr:txBody>
    </xdr:sp>
    <xdr:clientData/>
  </xdr:twoCellAnchor>
  <xdr:twoCellAnchor>
    <xdr:from>
      <xdr:col>3</xdr:col>
      <xdr:colOff>226695</xdr:colOff>
      <xdr:row>10</xdr:row>
      <xdr:rowOff>0</xdr:rowOff>
    </xdr:from>
    <xdr:to>
      <xdr:col>3</xdr:col>
      <xdr:colOff>1215575</xdr:colOff>
      <xdr:row>11</xdr:row>
      <xdr:rowOff>19050</xdr:rowOff>
    </xdr:to>
    <xdr:sp macro="" textlink="">
      <xdr:nvSpPr>
        <xdr:cNvPr id="120837" name="AutoShape 18">
          <a:extLst>
            <a:ext uri="{FF2B5EF4-FFF2-40B4-BE49-F238E27FC236}">
              <a16:creationId xmlns:a16="http://schemas.microsoft.com/office/drawing/2014/main" id="{00000000-0008-0000-0500-000005D80100}"/>
            </a:ext>
          </a:extLst>
        </xdr:cNvPr>
        <xdr:cNvSpPr>
          <a:spLocks noChangeArrowheads="1"/>
        </xdr:cNvSpPr>
      </xdr:nvSpPr>
      <xdr:spPr bwMode="auto">
        <a:xfrm>
          <a:off x="1533525" y="1647825"/>
          <a:ext cx="1095375" cy="190500"/>
        </a:xfrm>
        <a:prstGeom prst="roundRect">
          <a:avLst>
            <a:gd name="adj" fmla="val 16667"/>
          </a:avLst>
        </a:prstGeom>
        <a:solidFill>
          <a:srgbClr val="C0C0C0"/>
        </a:solidFill>
        <a:ln w="12700" algn="ctr">
          <a:solidFill>
            <a:srgbClr val="000000"/>
          </a:solidFill>
          <a:round/>
          <a:headEnd/>
          <a:tailEnd/>
        </a:ln>
      </xdr:spPr>
      <xdr:txBody>
        <a:bodyPr vertOverflow="clip" wrap="square" lIns="0" tIns="0" rIns="0" bIns="0" anchor="ctr"/>
        <a:lstStyle/>
        <a:p>
          <a:pPr algn="ctr" rtl="0">
            <a:defRPr sz="1000"/>
          </a:pPr>
          <a:r>
            <a:rPr lang="ja-JP" altLang="en-US" sz="1000" b="1" i="0" u="none" strike="noStrike" baseline="0">
              <a:solidFill>
                <a:srgbClr val="0000FF"/>
              </a:solidFill>
              <a:latin typeface="ＭＳ Ｐゴシック"/>
              <a:ea typeface="ＭＳ Ｐゴシック"/>
            </a:rPr>
            <a:t>更新（登録）</a:t>
          </a:r>
          <a:endParaRPr lang="ja-JP" altLang="en-US"/>
        </a:p>
      </xdr:txBody>
    </xdr:sp>
    <xdr:clientData/>
  </xdr:twoCellAnchor>
  <xdr:twoCellAnchor>
    <xdr:from>
      <xdr:col>3</xdr:col>
      <xdr:colOff>226695</xdr:colOff>
      <xdr:row>11</xdr:row>
      <xdr:rowOff>85726</xdr:rowOff>
    </xdr:from>
    <xdr:to>
      <xdr:col>3</xdr:col>
      <xdr:colOff>1215575</xdr:colOff>
      <xdr:row>13</xdr:row>
      <xdr:rowOff>19051</xdr:rowOff>
    </xdr:to>
    <xdr:sp macro="" textlink="">
      <xdr:nvSpPr>
        <xdr:cNvPr id="120838" name="AutoShape 18">
          <a:extLst>
            <a:ext uri="{FF2B5EF4-FFF2-40B4-BE49-F238E27FC236}">
              <a16:creationId xmlns:a16="http://schemas.microsoft.com/office/drawing/2014/main" id="{00000000-0008-0000-0500-000006D80100}"/>
            </a:ext>
          </a:extLst>
        </xdr:cNvPr>
        <xdr:cNvSpPr>
          <a:spLocks noChangeArrowheads="1"/>
        </xdr:cNvSpPr>
      </xdr:nvSpPr>
      <xdr:spPr bwMode="auto">
        <a:xfrm>
          <a:off x="1533525" y="1905001"/>
          <a:ext cx="1095375" cy="209550"/>
        </a:xfrm>
        <a:prstGeom prst="roundRect">
          <a:avLst>
            <a:gd name="adj" fmla="val 16667"/>
          </a:avLst>
        </a:prstGeom>
        <a:solidFill>
          <a:srgbClr val="C0C0C0"/>
        </a:solidFill>
        <a:ln w="12700" algn="ctr">
          <a:solidFill>
            <a:srgbClr val="000000"/>
          </a:solidFill>
          <a:round/>
          <a:headEnd/>
          <a:tailEnd/>
        </a:ln>
      </xdr:spPr>
      <xdr:txBody>
        <a:bodyPr vertOverflow="clip" wrap="square" lIns="0" tIns="0" rIns="0" bIns="0" anchor="ctr"/>
        <a:lstStyle/>
        <a:p>
          <a:pPr algn="ctr" rtl="0">
            <a:defRPr sz="1000"/>
          </a:pPr>
          <a:r>
            <a:rPr lang="ja-JP" altLang="en-US" sz="1000" b="1" i="0" u="none" strike="noStrike" baseline="0">
              <a:solidFill>
                <a:srgbClr val="0000FF"/>
              </a:solidFill>
              <a:latin typeface="ＭＳ Ｐゴシック"/>
              <a:ea typeface="ＭＳ Ｐゴシック"/>
            </a:rPr>
            <a:t>更新（クリア）</a:t>
          </a:r>
          <a:endParaRPr lang="ja-JP" altLang="en-US"/>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3</xdr:col>
      <xdr:colOff>323849</xdr:colOff>
      <xdr:row>9</xdr:row>
      <xdr:rowOff>11430</xdr:rowOff>
    </xdr:from>
    <xdr:to>
      <xdr:col>4</xdr:col>
      <xdr:colOff>804332</xdr:colOff>
      <xdr:row>9</xdr:row>
      <xdr:rowOff>219148</xdr:rowOff>
    </xdr:to>
    <xdr:sp macro="" textlink="">
      <xdr:nvSpPr>
        <xdr:cNvPr id="124929" name="AutoShape 2">
          <a:extLst>
            <a:ext uri="{FF2B5EF4-FFF2-40B4-BE49-F238E27FC236}">
              <a16:creationId xmlns:a16="http://schemas.microsoft.com/office/drawing/2014/main" id="{00000000-0008-0000-3800-000001E80100}"/>
            </a:ext>
          </a:extLst>
        </xdr:cNvPr>
        <xdr:cNvSpPr>
          <a:spLocks noChangeArrowheads="1"/>
        </xdr:cNvSpPr>
      </xdr:nvSpPr>
      <xdr:spPr bwMode="auto">
        <a:xfrm>
          <a:off x="1413227" y="1761208"/>
          <a:ext cx="1143705" cy="207718"/>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並べ替えダイアログ</a:t>
          </a:r>
          <a:endParaRPr lang="ja-JP" altLang="en-US"/>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3</xdr:col>
      <xdr:colOff>61747</xdr:colOff>
      <xdr:row>9</xdr:row>
      <xdr:rowOff>11430</xdr:rowOff>
    </xdr:from>
    <xdr:to>
      <xdr:col>5</xdr:col>
      <xdr:colOff>196357</xdr:colOff>
      <xdr:row>9</xdr:row>
      <xdr:rowOff>219148</xdr:rowOff>
    </xdr:to>
    <xdr:sp macro="" textlink="">
      <xdr:nvSpPr>
        <xdr:cNvPr id="2" name="AutoShape 2">
          <a:extLst>
            <a:ext uri="{FF2B5EF4-FFF2-40B4-BE49-F238E27FC236}">
              <a16:creationId xmlns:a16="http://schemas.microsoft.com/office/drawing/2014/main" id="{00000000-0008-0000-3900-000002000000}"/>
            </a:ext>
          </a:extLst>
        </xdr:cNvPr>
        <xdr:cNvSpPr>
          <a:spLocks noChangeArrowheads="1"/>
        </xdr:cNvSpPr>
      </xdr:nvSpPr>
      <xdr:spPr bwMode="auto">
        <a:xfrm>
          <a:off x="1151407" y="1573530"/>
          <a:ext cx="1948170" cy="207718"/>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a:t>オートフィルター保存</a:t>
          </a:r>
          <a:r>
            <a:rPr lang="en-US" altLang="ja-JP"/>
            <a:t>+</a:t>
          </a:r>
          <a:r>
            <a:rPr lang="ja-JP" altLang="en-US"/>
            <a:t>削除</a:t>
          </a:r>
        </a:p>
      </xdr:txBody>
    </xdr:sp>
    <xdr:clientData/>
  </xdr:twoCellAnchor>
  <xdr:twoCellAnchor>
    <xdr:from>
      <xdr:col>3</xdr:col>
      <xdr:colOff>61747</xdr:colOff>
      <xdr:row>11</xdr:row>
      <xdr:rowOff>3810</xdr:rowOff>
    </xdr:from>
    <xdr:to>
      <xdr:col>5</xdr:col>
      <xdr:colOff>196357</xdr:colOff>
      <xdr:row>11</xdr:row>
      <xdr:rowOff>211528</xdr:rowOff>
    </xdr:to>
    <xdr:sp macro="" textlink="">
      <xdr:nvSpPr>
        <xdr:cNvPr id="3" name="AutoShape 2">
          <a:extLst>
            <a:ext uri="{FF2B5EF4-FFF2-40B4-BE49-F238E27FC236}">
              <a16:creationId xmlns:a16="http://schemas.microsoft.com/office/drawing/2014/main" id="{00000000-0008-0000-3900-000003000000}"/>
            </a:ext>
          </a:extLst>
        </xdr:cNvPr>
        <xdr:cNvSpPr>
          <a:spLocks noChangeArrowheads="1"/>
        </xdr:cNvSpPr>
      </xdr:nvSpPr>
      <xdr:spPr bwMode="auto">
        <a:xfrm>
          <a:off x="1151407" y="2023110"/>
          <a:ext cx="1948170" cy="207718"/>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a:t>オートフィルター　復元</a:t>
          </a:r>
        </a:p>
      </xdr:txBody>
    </xdr:sp>
    <xdr:clientData/>
  </xdr:twoCellAnchor>
  <xdr:twoCellAnchor>
    <xdr:from>
      <xdr:col>3</xdr:col>
      <xdr:colOff>61747</xdr:colOff>
      <xdr:row>12</xdr:row>
      <xdr:rowOff>217170</xdr:rowOff>
    </xdr:from>
    <xdr:to>
      <xdr:col>5</xdr:col>
      <xdr:colOff>196357</xdr:colOff>
      <xdr:row>13</xdr:row>
      <xdr:rowOff>196288</xdr:rowOff>
    </xdr:to>
    <xdr:sp macro="" textlink="">
      <xdr:nvSpPr>
        <xdr:cNvPr id="4" name="AutoShape 2">
          <a:extLst>
            <a:ext uri="{FF2B5EF4-FFF2-40B4-BE49-F238E27FC236}">
              <a16:creationId xmlns:a16="http://schemas.microsoft.com/office/drawing/2014/main" id="{00000000-0008-0000-3900-000004000000}"/>
            </a:ext>
          </a:extLst>
        </xdr:cNvPr>
        <xdr:cNvSpPr>
          <a:spLocks noChangeArrowheads="1"/>
        </xdr:cNvSpPr>
      </xdr:nvSpPr>
      <xdr:spPr bwMode="auto">
        <a:xfrm>
          <a:off x="1151407" y="2465070"/>
          <a:ext cx="1948170" cy="207718"/>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a:t>オートフィルター設定クリア</a:t>
          </a:r>
        </a:p>
      </xdr:txBody>
    </xdr:sp>
    <xdr:clientData/>
  </xdr:twoCellAnchor>
  <xdr:twoCellAnchor>
    <xdr:from>
      <xdr:col>3</xdr:col>
      <xdr:colOff>61747</xdr:colOff>
      <xdr:row>14</xdr:row>
      <xdr:rowOff>209550</xdr:rowOff>
    </xdr:from>
    <xdr:to>
      <xdr:col>5</xdr:col>
      <xdr:colOff>196357</xdr:colOff>
      <xdr:row>15</xdr:row>
      <xdr:rowOff>188668</xdr:rowOff>
    </xdr:to>
    <xdr:sp macro="" textlink="">
      <xdr:nvSpPr>
        <xdr:cNvPr id="5" name="AutoShape 2">
          <a:extLst>
            <a:ext uri="{FF2B5EF4-FFF2-40B4-BE49-F238E27FC236}">
              <a16:creationId xmlns:a16="http://schemas.microsoft.com/office/drawing/2014/main" id="{00000000-0008-0000-3900-000005000000}"/>
            </a:ext>
          </a:extLst>
        </xdr:cNvPr>
        <xdr:cNvSpPr>
          <a:spLocks noChangeArrowheads="1"/>
        </xdr:cNvSpPr>
      </xdr:nvSpPr>
      <xdr:spPr bwMode="auto">
        <a:xfrm>
          <a:off x="1151407" y="2914650"/>
          <a:ext cx="1948170" cy="207718"/>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a:t>オートフィルター設定</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5</xdr:col>
      <xdr:colOff>0</xdr:colOff>
      <xdr:row>14</xdr:row>
      <xdr:rowOff>76200</xdr:rowOff>
    </xdr:from>
    <xdr:to>
      <xdr:col>6</xdr:col>
      <xdr:colOff>0</xdr:colOff>
      <xdr:row>16</xdr:row>
      <xdr:rowOff>15240</xdr:rowOff>
    </xdr:to>
    <xdr:sp macro="" textlink="">
      <xdr:nvSpPr>
        <xdr:cNvPr id="77088" name="AutoShape 1">
          <a:extLst>
            <a:ext uri="{FF2B5EF4-FFF2-40B4-BE49-F238E27FC236}">
              <a16:creationId xmlns:a16="http://schemas.microsoft.com/office/drawing/2014/main" id="{00000000-0008-0000-3A00-0000202D0100}"/>
            </a:ext>
          </a:extLst>
        </xdr:cNvPr>
        <xdr:cNvSpPr>
          <a:spLocks noChangeArrowheads="1"/>
        </xdr:cNvSpPr>
      </xdr:nvSpPr>
      <xdr:spPr bwMode="auto">
        <a:xfrm>
          <a:off x="2575560" y="2247900"/>
          <a:ext cx="815340" cy="19050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8</xdr:row>
      <xdr:rowOff>160020</xdr:rowOff>
    </xdr:from>
    <xdr:to>
      <xdr:col>4</xdr:col>
      <xdr:colOff>0</xdr:colOff>
      <xdr:row>10</xdr:row>
      <xdr:rowOff>22860</xdr:rowOff>
    </xdr:to>
    <xdr:sp macro="" textlink="">
      <xdr:nvSpPr>
        <xdr:cNvPr id="77089" name="AutoShape 2">
          <a:extLst>
            <a:ext uri="{FF2B5EF4-FFF2-40B4-BE49-F238E27FC236}">
              <a16:creationId xmlns:a16="http://schemas.microsoft.com/office/drawing/2014/main" id="{00000000-0008-0000-3A00-0000212D0100}"/>
            </a:ext>
          </a:extLst>
        </xdr:cNvPr>
        <xdr:cNvSpPr>
          <a:spLocks noChangeArrowheads="1"/>
        </xdr:cNvSpPr>
      </xdr:nvSpPr>
      <xdr:spPr bwMode="auto">
        <a:xfrm>
          <a:off x="1089660" y="1493520"/>
          <a:ext cx="876300" cy="19812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76200</xdr:rowOff>
    </xdr:from>
    <xdr:to>
      <xdr:col>4</xdr:col>
      <xdr:colOff>0</xdr:colOff>
      <xdr:row>16</xdr:row>
      <xdr:rowOff>15240</xdr:rowOff>
    </xdr:to>
    <xdr:sp macro="" textlink="">
      <xdr:nvSpPr>
        <xdr:cNvPr id="77090" name="AutoShape 3">
          <a:extLst>
            <a:ext uri="{FF2B5EF4-FFF2-40B4-BE49-F238E27FC236}">
              <a16:creationId xmlns:a16="http://schemas.microsoft.com/office/drawing/2014/main" id="{00000000-0008-0000-3A00-0000222D0100}"/>
            </a:ext>
          </a:extLst>
        </xdr:cNvPr>
        <xdr:cNvSpPr>
          <a:spLocks noChangeArrowheads="1"/>
        </xdr:cNvSpPr>
      </xdr:nvSpPr>
      <xdr:spPr bwMode="auto">
        <a:xfrm>
          <a:off x="1089660" y="2247900"/>
          <a:ext cx="876300" cy="19050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12</xdr:row>
      <xdr:rowOff>76200</xdr:rowOff>
    </xdr:from>
    <xdr:to>
      <xdr:col>4</xdr:col>
      <xdr:colOff>0</xdr:colOff>
      <xdr:row>14</xdr:row>
      <xdr:rowOff>22860</xdr:rowOff>
    </xdr:to>
    <xdr:sp macro="" textlink="">
      <xdr:nvSpPr>
        <xdr:cNvPr id="77091" name="AutoShape 4">
          <a:extLst>
            <a:ext uri="{FF2B5EF4-FFF2-40B4-BE49-F238E27FC236}">
              <a16:creationId xmlns:a16="http://schemas.microsoft.com/office/drawing/2014/main" id="{00000000-0008-0000-3A00-0000232D0100}"/>
            </a:ext>
          </a:extLst>
        </xdr:cNvPr>
        <xdr:cNvSpPr>
          <a:spLocks noChangeArrowheads="1"/>
        </xdr:cNvSpPr>
      </xdr:nvSpPr>
      <xdr:spPr bwMode="auto">
        <a:xfrm>
          <a:off x="1089660" y="1996440"/>
          <a:ext cx="876300" cy="19812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xdr:row>
      <xdr:rowOff>76200</xdr:rowOff>
    </xdr:from>
    <xdr:to>
      <xdr:col>5</xdr:col>
      <xdr:colOff>0</xdr:colOff>
      <xdr:row>12</xdr:row>
      <xdr:rowOff>22860</xdr:rowOff>
    </xdr:to>
    <xdr:sp macro="" textlink="">
      <xdr:nvSpPr>
        <xdr:cNvPr id="77092" name="AutoShape 5">
          <a:extLst>
            <a:ext uri="{FF2B5EF4-FFF2-40B4-BE49-F238E27FC236}">
              <a16:creationId xmlns:a16="http://schemas.microsoft.com/office/drawing/2014/main" id="{00000000-0008-0000-3A00-0000242D0100}"/>
            </a:ext>
          </a:extLst>
        </xdr:cNvPr>
        <xdr:cNvSpPr>
          <a:spLocks noChangeArrowheads="1"/>
        </xdr:cNvSpPr>
      </xdr:nvSpPr>
      <xdr:spPr bwMode="auto">
        <a:xfrm>
          <a:off x="1965960" y="1744980"/>
          <a:ext cx="609600" cy="19812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525780</xdr:colOff>
      <xdr:row>8</xdr:row>
      <xdr:rowOff>91440</xdr:rowOff>
    </xdr:from>
    <xdr:to>
      <xdr:col>11</xdr:col>
      <xdr:colOff>320040</xdr:colOff>
      <xdr:row>16</xdr:row>
      <xdr:rowOff>91440</xdr:rowOff>
    </xdr:to>
    <xdr:sp macro="" textlink="">
      <xdr:nvSpPr>
        <xdr:cNvPr id="77093" name="Rectangle 7">
          <a:extLst>
            <a:ext uri="{FF2B5EF4-FFF2-40B4-BE49-F238E27FC236}">
              <a16:creationId xmlns:a16="http://schemas.microsoft.com/office/drawing/2014/main" id="{00000000-0008-0000-3A00-0000252D0100}"/>
            </a:ext>
          </a:extLst>
        </xdr:cNvPr>
        <xdr:cNvSpPr>
          <a:spLocks noChangeArrowheads="1"/>
        </xdr:cNvSpPr>
      </xdr:nvSpPr>
      <xdr:spPr bwMode="auto">
        <a:xfrm>
          <a:off x="1005840" y="1424940"/>
          <a:ext cx="5753100" cy="108966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283845</xdr:colOff>
      <xdr:row>40</xdr:row>
      <xdr:rowOff>135255</xdr:rowOff>
    </xdr:from>
    <xdr:to>
      <xdr:col>3</xdr:col>
      <xdr:colOff>342944</xdr:colOff>
      <xdr:row>41</xdr:row>
      <xdr:rowOff>162084</xdr:rowOff>
    </xdr:to>
    <xdr:sp macro="" textlink="">
      <xdr:nvSpPr>
        <xdr:cNvPr id="76940" name="AutoShape 8">
          <a:extLst>
            <a:ext uri="{FF2B5EF4-FFF2-40B4-BE49-F238E27FC236}">
              <a16:creationId xmlns:a16="http://schemas.microsoft.com/office/drawing/2014/main" id="{00000000-0008-0000-3A00-00008C2C0100}"/>
            </a:ext>
          </a:extLst>
        </xdr:cNvPr>
        <xdr:cNvSpPr>
          <a:spLocks noChangeArrowheads="1"/>
        </xdr:cNvSpPr>
      </xdr:nvSpPr>
      <xdr:spPr bwMode="auto">
        <a:xfrm>
          <a:off x="514350" y="6734175"/>
          <a:ext cx="1085850" cy="19050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切替（元の位置）</a:t>
          </a:r>
          <a:endParaRPr lang="ja-JP" altLang="en-US"/>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0</xdr:colOff>
      <xdr:row>3</xdr:row>
      <xdr:rowOff>160020</xdr:rowOff>
    </xdr:from>
    <xdr:to>
      <xdr:col>2</xdr:col>
      <xdr:colOff>0</xdr:colOff>
      <xdr:row>5</xdr:row>
      <xdr:rowOff>7620</xdr:rowOff>
    </xdr:to>
    <xdr:sp macro="" textlink="">
      <xdr:nvSpPr>
        <xdr:cNvPr id="77865" name="AutoShape 1">
          <a:extLst>
            <a:ext uri="{FF2B5EF4-FFF2-40B4-BE49-F238E27FC236}">
              <a16:creationId xmlns:a16="http://schemas.microsoft.com/office/drawing/2014/main" id="{00000000-0008-0000-3B00-000029300100}"/>
            </a:ext>
          </a:extLst>
        </xdr:cNvPr>
        <xdr:cNvSpPr>
          <a:spLocks noChangeArrowheads="1"/>
        </xdr:cNvSpPr>
      </xdr:nvSpPr>
      <xdr:spPr bwMode="auto">
        <a:xfrm>
          <a:off x="609600" y="678180"/>
          <a:ext cx="609600" cy="18288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54.xml><?xml version="1.0" encoding="utf-8"?>
<xdr:wsDr xmlns:xdr="http://schemas.openxmlformats.org/drawingml/2006/spreadsheetDrawing" xmlns:a="http://schemas.openxmlformats.org/drawingml/2006/main">
  <xdr:twoCellAnchor>
    <xdr:from>
      <xdr:col>5</xdr:col>
      <xdr:colOff>0</xdr:colOff>
      <xdr:row>10</xdr:row>
      <xdr:rowOff>0</xdr:rowOff>
    </xdr:from>
    <xdr:to>
      <xdr:col>6</xdr:col>
      <xdr:colOff>0</xdr:colOff>
      <xdr:row>11</xdr:row>
      <xdr:rowOff>15240</xdr:rowOff>
    </xdr:to>
    <xdr:sp macro="" textlink="">
      <xdr:nvSpPr>
        <xdr:cNvPr id="123119" name="AutoShape 1">
          <a:extLst>
            <a:ext uri="{FF2B5EF4-FFF2-40B4-BE49-F238E27FC236}">
              <a16:creationId xmlns:a16="http://schemas.microsoft.com/office/drawing/2014/main" id="{00000000-0008-0000-3C00-0000EFE00100}"/>
            </a:ext>
          </a:extLst>
        </xdr:cNvPr>
        <xdr:cNvSpPr>
          <a:spLocks noChangeArrowheads="1"/>
        </xdr:cNvSpPr>
      </xdr:nvSpPr>
      <xdr:spPr bwMode="auto">
        <a:xfrm>
          <a:off x="2575560" y="1584960"/>
          <a:ext cx="815340" cy="18288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8</xdr:row>
      <xdr:rowOff>0</xdr:rowOff>
    </xdr:from>
    <xdr:to>
      <xdr:col>4</xdr:col>
      <xdr:colOff>0</xdr:colOff>
      <xdr:row>8</xdr:row>
      <xdr:rowOff>0</xdr:rowOff>
    </xdr:to>
    <xdr:sp macro="" textlink="">
      <xdr:nvSpPr>
        <xdr:cNvPr id="123120" name="AutoShape 2">
          <a:extLst>
            <a:ext uri="{FF2B5EF4-FFF2-40B4-BE49-F238E27FC236}">
              <a16:creationId xmlns:a16="http://schemas.microsoft.com/office/drawing/2014/main" id="{00000000-0008-0000-3C00-0000F0E00100}"/>
            </a:ext>
          </a:extLst>
        </xdr:cNvPr>
        <xdr:cNvSpPr>
          <a:spLocks noChangeArrowheads="1"/>
        </xdr:cNvSpPr>
      </xdr:nvSpPr>
      <xdr:spPr bwMode="auto">
        <a:xfrm>
          <a:off x="1089660" y="1333500"/>
          <a:ext cx="876300" cy="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10</xdr:row>
      <xdr:rowOff>0</xdr:rowOff>
    </xdr:from>
    <xdr:to>
      <xdr:col>4</xdr:col>
      <xdr:colOff>0</xdr:colOff>
      <xdr:row>11</xdr:row>
      <xdr:rowOff>15240</xdr:rowOff>
    </xdr:to>
    <xdr:sp macro="" textlink="">
      <xdr:nvSpPr>
        <xdr:cNvPr id="123121" name="AutoShape 3">
          <a:extLst>
            <a:ext uri="{FF2B5EF4-FFF2-40B4-BE49-F238E27FC236}">
              <a16:creationId xmlns:a16="http://schemas.microsoft.com/office/drawing/2014/main" id="{00000000-0008-0000-3C00-0000F1E00100}"/>
            </a:ext>
          </a:extLst>
        </xdr:cNvPr>
        <xdr:cNvSpPr>
          <a:spLocks noChangeArrowheads="1"/>
        </xdr:cNvSpPr>
      </xdr:nvSpPr>
      <xdr:spPr bwMode="auto">
        <a:xfrm>
          <a:off x="1089660" y="1584960"/>
          <a:ext cx="876300" cy="18288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8</xdr:row>
      <xdr:rowOff>0</xdr:rowOff>
    </xdr:from>
    <xdr:to>
      <xdr:col>4</xdr:col>
      <xdr:colOff>0</xdr:colOff>
      <xdr:row>9</xdr:row>
      <xdr:rowOff>7620</xdr:rowOff>
    </xdr:to>
    <xdr:sp macro="" textlink="">
      <xdr:nvSpPr>
        <xdr:cNvPr id="123122" name="AutoShape 4">
          <a:extLst>
            <a:ext uri="{FF2B5EF4-FFF2-40B4-BE49-F238E27FC236}">
              <a16:creationId xmlns:a16="http://schemas.microsoft.com/office/drawing/2014/main" id="{00000000-0008-0000-3C00-0000F2E00100}"/>
            </a:ext>
          </a:extLst>
        </xdr:cNvPr>
        <xdr:cNvSpPr>
          <a:spLocks noChangeArrowheads="1"/>
        </xdr:cNvSpPr>
      </xdr:nvSpPr>
      <xdr:spPr bwMode="auto">
        <a:xfrm>
          <a:off x="1089660" y="1333500"/>
          <a:ext cx="876300" cy="17526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283845</xdr:colOff>
      <xdr:row>40</xdr:row>
      <xdr:rowOff>135255</xdr:rowOff>
    </xdr:from>
    <xdr:to>
      <xdr:col>3</xdr:col>
      <xdr:colOff>342944</xdr:colOff>
      <xdr:row>41</xdr:row>
      <xdr:rowOff>162084</xdr:rowOff>
    </xdr:to>
    <xdr:sp macro="" textlink="">
      <xdr:nvSpPr>
        <xdr:cNvPr id="122991" name="AutoShape 8">
          <a:extLst>
            <a:ext uri="{FF2B5EF4-FFF2-40B4-BE49-F238E27FC236}">
              <a16:creationId xmlns:a16="http://schemas.microsoft.com/office/drawing/2014/main" id="{00000000-0008-0000-3C00-00006FE00100}"/>
            </a:ext>
          </a:extLst>
        </xdr:cNvPr>
        <xdr:cNvSpPr>
          <a:spLocks noChangeArrowheads="1"/>
        </xdr:cNvSpPr>
      </xdr:nvSpPr>
      <xdr:spPr bwMode="auto">
        <a:xfrm>
          <a:off x="514350" y="6905625"/>
          <a:ext cx="1085850" cy="19050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切替（元の位置）</a:t>
          </a:r>
          <a:endParaRPr lang="ja-JP" altLang="en-US"/>
        </a:p>
      </xdr:txBody>
    </xdr:sp>
    <xdr:clientData/>
  </xdr:twoCellAnchor>
  <xdr:twoCellAnchor>
    <xdr:from>
      <xdr:col>2</xdr:col>
      <xdr:colOff>518160</xdr:colOff>
      <xdr:row>7</xdr:row>
      <xdr:rowOff>83820</xdr:rowOff>
    </xdr:from>
    <xdr:to>
      <xdr:col>11</xdr:col>
      <xdr:colOff>327660</xdr:colOff>
      <xdr:row>11</xdr:row>
      <xdr:rowOff>99060</xdr:rowOff>
    </xdr:to>
    <xdr:sp macro="" textlink="">
      <xdr:nvSpPr>
        <xdr:cNvPr id="123124" name="Rectangle 9">
          <a:extLst>
            <a:ext uri="{FF2B5EF4-FFF2-40B4-BE49-F238E27FC236}">
              <a16:creationId xmlns:a16="http://schemas.microsoft.com/office/drawing/2014/main" id="{00000000-0008-0000-3C00-0000F4E00100}"/>
            </a:ext>
          </a:extLst>
        </xdr:cNvPr>
        <xdr:cNvSpPr>
          <a:spLocks noChangeArrowheads="1"/>
        </xdr:cNvSpPr>
      </xdr:nvSpPr>
      <xdr:spPr bwMode="auto">
        <a:xfrm>
          <a:off x="998220" y="1249680"/>
          <a:ext cx="5768340" cy="60198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55.xml><?xml version="1.0" encoding="utf-8"?>
<xdr:wsDr xmlns:xdr="http://schemas.openxmlformats.org/drawingml/2006/spreadsheetDrawing" xmlns:a="http://schemas.openxmlformats.org/drawingml/2006/main">
  <xdr:twoCellAnchor>
    <xdr:from>
      <xdr:col>3</xdr:col>
      <xdr:colOff>173992</xdr:colOff>
      <xdr:row>9</xdr:row>
      <xdr:rowOff>76200</xdr:rowOff>
    </xdr:from>
    <xdr:to>
      <xdr:col>3</xdr:col>
      <xdr:colOff>1082013</xdr:colOff>
      <xdr:row>11</xdr:row>
      <xdr:rowOff>11577</xdr:rowOff>
    </xdr:to>
    <xdr:sp macro="" textlink="">
      <xdr:nvSpPr>
        <xdr:cNvPr id="78885" name="AutoShape 2">
          <a:extLst>
            <a:ext uri="{FF2B5EF4-FFF2-40B4-BE49-F238E27FC236}">
              <a16:creationId xmlns:a16="http://schemas.microsoft.com/office/drawing/2014/main" id="{00000000-0008-0000-3D00-000025340100}"/>
            </a:ext>
          </a:extLst>
        </xdr:cNvPr>
        <xdr:cNvSpPr>
          <a:spLocks noChangeArrowheads="1"/>
        </xdr:cNvSpPr>
      </xdr:nvSpPr>
      <xdr:spPr bwMode="auto">
        <a:xfrm>
          <a:off x="1263652" y="1615440"/>
          <a:ext cx="908021" cy="186837"/>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セル位置取得</a:t>
          </a:r>
          <a:endParaRPr lang="ja-JP" altLang="en-US"/>
        </a:p>
      </xdr:txBody>
    </xdr:sp>
    <xdr:clientData/>
  </xdr:twoCellAnchor>
  <xdr:twoCellAnchor>
    <xdr:from>
      <xdr:col>3</xdr:col>
      <xdr:colOff>215265</xdr:colOff>
      <xdr:row>13</xdr:row>
      <xdr:rowOff>76200</xdr:rowOff>
    </xdr:from>
    <xdr:to>
      <xdr:col>3</xdr:col>
      <xdr:colOff>1040739</xdr:colOff>
      <xdr:row>15</xdr:row>
      <xdr:rowOff>11577</xdr:rowOff>
    </xdr:to>
    <xdr:sp macro="" textlink="">
      <xdr:nvSpPr>
        <xdr:cNvPr id="78886" name="AutoShape 4">
          <a:extLst>
            <a:ext uri="{FF2B5EF4-FFF2-40B4-BE49-F238E27FC236}">
              <a16:creationId xmlns:a16="http://schemas.microsoft.com/office/drawing/2014/main" id="{00000000-0008-0000-3D00-000026340100}"/>
            </a:ext>
          </a:extLst>
        </xdr:cNvPr>
        <xdr:cNvSpPr>
          <a:spLocks noChangeArrowheads="1"/>
        </xdr:cNvSpPr>
      </xdr:nvSpPr>
      <xdr:spPr bwMode="auto">
        <a:xfrm>
          <a:off x="1457325" y="2238375"/>
          <a:ext cx="9239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一覧表クリア</a:t>
          </a:r>
          <a:endParaRPr lang="ja-JP" altLang="en-US"/>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3</xdr:col>
      <xdr:colOff>173992</xdr:colOff>
      <xdr:row>9</xdr:row>
      <xdr:rowOff>76200</xdr:rowOff>
    </xdr:from>
    <xdr:to>
      <xdr:col>3</xdr:col>
      <xdr:colOff>1082013</xdr:colOff>
      <xdr:row>11</xdr:row>
      <xdr:rowOff>11577</xdr:rowOff>
    </xdr:to>
    <xdr:sp macro="" textlink="">
      <xdr:nvSpPr>
        <xdr:cNvPr id="2" name="AutoShape 2">
          <a:extLst>
            <a:ext uri="{FF2B5EF4-FFF2-40B4-BE49-F238E27FC236}">
              <a16:creationId xmlns:a16="http://schemas.microsoft.com/office/drawing/2014/main" id="{00000000-0008-0000-3E00-000002000000}"/>
            </a:ext>
          </a:extLst>
        </xdr:cNvPr>
        <xdr:cNvSpPr>
          <a:spLocks noChangeArrowheads="1"/>
        </xdr:cNvSpPr>
      </xdr:nvSpPr>
      <xdr:spPr bwMode="auto">
        <a:xfrm>
          <a:off x="1263652" y="1805940"/>
          <a:ext cx="908021" cy="186837"/>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セル情報取得</a:t>
          </a:r>
          <a:endParaRPr lang="ja-JP" altLang="en-US"/>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6</xdr:col>
      <xdr:colOff>217170</xdr:colOff>
      <xdr:row>4</xdr:row>
      <xdr:rowOff>163830</xdr:rowOff>
    </xdr:from>
    <xdr:to>
      <xdr:col>7</xdr:col>
      <xdr:colOff>561945</xdr:colOff>
      <xdr:row>6</xdr:row>
      <xdr:rowOff>19050</xdr:rowOff>
    </xdr:to>
    <xdr:sp macro="" textlink="">
      <xdr:nvSpPr>
        <xdr:cNvPr id="79909" name="AutoShape 3">
          <a:extLst>
            <a:ext uri="{FF2B5EF4-FFF2-40B4-BE49-F238E27FC236}">
              <a16:creationId xmlns:a16="http://schemas.microsoft.com/office/drawing/2014/main" id="{00000000-0008-0000-3F00-000025380100}"/>
            </a:ext>
          </a:extLst>
        </xdr:cNvPr>
        <xdr:cNvSpPr>
          <a:spLocks noChangeArrowheads="1"/>
        </xdr:cNvSpPr>
      </xdr:nvSpPr>
      <xdr:spPr bwMode="auto">
        <a:xfrm>
          <a:off x="3733800" y="952500"/>
          <a:ext cx="10763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範囲取得（選択）</a:t>
          </a:r>
          <a:endParaRPr lang="ja-JP" altLang="en-US"/>
        </a:p>
      </xdr:txBody>
    </xdr:sp>
    <xdr:clientData/>
  </xdr:twoCellAnchor>
  <xdr:twoCellAnchor>
    <xdr:from>
      <xdr:col>3</xdr:col>
      <xdr:colOff>243840</xdr:colOff>
      <xdr:row>9</xdr:row>
      <xdr:rowOff>11430</xdr:rowOff>
    </xdr:from>
    <xdr:to>
      <xdr:col>4</xdr:col>
      <xdr:colOff>335280</xdr:colOff>
      <xdr:row>9</xdr:row>
      <xdr:rowOff>219148</xdr:rowOff>
    </xdr:to>
    <xdr:sp macro="" textlink="">
      <xdr:nvSpPr>
        <xdr:cNvPr id="79910" name="AutoShape 5">
          <a:extLst>
            <a:ext uri="{FF2B5EF4-FFF2-40B4-BE49-F238E27FC236}">
              <a16:creationId xmlns:a16="http://schemas.microsoft.com/office/drawing/2014/main" id="{00000000-0008-0000-3F00-000026380100}"/>
            </a:ext>
          </a:extLst>
        </xdr:cNvPr>
        <xdr:cNvSpPr>
          <a:spLocks noChangeArrowheads="1"/>
        </xdr:cNvSpPr>
      </xdr:nvSpPr>
      <xdr:spPr bwMode="auto">
        <a:xfrm>
          <a:off x="1495425" y="1495425"/>
          <a:ext cx="10001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範囲取得（名前）</a:t>
          </a:r>
          <a:endParaRPr lang="ja-JP" altLang="en-US"/>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2</xdr:col>
      <xdr:colOff>7620</xdr:colOff>
      <xdr:row>7</xdr:row>
      <xdr:rowOff>137160</xdr:rowOff>
    </xdr:from>
    <xdr:to>
      <xdr:col>12</xdr:col>
      <xdr:colOff>0</xdr:colOff>
      <xdr:row>15</xdr:row>
      <xdr:rowOff>45720</xdr:rowOff>
    </xdr:to>
    <xdr:sp macro="" textlink="">
      <xdr:nvSpPr>
        <xdr:cNvPr id="87162" name="Rectangle 1">
          <a:extLst>
            <a:ext uri="{FF2B5EF4-FFF2-40B4-BE49-F238E27FC236}">
              <a16:creationId xmlns:a16="http://schemas.microsoft.com/office/drawing/2014/main" id="{00000000-0008-0000-4000-00007A540100}"/>
            </a:ext>
          </a:extLst>
        </xdr:cNvPr>
        <xdr:cNvSpPr>
          <a:spLocks noChangeArrowheads="1"/>
        </xdr:cNvSpPr>
      </xdr:nvSpPr>
      <xdr:spPr bwMode="auto">
        <a:xfrm>
          <a:off x="487680" y="1325880"/>
          <a:ext cx="6880860" cy="116586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9</xdr:row>
      <xdr:rowOff>76200</xdr:rowOff>
    </xdr:from>
    <xdr:to>
      <xdr:col>4</xdr:col>
      <xdr:colOff>7620</xdr:colOff>
      <xdr:row>11</xdr:row>
      <xdr:rowOff>22860</xdr:rowOff>
    </xdr:to>
    <xdr:sp macro="" textlink="">
      <xdr:nvSpPr>
        <xdr:cNvPr id="87163" name="AutoShape 2">
          <a:extLst>
            <a:ext uri="{FF2B5EF4-FFF2-40B4-BE49-F238E27FC236}">
              <a16:creationId xmlns:a16="http://schemas.microsoft.com/office/drawing/2014/main" id="{00000000-0008-0000-4000-00007B540100}"/>
            </a:ext>
          </a:extLst>
        </xdr:cNvPr>
        <xdr:cNvSpPr>
          <a:spLocks noChangeArrowheads="1"/>
        </xdr:cNvSpPr>
      </xdr:nvSpPr>
      <xdr:spPr bwMode="auto">
        <a:xfrm>
          <a:off x="1089660" y="1607820"/>
          <a:ext cx="990600" cy="19812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7620</xdr:colOff>
      <xdr:row>11</xdr:row>
      <xdr:rowOff>76200</xdr:rowOff>
    </xdr:from>
    <xdr:to>
      <xdr:col>4</xdr:col>
      <xdr:colOff>15240</xdr:colOff>
      <xdr:row>13</xdr:row>
      <xdr:rowOff>22860</xdr:rowOff>
    </xdr:to>
    <xdr:sp macro="" textlink="">
      <xdr:nvSpPr>
        <xdr:cNvPr id="87164" name="AutoShape 3">
          <a:extLst>
            <a:ext uri="{FF2B5EF4-FFF2-40B4-BE49-F238E27FC236}">
              <a16:creationId xmlns:a16="http://schemas.microsoft.com/office/drawing/2014/main" id="{00000000-0008-0000-4000-00007C540100}"/>
            </a:ext>
          </a:extLst>
        </xdr:cNvPr>
        <xdr:cNvSpPr>
          <a:spLocks noChangeArrowheads="1"/>
        </xdr:cNvSpPr>
      </xdr:nvSpPr>
      <xdr:spPr bwMode="auto">
        <a:xfrm>
          <a:off x="1097280" y="1859280"/>
          <a:ext cx="990600" cy="19812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38100</xdr:colOff>
      <xdr:row>6</xdr:row>
      <xdr:rowOff>163830</xdr:rowOff>
    </xdr:from>
    <xdr:to>
      <xdr:col>3</xdr:col>
      <xdr:colOff>745056</xdr:colOff>
      <xdr:row>8</xdr:row>
      <xdr:rowOff>11430</xdr:rowOff>
    </xdr:to>
    <xdr:sp macro="" textlink="">
      <xdr:nvSpPr>
        <xdr:cNvPr id="93206" name="AutoShape 2">
          <a:extLst>
            <a:ext uri="{FF2B5EF4-FFF2-40B4-BE49-F238E27FC236}">
              <a16:creationId xmlns:a16="http://schemas.microsoft.com/office/drawing/2014/main" id="{00000000-0008-0000-4100-0000166C0100}"/>
            </a:ext>
          </a:extLst>
        </xdr:cNvPr>
        <xdr:cNvSpPr>
          <a:spLocks noChangeArrowheads="1"/>
        </xdr:cNvSpPr>
      </xdr:nvSpPr>
      <xdr:spPr bwMode="auto">
        <a:xfrm>
          <a:off x="1257300" y="1238250"/>
          <a:ext cx="7905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CSV入力</a:t>
          </a:r>
          <a:endParaRPr lang="ja-JP" alt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685800</xdr:colOff>
      <xdr:row>11</xdr:row>
      <xdr:rowOff>161925</xdr:rowOff>
    </xdr:from>
    <xdr:to>
      <xdr:col>4</xdr:col>
      <xdr:colOff>146856</xdr:colOff>
      <xdr:row>13</xdr:row>
      <xdr:rowOff>11650</xdr:rowOff>
    </xdr:to>
    <xdr:sp macro="" textlink="">
      <xdr:nvSpPr>
        <xdr:cNvPr id="15003" name="AutoShape 3">
          <a:extLst>
            <a:ext uri="{FF2B5EF4-FFF2-40B4-BE49-F238E27FC236}">
              <a16:creationId xmlns:a16="http://schemas.microsoft.com/office/drawing/2014/main" id="{00000000-0008-0000-0700-00009B3A0000}"/>
            </a:ext>
          </a:extLst>
        </xdr:cNvPr>
        <xdr:cNvSpPr>
          <a:spLocks noChangeArrowheads="1"/>
        </xdr:cNvSpPr>
      </xdr:nvSpPr>
      <xdr:spPr bwMode="auto">
        <a:xfrm>
          <a:off x="1943100" y="2133600"/>
          <a:ext cx="819150"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更新実行</a:t>
          </a:r>
          <a:endParaRPr lang="ja-JP" altLang="en-US"/>
        </a:p>
      </xdr:txBody>
    </xdr:sp>
    <xdr:clientData/>
  </xdr:twoCellAnchor>
  <xdr:twoCellAnchor>
    <xdr:from>
      <xdr:col>7</xdr:col>
      <xdr:colOff>45720</xdr:colOff>
      <xdr:row>19</xdr:row>
      <xdr:rowOff>160020</xdr:rowOff>
    </xdr:from>
    <xdr:to>
      <xdr:col>11</xdr:col>
      <xdr:colOff>1988820</xdr:colOff>
      <xdr:row>20</xdr:row>
      <xdr:rowOff>160020</xdr:rowOff>
    </xdr:to>
    <xdr:grpSp>
      <xdr:nvGrpSpPr>
        <xdr:cNvPr id="15224" name="Group 4">
          <a:extLst>
            <a:ext uri="{FF2B5EF4-FFF2-40B4-BE49-F238E27FC236}">
              <a16:creationId xmlns:a16="http://schemas.microsoft.com/office/drawing/2014/main" id="{00000000-0008-0000-0700-0000783B0000}"/>
            </a:ext>
          </a:extLst>
        </xdr:cNvPr>
        <xdr:cNvGrpSpPr>
          <a:grpSpLocks/>
        </xdr:cNvGrpSpPr>
      </xdr:nvGrpSpPr>
      <xdr:grpSpPr bwMode="auto">
        <a:xfrm>
          <a:off x="4200525" y="3495675"/>
          <a:ext cx="5467350" cy="171450"/>
          <a:chOff x="501" y="352"/>
          <a:chExt cx="635" cy="15"/>
        </a:xfrm>
      </xdr:grpSpPr>
      <xdr:sp macro="" textlink="">
        <xdr:nvSpPr>
          <xdr:cNvPr id="15230" name="Line 5">
            <a:extLst>
              <a:ext uri="{FF2B5EF4-FFF2-40B4-BE49-F238E27FC236}">
                <a16:creationId xmlns:a16="http://schemas.microsoft.com/office/drawing/2014/main" id="{00000000-0008-0000-0700-00007E3B0000}"/>
              </a:ext>
            </a:extLst>
          </xdr:cNvPr>
          <xdr:cNvSpPr>
            <a:spLocks noChangeShapeType="1"/>
          </xdr:cNvSpPr>
        </xdr:nvSpPr>
        <xdr:spPr bwMode="auto">
          <a:xfrm flipV="1">
            <a:off x="501" y="352"/>
            <a:ext cx="10" cy="15"/>
          </a:xfrm>
          <a:prstGeom prst="line">
            <a:avLst/>
          </a:prstGeom>
          <a:noFill/>
          <a:ln w="19050">
            <a:solidFill>
              <a:srgbClr val="800000"/>
            </a:solidFill>
            <a:round/>
            <a:headEnd/>
            <a:tailEnd/>
          </a:ln>
          <a:extLst>
            <a:ext uri="{909E8E84-426E-40DD-AFC4-6F175D3DCCD1}">
              <a14:hiddenFill xmlns:a14="http://schemas.microsoft.com/office/drawing/2010/main">
                <a:noFill/>
              </a14:hiddenFill>
            </a:ext>
          </a:extLst>
        </xdr:spPr>
      </xdr:sp>
      <xdr:sp macro="" textlink="">
        <xdr:nvSpPr>
          <xdr:cNvPr id="15231" name="Line 6">
            <a:extLst>
              <a:ext uri="{FF2B5EF4-FFF2-40B4-BE49-F238E27FC236}">
                <a16:creationId xmlns:a16="http://schemas.microsoft.com/office/drawing/2014/main" id="{00000000-0008-0000-0700-00007F3B0000}"/>
              </a:ext>
            </a:extLst>
          </xdr:cNvPr>
          <xdr:cNvSpPr>
            <a:spLocks noChangeShapeType="1"/>
          </xdr:cNvSpPr>
        </xdr:nvSpPr>
        <xdr:spPr bwMode="auto">
          <a:xfrm flipV="1">
            <a:off x="509" y="353"/>
            <a:ext cx="623" cy="0"/>
          </a:xfrm>
          <a:prstGeom prst="line">
            <a:avLst/>
          </a:prstGeom>
          <a:noFill/>
          <a:ln w="19050">
            <a:solidFill>
              <a:srgbClr val="800000"/>
            </a:solidFill>
            <a:round/>
            <a:headEnd/>
            <a:tailEnd/>
          </a:ln>
          <a:extLst>
            <a:ext uri="{909E8E84-426E-40DD-AFC4-6F175D3DCCD1}">
              <a14:hiddenFill xmlns:a14="http://schemas.microsoft.com/office/drawing/2010/main">
                <a:noFill/>
              </a14:hiddenFill>
            </a:ext>
          </a:extLst>
        </xdr:spPr>
      </xdr:sp>
      <xdr:sp macro="" textlink="">
        <xdr:nvSpPr>
          <xdr:cNvPr id="15232" name="Line 7">
            <a:extLst>
              <a:ext uri="{FF2B5EF4-FFF2-40B4-BE49-F238E27FC236}">
                <a16:creationId xmlns:a16="http://schemas.microsoft.com/office/drawing/2014/main" id="{00000000-0008-0000-0700-0000803B0000}"/>
              </a:ext>
            </a:extLst>
          </xdr:cNvPr>
          <xdr:cNvSpPr>
            <a:spLocks noChangeShapeType="1"/>
          </xdr:cNvSpPr>
        </xdr:nvSpPr>
        <xdr:spPr bwMode="auto">
          <a:xfrm>
            <a:off x="1131" y="352"/>
            <a:ext cx="5" cy="13"/>
          </a:xfrm>
          <a:prstGeom prst="line">
            <a:avLst/>
          </a:prstGeom>
          <a:noFill/>
          <a:ln w="19050">
            <a:solidFill>
              <a:srgbClr val="8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0</xdr:colOff>
      <xdr:row>19</xdr:row>
      <xdr:rowOff>129540</xdr:rowOff>
    </xdr:from>
    <xdr:to>
      <xdr:col>12</xdr:col>
      <xdr:colOff>2552700</xdr:colOff>
      <xdr:row>21</xdr:row>
      <xdr:rowOff>7620</xdr:rowOff>
    </xdr:to>
    <xdr:grpSp>
      <xdr:nvGrpSpPr>
        <xdr:cNvPr id="15225" name="Group 11">
          <a:extLst>
            <a:ext uri="{FF2B5EF4-FFF2-40B4-BE49-F238E27FC236}">
              <a16:creationId xmlns:a16="http://schemas.microsoft.com/office/drawing/2014/main" id="{00000000-0008-0000-0700-0000793B0000}"/>
            </a:ext>
          </a:extLst>
        </xdr:cNvPr>
        <xdr:cNvGrpSpPr>
          <a:grpSpLocks/>
        </xdr:cNvGrpSpPr>
      </xdr:nvGrpSpPr>
      <xdr:grpSpPr bwMode="auto">
        <a:xfrm>
          <a:off x="9667875" y="3467100"/>
          <a:ext cx="2552700" cy="219075"/>
          <a:chOff x="501" y="352"/>
          <a:chExt cx="635" cy="15"/>
        </a:xfrm>
      </xdr:grpSpPr>
      <xdr:sp macro="" textlink="">
        <xdr:nvSpPr>
          <xdr:cNvPr id="15227" name="Line 12">
            <a:extLst>
              <a:ext uri="{FF2B5EF4-FFF2-40B4-BE49-F238E27FC236}">
                <a16:creationId xmlns:a16="http://schemas.microsoft.com/office/drawing/2014/main" id="{00000000-0008-0000-0700-00007B3B0000}"/>
              </a:ext>
            </a:extLst>
          </xdr:cNvPr>
          <xdr:cNvSpPr>
            <a:spLocks noChangeShapeType="1"/>
          </xdr:cNvSpPr>
        </xdr:nvSpPr>
        <xdr:spPr bwMode="auto">
          <a:xfrm flipV="1">
            <a:off x="501" y="352"/>
            <a:ext cx="10" cy="15"/>
          </a:xfrm>
          <a:prstGeom prst="line">
            <a:avLst/>
          </a:prstGeom>
          <a:noFill/>
          <a:ln w="19050">
            <a:solidFill>
              <a:srgbClr val="800000"/>
            </a:solidFill>
            <a:round/>
            <a:headEnd/>
            <a:tailEnd/>
          </a:ln>
          <a:extLst>
            <a:ext uri="{909E8E84-426E-40DD-AFC4-6F175D3DCCD1}">
              <a14:hiddenFill xmlns:a14="http://schemas.microsoft.com/office/drawing/2010/main">
                <a:noFill/>
              </a14:hiddenFill>
            </a:ext>
          </a:extLst>
        </xdr:spPr>
      </xdr:sp>
      <xdr:sp macro="" textlink="">
        <xdr:nvSpPr>
          <xdr:cNvPr id="15228" name="Line 13">
            <a:extLst>
              <a:ext uri="{FF2B5EF4-FFF2-40B4-BE49-F238E27FC236}">
                <a16:creationId xmlns:a16="http://schemas.microsoft.com/office/drawing/2014/main" id="{00000000-0008-0000-0700-00007C3B0000}"/>
              </a:ext>
            </a:extLst>
          </xdr:cNvPr>
          <xdr:cNvSpPr>
            <a:spLocks noChangeShapeType="1"/>
          </xdr:cNvSpPr>
        </xdr:nvSpPr>
        <xdr:spPr bwMode="auto">
          <a:xfrm flipV="1">
            <a:off x="509" y="353"/>
            <a:ext cx="623" cy="0"/>
          </a:xfrm>
          <a:prstGeom prst="line">
            <a:avLst/>
          </a:prstGeom>
          <a:noFill/>
          <a:ln w="19050">
            <a:solidFill>
              <a:srgbClr val="800000"/>
            </a:solidFill>
            <a:round/>
            <a:headEnd/>
            <a:tailEnd/>
          </a:ln>
          <a:extLst>
            <a:ext uri="{909E8E84-426E-40DD-AFC4-6F175D3DCCD1}">
              <a14:hiddenFill xmlns:a14="http://schemas.microsoft.com/office/drawing/2010/main">
                <a:noFill/>
              </a14:hiddenFill>
            </a:ext>
          </a:extLst>
        </xdr:spPr>
      </xdr:sp>
      <xdr:sp macro="" textlink="">
        <xdr:nvSpPr>
          <xdr:cNvPr id="15229" name="Line 14">
            <a:extLst>
              <a:ext uri="{FF2B5EF4-FFF2-40B4-BE49-F238E27FC236}">
                <a16:creationId xmlns:a16="http://schemas.microsoft.com/office/drawing/2014/main" id="{00000000-0008-0000-0700-00007D3B0000}"/>
              </a:ext>
            </a:extLst>
          </xdr:cNvPr>
          <xdr:cNvSpPr>
            <a:spLocks noChangeShapeType="1"/>
          </xdr:cNvSpPr>
        </xdr:nvSpPr>
        <xdr:spPr bwMode="auto">
          <a:xfrm>
            <a:off x="1131" y="352"/>
            <a:ext cx="5" cy="13"/>
          </a:xfrm>
          <a:prstGeom prst="line">
            <a:avLst/>
          </a:prstGeom>
          <a:noFill/>
          <a:ln w="19050">
            <a:solidFill>
              <a:srgbClr val="8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2</xdr:col>
          <xdr:colOff>0</xdr:colOff>
          <xdr:row>33</xdr:row>
          <xdr:rowOff>0</xdr:rowOff>
        </xdr:from>
        <xdr:to>
          <xdr:col>12</xdr:col>
          <xdr:colOff>7620</xdr:colOff>
          <xdr:row>46</xdr:row>
          <xdr:rowOff>7620</xdr:rowOff>
        </xdr:to>
        <xdr:pic>
          <xdr:nvPicPr>
            <xdr:cNvPr id="15226" name="Picture 10">
              <a:extLst>
                <a:ext uri="{FF2B5EF4-FFF2-40B4-BE49-F238E27FC236}">
                  <a16:creationId xmlns:a16="http://schemas.microsoft.com/office/drawing/2014/main" id="{00000000-0008-0000-0700-00007A3B0000}"/>
                </a:ext>
              </a:extLst>
            </xdr:cNvPr>
            <xdr:cNvPicPr>
              <a:picLocks noChangeAspect="1" noChangeArrowheads="1"/>
              <a:extLst>
                <a:ext uri="{84589F7E-364E-4C9E-8A38-B11213B215E9}">
                  <a14:cameraTool cellRange="更新リスト型_Out!$B$2:$K$14" spid="_x0000_s15359"/>
                </a:ext>
              </a:extLst>
            </xdr:cNvPicPr>
          </xdr:nvPicPr>
          <xdr:blipFill>
            <a:blip xmlns:r="http://schemas.openxmlformats.org/officeDocument/2006/relationships" r:embed="rId1"/>
            <a:srcRect/>
            <a:stretch>
              <a:fillRect/>
            </a:stretch>
          </xdr:blipFill>
          <xdr:spPr bwMode="auto">
            <a:xfrm>
              <a:off x="449580" y="5631180"/>
              <a:ext cx="9243060" cy="218694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pic>
        <xdr:clientData/>
      </xdr:twoCellAnchor>
    </mc:Choice>
    <mc:Fallback/>
  </mc:AlternateContent>
</xdr:wsDr>
</file>

<file path=xl/drawings/drawing60.xml><?xml version="1.0" encoding="utf-8"?>
<xdr:wsDr xmlns:xdr="http://schemas.openxmlformats.org/drawingml/2006/spreadsheetDrawing" xmlns:a="http://schemas.openxmlformats.org/drawingml/2006/main">
  <xdr:twoCellAnchor>
    <xdr:from>
      <xdr:col>3</xdr:col>
      <xdr:colOff>49530</xdr:colOff>
      <xdr:row>7</xdr:row>
      <xdr:rowOff>163830</xdr:rowOff>
    </xdr:from>
    <xdr:to>
      <xdr:col>4</xdr:col>
      <xdr:colOff>146624</xdr:colOff>
      <xdr:row>9</xdr:row>
      <xdr:rowOff>11430</xdr:rowOff>
    </xdr:to>
    <xdr:sp macro="" textlink="">
      <xdr:nvSpPr>
        <xdr:cNvPr id="92182" name="AutoShape 2">
          <a:extLst>
            <a:ext uri="{FF2B5EF4-FFF2-40B4-BE49-F238E27FC236}">
              <a16:creationId xmlns:a16="http://schemas.microsoft.com/office/drawing/2014/main" id="{00000000-0008-0000-4200-000016680100}"/>
            </a:ext>
          </a:extLst>
        </xdr:cNvPr>
        <xdr:cNvSpPr>
          <a:spLocks noChangeArrowheads="1"/>
        </xdr:cNvSpPr>
      </xdr:nvSpPr>
      <xdr:spPr bwMode="auto">
        <a:xfrm>
          <a:off x="1276350" y="1409700"/>
          <a:ext cx="7905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CSV出力</a:t>
          </a:r>
          <a:endParaRPr lang="ja-JP" altLang="en-US"/>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4</xdr:col>
      <xdr:colOff>0</xdr:colOff>
      <xdr:row>7</xdr:row>
      <xdr:rowOff>161925</xdr:rowOff>
    </xdr:from>
    <xdr:to>
      <xdr:col>5</xdr:col>
      <xdr:colOff>118170</xdr:colOff>
      <xdr:row>9</xdr:row>
      <xdr:rowOff>9525</xdr:rowOff>
    </xdr:to>
    <xdr:sp macro="" textlink="">
      <xdr:nvSpPr>
        <xdr:cNvPr id="91156" name="AutoShape 2">
          <a:extLst>
            <a:ext uri="{FF2B5EF4-FFF2-40B4-BE49-F238E27FC236}">
              <a16:creationId xmlns:a16="http://schemas.microsoft.com/office/drawing/2014/main" id="{00000000-0008-0000-4300-000014640100}"/>
            </a:ext>
          </a:extLst>
        </xdr:cNvPr>
        <xdr:cNvSpPr>
          <a:spLocks noChangeArrowheads="1"/>
        </xdr:cNvSpPr>
      </xdr:nvSpPr>
      <xdr:spPr bwMode="auto">
        <a:xfrm>
          <a:off x="1514475" y="1400175"/>
          <a:ext cx="1066800"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保存(ブック全体)</a:t>
          </a:r>
          <a:endParaRPr lang="ja-JP" altLang="en-US"/>
        </a:p>
      </xdr:txBody>
    </xdr:sp>
    <xdr:clientData/>
  </xdr:twoCellAnchor>
  <xdr:twoCellAnchor>
    <xdr:from>
      <xdr:col>4</xdr:col>
      <xdr:colOff>0</xdr:colOff>
      <xdr:row>10</xdr:row>
      <xdr:rowOff>152400</xdr:rowOff>
    </xdr:from>
    <xdr:to>
      <xdr:col>5</xdr:col>
      <xdr:colOff>394414</xdr:colOff>
      <xdr:row>12</xdr:row>
      <xdr:rowOff>9525</xdr:rowOff>
    </xdr:to>
    <xdr:sp macro="" textlink="">
      <xdr:nvSpPr>
        <xdr:cNvPr id="91157" name="AutoShape 21">
          <a:extLst>
            <a:ext uri="{FF2B5EF4-FFF2-40B4-BE49-F238E27FC236}">
              <a16:creationId xmlns:a16="http://schemas.microsoft.com/office/drawing/2014/main" id="{00000000-0008-0000-4300-000015640100}"/>
            </a:ext>
          </a:extLst>
        </xdr:cNvPr>
        <xdr:cNvSpPr>
          <a:spLocks noChangeArrowheads="1"/>
        </xdr:cNvSpPr>
      </xdr:nvSpPr>
      <xdr:spPr bwMode="auto">
        <a:xfrm>
          <a:off x="1514475" y="1914525"/>
          <a:ext cx="13811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保存(指定シートのみ)</a:t>
          </a:r>
          <a:endParaRPr lang="ja-JP" altLang="en-US"/>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2</xdr:col>
      <xdr:colOff>312420</xdr:colOff>
      <xdr:row>8</xdr:row>
      <xdr:rowOff>160020</xdr:rowOff>
    </xdr:from>
    <xdr:to>
      <xdr:col>6</xdr:col>
      <xdr:colOff>815340</xdr:colOff>
      <xdr:row>14</xdr:row>
      <xdr:rowOff>152400</xdr:rowOff>
    </xdr:to>
    <xdr:sp macro="" textlink="">
      <xdr:nvSpPr>
        <xdr:cNvPr id="89530" name="Rectangle 4">
          <a:extLst>
            <a:ext uri="{FF2B5EF4-FFF2-40B4-BE49-F238E27FC236}">
              <a16:creationId xmlns:a16="http://schemas.microsoft.com/office/drawing/2014/main" id="{00000000-0008-0000-4400-0000BA5D0100}"/>
            </a:ext>
          </a:extLst>
        </xdr:cNvPr>
        <xdr:cNvSpPr>
          <a:spLocks noChangeArrowheads="1"/>
        </xdr:cNvSpPr>
      </xdr:nvSpPr>
      <xdr:spPr bwMode="auto">
        <a:xfrm>
          <a:off x="792480" y="1554480"/>
          <a:ext cx="3992880" cy="99060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7620</xdr:colOff>
      <xdr:row>8</xdr:row>
      <xdr:rowOff>160020</xdr:rowOff>
    </xdr:from>
    <xdr:to>
      <xdr:col>12</xdr:col>
      <xdr:colOff>411480</xdr:colOff>
      <xdr:row>13</xdr:row>
      <xdr:rowOff>76200</xdr:rowOff>
    </xdr:to>
    <xdr:sp macro="" textlink="">
      <xdr:nvSpPr>
        <xdr:cNvPr id="89531" name="Rectangle 6">
          <a:extLst>
            <a:ext uri="{FF2B5EF4-FFF2-40B4-BE49-F238E27FC236}">
              <a16:creationId xmlns:a16="http://schemas.microsoft.com/office/drawing/2014/main" id="{00000000-0008-0000-4400-0000BB5D0100}"/>
            </a:ext>
          </a:extLst>
        </xdr:cNvPr>
        <xdr:cNvSpPr>
          <a:spLocks noChangeArrowheads="1"/>
        </xdr:cNvSpPr>
      </xdr:nvSpPr>
      <xdr:spPr bwMode="auto">
        <a:xfrm>
          <a:off x="5410200" y="1554480"/>
          <a:ext cx="4792980" cy="74676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146685</xdr:colOff>
      <xdr:row>8</xdr:row>
      <xdr:rowOff>323850</xdr:rowOff>
    </xdr:from>
    <xdr:to>
      <xdr:col>9</xdr:col>
      <xdr:colOff>882300</xdr:colOff>
      <xdr:row>10</xdr:row>
      <xdr:rowOff>9525</xdr:rowOff>
    </xdr:to>
    <xdr:sp macro="" textlink="">
      <xdr:nvSpPr>
        <xdr:cNvPr id="89284" name="AutoShape 5">
          <a:extLst>
            <a:ext uri="{FF2B5EF4-FFF2-40B4-BE49-F238E27FC236}">
              <a16:creationId xmlns:a16="http://schemas.microsoft.com/office/drawing/2014/main" id="{00000000-0008-0000-4400-0000C45C0100}"/>
            </a:ext>
          </a:extLst>
        </xdr:cNvPr>
        <xdr:cNvSpPr>
          <a:spLocks noChangeArrowheads="1"/>
        </xdr:cNvSpPr>
      </xdr:nvSpPr>
      <xdr:spPr bwMode="auto">
        <a:xfrm>
          <a:off x="6191250" y="1752600"/>
          <a:ext cx="1152525" cy="19050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印刷（セル指定①）</a:t>
          </a:r>
          <a:endParaRPr lang="ja-JP" altLang="en-US"/>
        </a:p>
      </xdr:txBody>
    </xdr:sp>
    <xdr:clientData/>
  </xdr:twoCellAnchor>
  <xdr:twoCellAnchor>
    <xdr:from>
      <xdr:col>8</xdr:col>
      <xdr:colOff>49530</xdr:colOff>
      <xdr:row>8</xdr:row>
      <xdr:rowOff>57150</xdr:rowOff>
    </xdr:from>
    <xdr:to>
      <xdr:col>9</xdr:col>
      <xdr:colOff>959830</xdr:colOff>
      <xdr:row>8</xdr:row>
      <xdr:rowOff>238125</xdr:rowOff>
    </xdr:to>
    <xdr:sp macro="" textlink="">
      <xdr:nvSpPr>
        <xdr:cNvPr id="89285" name="AutoShape 7">
          <a:extLst>
            <a:ext uri="{FF2B5EF4-FFF2-40B4-BE49-F238E27FC236}">
              <a16:creationId xmlns:a16="http://schemas.microsoft.com/office/drawing/2014/main" id="{00000000-0008-0000-4400-0000C55C0100}"/>
            </a:ext>
          </a:extLst>
        </xdr:cNvPr>
        <xdr:cNvSpPr>
          <a:spLocks noChangeArrowheads="1"/>
        </xdr:cNvSpPr>
      </xdr:nvSpPr>
      <xdr:spPr bwMode="auto">
        <a:xfrm>
          <a:off x="6086475" y="1485900"/>
          <a:ext cx="1343025" cy="180975"/>
        </a:xfrm>
        <a:prstGeom prst="roundRect">
          <a:avLst>
            <a:gd name="adj" fmla="val 16667"/>
          </a:avLst>
        </a:prstGeom>
        <a:solidFill>
          <a:srgbClr val="FF99CC"/>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タスク定義で範囲指定</a:t>
          </a:r>
          <a:endParaRPr lang="ja-JP" altLang="en-US"/>
        </a:p>
      </xdr:txBody>
    </xdr:sp>
    <xdr:clientData/>
  </xdr:twoCellAnchor>
  <xdr:twoCellAnchor>
    <xdr:from>
      <xdr:col>2</xdr:col>
      <xdr:colOff>365760</xdr:colOff>
      <xdr:row>8</xdr:row>
      <xdr:rowOff>60960</xdr:rowOff>
    </xdr:from>
    <xdr:to>
      <xdr:col>4</xdr:col>
      <xdr:colOff>22860</xdr:colOff>
      <xdr:row>14</xdr:row>
      <xdr:rowOff>0</xdr:rowOff>
    </xdr:to>
    <xdr:grpSp>
      <xdr:nvGrpSpPr>
        <xdr:cNvPr id="89534" name="Group 11">
          <a:extLst>
            <a:ext uri="{FF2B5EF4-FFF2-40B4-BE49-F238E27FC236}">
              <a16:creationId xmlns:a16="http://schemas.microsoft.com/office/drawing/2014/main" id="{00000000-0008-0000-4400-0000BE5D0100}"/>
            </a:ext>
          </a:extLst>
        </xdr:cNvPr>
        <xdr:cNvGrpSpPr>
          <a:grpSpLocks/>
        </xdr:cNvGrpSpPr>
      </xdr:nvGrpSpPr>
      <xdr:grpSpPr bwMode="auto">
        <a:xfrm>
          <a:off x="838200" y="1438275"/>
          <a:ext cx="1123950" cy="952500"/>
          <a:chOff x="129" y="159"/>
          <a:chExt cx="104" cy="101"/>
        </a:xfrm>
      </xdr:grpSpPr>
      <xdr:sp macro="" textlink="">
        <xdr:nvSpPr>
          <xdr:cNvPr id="89537" name="AutoShape 1">
            <a:extLst>
              <a:ext uri="{FF2B5EF4-FFF2-40B4-BE49-F238E27FC236}">
                <a16:creationId xmlns:a16="http://schemas.microsoft.com/office/drawing/2014/main" id="{00000000-0008-0000-4400-0000C15D0100}"/>
              </a:ext>
            </a:extLst>
          </xdr:cNvPr>
          <xdr:cNvSpPr>
            <a:spLocks noChangeArrowheads="1"/>
          </xdr:cNvSpPr>
        </xdr:nvSpPr>
        <xdr:spPr bwMode="auto">
          <a:xfrm>
            <a:off x="151" y="243"/>
            <a:ext cx="80" cy="17"/>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9538" name="AutoShape 2">
            <a:extLst>
              <a:ext uri="{FF2B5EF4-FFF2-40B4-BE49-F238E27FC236}">
                <a16:creationId xmlns:a16="http://schemas.microsoft.com/office/drawing/2014/main" id="{00000000-0008-0000-4400-0000C25D0100}"/>
              </a:ext>
            </a:extLst>
          </xdr:cNvPr>
          <xdr:cNvSpPr>
            <a:spLocks noChangeArrowheads="1"/>
          </xdr:cNvSpPr>
        </xdr:nvSpPr>
        <xdr:spPr bwMode="auto">
          <a:xfrm>
            <a:off x="152" y="188"/>
            <a:ext cx="79" cy="19"/>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9539" name="AutoShape 3">
            <a:extLst>
              <a:ext uri="{FF2B5EF4-FFF2-40B4-BE49-F238E27FC236}">
                <a16:creationId xmlns:a16="http://schemas.microsoft.com/office/drawing/2014/main" id="{00000000-0008-0000-4400-0000C35D0100}"/>
              </a:ext>
            </a:extLst>
          </xdr:cNvPr>
          <xdr:cNvSpPr>
            <a:spLocks noChangeArrowheads="1"/>
          </xdr:cNvSpPr>
        </xdr:nvSpPr>
        <xdr:spPr bwMode="auto">
          <a:xfrm>
            <a:off x="152" y="215"/>
            <a:ext cx="79" cy="19"/>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9291" name="AutoShape 9">
            <a:extLst>
              <a:ext uri="{FF2B5EF4-FFF2-40B4-BE49-F238E27FC236}">
                <a16:creationId xmlns:a16="http://schemas.microsoft.com/office/drawing/2014/main" id="{00000000-0008-0000-4400-0000CB5C0100}"/>
              </a:ext>
            </a:extLst>
          </xdr:cNvPr>
          <xdr:cNvSpPr>
            <a:spLocks noChangeArrowheads="1"/>
          </xdr:cNvSpPr>
        </xdr:nvSpPr>
        <xdr:spPr bwMode="auto">
          <a:xfrm>
            <a:off x="129" y="159"/>
            <a:ext cx="104" cy="19"/>
          </a:xfrm>
          <a:prstGeom prst="roundRect">
            <a:avLst>
              <a:gd name="adj" fmla="val 16667"/>
            </a:avLst>
          </a:prstGeom>
          <a:solidFill>
            <a:srgbClr val="FF99CC"/>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Excelで範囲指定済み</a:t>
            </a:r>
            <a:endParaRPr lang="ja-JP" altLang="en-US"/>
          </a:p>
        </xdr:txBody>
      </xdr:sp>
    </xdr:grpSp>
    <xdr:clientData/>
  </xdr:twoCellAnchor>
  <xdr:twoCellAnchor>
    <xdr:from>
      <xdr:col>8</xdr:col>
      <xdr:colOff>146685</xdr:colOff>
      <xdr:row>11</xdr:row>
      <xdr:rowOff>0</xdr:rowOff>
    </xdr:from>
    <xdr:to>
      <xdr:col>9</xdr:col>
      <xdr:colOff>882300</xdr:colOff>
      <xdr:row>12</xdr:row>
      <xdr:rowOff>9525</xdr:rowOff>
    </xdr:to>
    <xdr:sp macro="" textlink="">
      <xdr:nvSpPr>
        <xdr:cNvPr id="89287" name="AutoShape 5">
          <a:extLst>
            <a:ext uri="{FF2B5EF4-FFF2-40B4-BE49-F238E27FC236}">
              <a16:creationId xmlns:a16="http://schemas.microsoft.com/office/drawing/2014/main" id="{00000000-0008-0000-4400-0000C75C0100}"/>
            </a:ext>
          </a:extLst>
        </xdr:cNvPr>
        <xdr:cNvSpPr>
          <a:spLocks noChangeArrowheads="1"/>
        </xdr:cNvSpPr>
      </xdr:nvSpPr>
      <xdr:spPr bwMode="auto">
        <a:xfrm>
          <a:off x="6191250" y="2019300"/>
          <a:ext cx="1152525" cy="18097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印刷（セル指定②）</a:t>
          </a:r>
          <a:endParaRPr lang="ja-JP" altLang="en-US"/>
        </a:p>
      </xdr:txBody>
    </xdr:sp>
    <xdr:clientData/>
  </xdr:twoCellAnchor>
  <xdr:twoCellAnchor>
    <xdr:from>
      <xdr:col>3</xdr:col>
      <xdr:colOff>422910</xdr:colOff>
      <xdr:row>7</xdr:row>
      <xdr:rowOff>0</xdr:rowOff>
    </xdr:from>
    <xdr:to>
      <xdr:col>4</xdr:col>
      <xdr:colOff>323850</xdr:colOff>
      <xdr:row>8</xdr:row>
      <xdr:rowOff>19050</xdr:rowOff>
    </xdr:to>
    <xdr:sp macro="" textlink="">
      <xdr:nvSpPr>
        <xdr:cNvPr id="89293" name="AutoShape 5">
          <a:extLst>
            <a:ext uri="{FF2B5EF4-FFF2-40B4-BE49-F238E27FC236}">
              <a16:creationId xmlns:a16="http://schemas.microsoft.com/office/drawing/2014/main" id="{00000000-0008-0000-4400-0000CD5C0100}"/>
            </a:ext>
          </a:extLst>
        </xdr:cNvPr>
        <xdr:cNvSpPr>
          <a:spLocks noChangeArrowheads="1"/>
        </xdr:cNvSpPr>
      </xdr:nvSpPr>
      <xdr:spPr bwMode="auto">
        <a:xfrm>
          <a:off x="1695450" y="1257300"/>
          <a:ext cx="838200" cy="19050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データ取得</a:t>
          </a:r>
          <a:endParaRPr lang="ja-JP" altLang="en-US"/>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1</xdr:col>
      <xdr:colOff>0</xdr:colOff>
      <xdr:row>3</xdr:row>
      <xdr:rowOff>0</xdr:rowOff>
    </xdr:from>
    <xdr:to>
      <xdr:col>1</xdr:col>
      <xdr:colOff>0</xdr:colOff>
      <xdr:row>3</xdr:row>
      <xdr:rowOff>0</xdr:rowOff>
    </xdr:to>
    <xdr:sp macro="" textlink="">
      <xdr:nvSpPr>
        <xdr:cNvPr id="90468" name="Rectangle 4">
          <a:extLst>
            <a:ext uri="{FF2B5EF4-FFF2-40B4-BE49-F238E27FC236}">
              <a16:creationId xmlns:a16="http://schemas.microsoft.com/office/drawing/2014/main" id="{00000000-0008-0000-4500-000064610100}"/>
            </a:ext>
          </a:extLst>
        </xdr:cNvPr>
        <xdr:cNvSpPr>
          <a:spLocks noChangeArrowheads="1"/>
        </xdr:cNvSpPr>
      </xdr:nvSpPr>
      <xdr:spPr bwMode="auto">
        <a:xfrm>
          <a:off x="182880" y="525780"/>
          <a:ext cx="0" cy="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0</xdr:colOff>
      <xdr:row>3</xdr:row>
      <xdr:rowOff>0</xdr:rowOff>
    </xdr:from>
    <xdr:to>
      <xdr:col>1</xdr:col>
      <xdr:colOff>0</xdr:colOff>
      <xdr:row>3</xdr:row>
      <xdr:rowOff>0</xdr:rowOff>
    </xdr:to>
    <xdr:grpSp>
      <xdr:nvGrpSpPr>
        <xdr:cNvPr id="90469" name="Group 11">
          <a:extLst>
            <a:ext uri="{FF2B5EF4-FFF2-40B4-BE49-F238E27FC236}">
              <a16:creationId xmlns:a16="http://schemas.microsoft.com/office/drawing/2014/main" id="{00000000-0008-0000-4500-000065610100}"/>
            </a:ext>
          </a:extLst>
        </xdr:cNvPr>
        <xdr:cNvGrpSpPr>
          <a:grpSpLocks/>
        </xdr:cNvGrpSpPr>
      </xdr:nvGrpSpPr>
      <xdr:grpSpPr bwMode="auto">
        <a:xfrm>
          <a:off x="180975" y="523875"/>
          <a:ext cx="0" cy="0"/>
          <a:chOff x="129" y="159"/>
          <a:chExt cx="104" cy="101"/>
        </a:xfrm>
      </xdr:grpSpPr>
      <xdr:sp macro="" textlink="">
        <xdr:nvSpPr>
          <xdr:cNvPr id="90475" name="AutoShape 1">
            <a:extLst>
              <a:ext uri="{FF2B5EF4-FFF2-40B4-BE49-F238E27FC236}">
                <a16:creationId xmlns:a16="http://schemas.microsoft.com/office/drawing/2014/main" id="{00000000-0008-0000-4500-00006B610100}"/>
              </a:ext>
            </a:extLst>
          </xdr:cNvPr>
          <xdr:cNvSpPr>
            <a:spLocks noChangeArrowheads="1"/>
          </xdr:cNvSpPr>
        </xdr:nvSpPr>
        <xdr:spPr bwMode="auto">
          <a:xfrm>
            <a:off x="131" y="240"/>
            <a:ext cx="100" cy="2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0476" name="AutoShape 2">
            <a:extLst>
              <a:ext uri="{FF2B5EF4-FFF2-40B4-BE49-F238E27FC236}">
                <a16:creationId xmlns:a16="http://schemas.microsoft.com/office/drawing/2014/main" id="{00000000-0008-0000-4500-00006C610100}"/>
              </a:ext>
            </a:extLst>
          </xdr:cNvPr>
          <xdr:cNvSpPr>
            <a:spLocks noChangeArrowheads="1"/>
          </xdr:cNvSpPr>
        </xdr:nvSpPr>
        <xdr:spPr bwMode="auto">
          <a:xfrm>
            <a:off x="131" y="188"/>
            <a:ext cx="100" cy="19"/>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0477" name="AutoShape 3">
            <a:extLst>
              <a:ext uri="{FF2B5EF4-FFF2-40B4-BE49-F238E27FC236}">
                <a16:creationId xmlns:a16="http://schemas.microsoft.com/office/drawing/2014/main" id="{00000000-0008-0000-4500-00006D610100}"/>
              </a:ext>
            </a:extLst>
          </xdr:cNvPr>
          <xdr:cNvSpPr>
            <a:spLocks noChangeArrowheads="1"/>
          </xdr:cNvSpPr>
        </xdr:nvSpPr>
        <xdr:spPr bwMode="auto">
          <a:xfrm>
            <a:off x="131" y="214"/>
            <a:ext cx="100" cy="2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9465" name="AutoShape 9">
            <a:extLst>
              <a:ext uri="{FF2B5EF4-FFF2-40B4-BE49-F238E27FC236}">
                <a16:creationId xmlns:a16="http://schemas.microsoft.com/office/drawing/2014/main" id="{00000000-0008-0000-4500-0000094C0000}"/>
              </a:ext>
            </a:extLst>
          </xdr:cNvPr>
          <xdr:cNvSpPr>
            <a:spLocks noChangeArrowheads="1"/>
          </xdr:cNvSpPr>
        </xdr:nvSpPr>
        <xdr:spPr bwMode="auto">
          <a:xfrm>
            <a:off x="182880" y="525780"/>
            <a:ext cx="0" cy="0"/>
          </a:xfrm>
          <a:prstGeom prst="roundRect">
            <a:avLst>
              <a:gd name="adj" fmla="val 16667"/>
            </a:avLst>
          </a:prstGeom>
          <a:solidFill>
            <a:srgbClr val="FF99CC"/>
          </a:solidFill>
          <a:ln w="12700" algn="ctr">
            <a:solidFill>
              <a:srgbClr val="000000"/>
            </a:solidFill>
            <a:round/>
            <a:headEnd/>
            <a:tailEnd/>
          </a:ln>
          <a:effectLst/>
        </xdr:spPr>
        <xdr:txBody>
          <a:bodyPr vertOverflow="clip" wrap="square" lIns="27432" tIns="18288" rIns="0" bIns="0" anchor="t" upright="1"/>
          <a:lstStyle/>
          <a:p>
            <a:pPr algn="l" rtl="1">
              <a:defRPr sz="1000"/>
            </a:pPr>
            <a:r>
              <a:rPr lang="en-US" altLang="ja-JP" sz="1000" b="0" i="0" strike="noStrike">
                <a:solidFill>
                  <a:srgbClr val="000000"/>
                </a:solidFill>
                <a:latin typeface="ＭＳ Ｐゴシック"/>
                <a:ea typeface="ＭＳ Ｐゴシック"/>
              </a:rPr>
              <a:t>Excel</a:t>
            </a:r>
            <a:r>
              <a:rPr lang="ja-JP" altLang="en-US" sz="1000" b="0" i="0" strike="noStrike">
                <a:solidFill>
                  <a:srgbClr val="000000"/>
                </a:solidFill>
                <a:latin typeface="ＭＳ Ｐゴシック"/>
                <a:ea typeface="ＭＳ Ｐゴシック"/>
              </a:rPr>
              <a:t>で範囲指定</a:t>
            </a:r>
          </a:p>
        </xdr:txBody>
      </xdr:sp>
    </xdr:grpSp>
    <xdr:clientData/>
  </xdr:twoCellAnchor>
  <xdr:twoCellAnchor>
    <xdr:from>
      <xdr:col>3</xdr:col>
      <xdr:colOff>49530</xdr:colOff>
      <xdr:row>9</xdr:row>
      <xdr:rowOff>0</xdr:rowOff>
    </xdr:from>
    <xdr:to>
      <xdr:col>3</xdr:col>
      <xdr:colOff>1066437</xdr:colOff>
      <xdr:row>10</xdr:row>
      <xdr:rowOff>9525</xdr:rowOff>
    </xdr:to>
    <xdr:sp macro="" textlink="">
      <xdr:nvSpPr>
        <xdr:cNvPr id="90230" name="AutoShape 3">
          <a:extLst>
            <a:ext uri="{FF2B5EF4-FFF2-40B4-BE49-F238E27FC236}">
              <a16:creationId xmlns:a16="http://schemas.microsoft.com/office/drawing/2014/main" id="{00000000-0008-0000-4500-000076600100}"/>
            </a:ext>
          </a:extLst>
        </xdr:cNvPr>
        <xdr:cNvSpPr>
          <a:spLocks noChangeArrowheads="1"/>
        </xdr:cNvSpPr>
      </xdr:nvSpPr>
      <xdr:spPr bwMode="auto">
        <a:xfrm>
          <a:off x="1295400" y="1628775"/>
          <a:ext cx="1123950" cy="20955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プリンタ一覧取得</a:t>
          </a:r>
          <a:endParaRPr lang="ja-JP" altLang="en-US"/>
        </a:p>
      </xdr:txBody>
    </xdr:sp>
    <xdr:clientData/>
  </xdr:twoCellAnchor>
  <xdr:twoCellAnchor>
    <xdr:from>
      <xdr:col>4</xdr:col>
      <xdr:colOff>1537335</xdr:colOff>
      <xdr:row>14</xdr:row>
      <xdr:rowOff>9525</xdr:rowOff>
    </xdr:from>
    <xdr:to>
      <xdr:col>4</xdr:col>
      <xdr:colOff>2606013</xdr:colOff>
      <xdr:row>15</xdr:row>
      <xdr:rowOff>19050</xdr:rowOff>
    </xdr:to>
    <xdr:sp macro="" textlink="">
      <xdr:nvSpPr>
        <xdr:cNvPr id="90231" name="AutoShape 5">
          <a:extLst>
            <a:ext uri="{FF2B5EF4-FFF2-40B4-BE49-F238E27FC236}">
              <a16:creationId xmlns:a16="http://schemas.microsoft.com/office/drawing/2014/main" id="{00000000-0008-0000-4500-000077600100}"/>
            </a:ext>
          </a:extLst>
        </xdr:cNvPr>
        <xdr:cNvSpPr>
          <a:spLocks noChangeArrowheads="1"/>
        </xdr:cNvSpPr>
      </xdr:nvSpPr>
      <xdr:spPr bwMode="auto">
        <a:xfrm>
          <a:off x="4524375" y="2381250"/>
          <a:ext cx="1190625" cy="20955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ﾃﾞﾌｫﾙﾄﾌﾟﾘﾝﾀ制御</a:t>
          </a:r>
          <a:endParaRPr lang="ja-JP" altLang="en-US"/>
        </a:p>
      </xdr:txBody>
    </xdr:sp>
    <xdr:clientData/>
  </xdr:twoCellAnchor>
  <xdr:twoCellAnchor>
    <xdr:from>
      <xdr:col>4</xdr:col>
      <xdr:colOff>971550</xdr:colOff>
      <xdr:row>11</xdr:row>
      <xdr:rowOff>0</xdr:rowOff>
    </xdr:from>
    <xdr:to>
      <xdr:col>4</xdr:col>
      <xdr:colOff>1948639</xdr:colOff>
      <xdr:row>12</xdr:row>
      <xdr:rowOff>9525</xdr:rowOff>
    </xdr:to>
    <xdr:sp macro="" textlink="">
      <xdr:nvSpPr>
        <xdr:cNvPr id="90232" name="AutoShape 3">
          <a:extLst>
            <a:ext uri="{FF2B5EF4-FFF2-40B4-BE49-F238E27FC236}">
              <a16:creationId xmlns:a16="http://schemas.microsoft.com/office/drawing/2014/main" id="{00000000-0008-0000-4500-000078600100}"/>
            </a:ext>
          </a:extLst>
        </xdr:cNvPr>
        <xdr:cNvSpPr>
          <a:spLocks noChangeArrowheads="1"/>
        </xdr:cNvSpPr>
      </xdr:nvSpPr>
      <xdr:spPr bwMode="auto">
        <a:xfrm>
          <a:off x="3905250" y="1914525"/>
          <a:ext cx="1076325" cy="20955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プリンタ設定</a:t>
          </a:r>
          <a:endParaRPr lang="ja-JP" altLang="en-US"/>
        </a:p>
      </xdr:txBody>
    </xdr:sp>
    <xdr:clientData/>
  </xdr:twoCellAnchor>
  <xdr:twoCellAnchor>
    <xdr:from>
      <xdr:col>4</xdr:col>
      <xdr:colOff>697230</xdr:colOff>
      <xdr:row>16</xdr:row>
      <xdr:rowOff>0</xdr:rowOff>
    </xdr:from>
    <xdr:to>
      <xdr:col>4</xdr:col>
      <xdr:colOff>1693025</xdr:colOff>
      <xdr:row>17</xdr:row>
      <xdr:rowOff>9525</xdr:rowOff>
    </xdr:to>
    <xdr:sp macro="" textlink="">
      <xdr:nvSpPr>
        <xdr:cNvPr id="90233" name="AutoShape 5">
          <a:extLst>
            <a:ext uri="{FF2B5EF4-FFF2-40B4-BE49-F238E27FC236}">
              <a16:creationId xmlns:a16="http://schemas.microsoft.com/office/drawing/2014/main" id="{00000000-0008-0000-4500-000079600100}"/>
            </a:ext>
          </a:extLst>
        </xdr:cNvPr>
        <xdr:cNvSpPr>
          <a:spLocks noChangeArrowheads="1"/>
        </xdr:cNvSpPr>
      </xdr:nvSpPr>
      <xdr:spPr bwMode="auto">
        <a:xfrm>
          <a:off x="3600450" y="2657475"/>
          <a:ext cx="1095375" cy="20955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シート「印刷」へ</a:t>
          </a:r>
          <a:endParaRPr lang="ja-JP" altLang="en-US"/>
        </a:p>
      </xdr:txBody>
    </xdr:sp>
    <xdr:clientData/>
  </xdr:twoCellAnchor>
  <xdr:twoCellAnchor>
    <xdr:from>
      <xdr:col>3</xdr:col>
      <xdr:colOff>49530</xdr:colOff>
      <xdr:row>18</xdr:row>
      <xdr:rowOff>0</xdr:rowOff>
    </xdr:from>
    <xdr:to>
      <xdr:col>3</xdr:col>
      <xdr:colOff>1194251</xdr:colOff>
      <xdr:row>19</xdr:row>
      <xdr:rowOff>0</xdr:rowOff>
    </xdr:to>
    <xdr:sp macro="" textlink="">
      <xdr:nvSpPr>
        <xdr:cNvPr id="90234" name="AutoShape 3">
          <a:extLst>
            <a:ext uri="{FF2B5EF4-FFF2-40B4-BE49-F238E27FC236}">
              <a16:creationId xmlns:a16="http://schemas.microsoft.com/office/drawing/2014/main" id="{00000000-0008-0000-4500-00007A600100}"/>
            </a:ext>
          </a:extLst>
        </xdr:cNvPr>
        <xdr:cNvSpPr>
          <a:spLocks noChangeArrowheads="1"/>
        </xdr:cNvSpPr>
      </xdr:nvSpPr>
      <xdr:spPr bwMode="auto">
        <a:xfrm>
          <a:off x="1295400" y="2943225"/>
          <a:ext cx="12668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起動時プリンタに戻す</a:t>
          </a:r>
          <a:endParaRPr lang="ja-JP" altLang="en-US"/>
        </a:p>
      </xdr:txBody>
    </xdr:sp>
    <xdr:clientData/>
  </xdr:twoCellAnchor>
</xdr:wsDr>
</file>

<file path=xl/drawings/drawing64.xml><?xml version="1.0" encoding="utf-8"?>
<xdr:wsDr xmlns:xdr="http://schemas.openxmlformats.org/drawingml/2006/spreadsheetDrawing" xmlns:a="http://schemas.openxmlformats.org/drawingml/2006/main">
  <xdr:twoCellAnchor editAs="oneCell">
    <xdr:from>
      <xdr:col>3</xdr:col>
      <xdr:colOff>11430</xdr:colOff>
      <xdr:row>17</xdr:row>
      <xdr:rowOff>66675</xdr:rowOff>
    </xdr:from>
    <xdr:to>
      <xdr:col>9</xdr:col>
      <xdr:colOff>461010</xdr:colOff>
      <xdr:row>19</xdr:row>
      <xdr:rowOff>0</xdr:rowOff>
    </xdr:to>
    <xdr:sp macro="" textlink="">
      <xdr:nvSpPr>
        <xdr:cNvPr id="141313" name="Text Box 1">
          <a:extLst>
            <a:ext uri="{FF2B5EF4-FFF2-40B4-BE49-F238E27FC236}">
              <a16:creationId xmlns:a16="http://schemas.microsoft.com/office/drawing/2014/main" id="{00000000-0008-0000-4600-000001280200}"/>
            </a:ext>
          </a:extLst>
        </xdr:cNvPr>
        <xdr:cNvSpPr txBox="1">
          <a:spLocks noChangeArrowheads="1"/>
        </xdr:cNvSpPr>
      </xdr:nvSpPr>
      <xdr:spPr bwMode="auto">
        <a:xfrm>
          <a:off x="876300" y="3028950"/>
          <a:ext cx="1657350" cy="3714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0" bIns="0" anchor="t" upright="1"/>
        <a:lstStyle/>
        <a:p>
          <a:pPr algn="l" rtl="0">
            <a:defRPr sz="1000"/>
          </a:pPr>
          <a:r>
            <a:rPr lang="ja-JP" altLang="en-US" sz="1200" b="1" i="0" u="none" strike="noStrike" baseline="0">
              <a:solidFill>
                <a:srgbClr val="000000"/>
              </a:solidFill>
              <a:latin typeface="ＭＳ Ｐゴシック"/>
              <a:ea typeface="ＭＳ Ｐゴシック"/>
            </a:rPr>
            <a:t>株式会社ニューコム</a:t>
          </a:r>
          <a:endParaRPr lang="ja-JP" altLang="en-US"/>
        </a:p>
      </xdr:txBody>
    </xdr:sp>
    <xdr:clientData/>
  </xdr:twoCellAnchor>
  <xdr:twoCellAnchor editAs="oneCell">
    <xdr:from>
      <xdr:col>0</xdr:col>
      <xdr:colOff>0</xdr:colOff>
      <xdr:row>14</xdr:row>
      <xdr:rowOff>0</xdr:rowOff>
    </xdr:from>
    <xdr:to>
      <xdr:col>25</xdr:col>
      <xdr:colOff>198120</xdr:colOff>
      <xdr:row>34</xdr:row>
      <xdr:rowOff>83820</xdr:rowOff>
    </xdr:to>
    <xdr:pic>
      <xdr:nvPicPr>
        <xdr:cNvPr id="141403" name="Picture 2" descr="非定型(100-184mm)修正">
          <a:extLst>
            <a:ext uri="{FF2B5EF4-FFF2-40B4-BE49-F238E27FC236}">
              <a16:creationId xmlns:a16="http://schemas.microsoft.com/office/drawing/2014/main" id="{00000000-0008-0000-4600-00005B2802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2392680"/>
          <a:ext cx="5966460" cy="3535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97155</xdr:colOff>
      <xdr:row>7</xdr:row>
      <xdr:rowOff>161925</xdr:rowOff>
    </xdr:from>
    <xdr:to>
      <xdr:col>9</xdr:col>
      <xdr:colOff>392517</xdr:colOff>
      <xdr:row>9</xdr:row>
      <xdr:rowOff>9525</xdr:rowOff>
    </xdr:to>
    <xdr:sp macro="" textlink="">
      <xdr:nvSpPr>
        <xdr:cNvPr id="141315" name="AutoShape 2">
          <a:extLst>
            <a:ext uri="{FF2B5EF4-FFF2-40B4-BE49-F238E27FC236}">
              <a16:creationId xmlns:a16="http://schemas.microsoft.com/office/drawing/2014/main" id="{00000000-0008-0000-4600-000003280200}"/>
            </a:ext>
          </a:extLst>
        </xdr:cNvPr>
        <xdr:cNvSpPr>
          <a:spLocks noChangeArrowheads="1"/>
        </xdr:cNvSpPr>
      </xdr:nvSpPr>
      <xdr:spPr bwMode="auto">
        <a:xfrm>
          <a:off x="1571625" y="1400175"/>
          <a:ext cx="8858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ダイアログ</a:t>
          </a:r>
          <a:endParaRPr lang="ja-JP" altLang="en-US"/>
        </a:p>
      </xdr:txBody>
    </xdr:sp>
    <xdr:clientData/>
  </xdr:twoCellAnchor>
  <xdr:twoCellAnchor>
    <xdr:from>
      <xdr:col>6</xdr:col>
      <xdr:colOff>106680</xdr:colOff>
      <xdr:row>10</xdr:row>
      <xdr:rowOff>161925</xdr:rowOff>
    </xdr:from>
    <xdr:to>
      <xdr:col>9</xdr:col>
      <xdr:colOff>402042</xdr:colOff>
      <xdr:row>12</xdr:row>
      <xdr:rowOff>11650</xdr:rowOff>
    </xdr:to>
    <xdr:sp macro="" textlink="">
      <xdr:nvSpPr>
        <xdr:cNvPr id="141317" name="AutoShape 2">
          <a:extLst>
            <a:ext uri="{FF2B5EF4-FFF2-40B4-BE49-F238E27FC236}">
              <a16:creationId xmlns:a16="http://schemas.microsoft.com/office/drawing/2014/main" id="{00000000-0008-0000-4600-000005280200}"/>
            </a:ext>
          </a:extLst>
        </xdr:cNvPr>
        <xdr:cNvSpPr>
          <a:spLocks noChangeArrowheads="1"/>
        </xdr:cNvSpPr>
      </xdr:nvSpPr>
      <xdr:spPr bwMode="auto">
        <a:xfrm>
          <a:off x="1581150" y="1924050"/>
          <a:ext cx="8858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直接印刷</a:t>
          </a:r>
          <a:endParaRPr lang="ja-JP" altLang="en-US"/>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3</xdr:col>
      <xdr:colOff>217170</xdr:colOff>
      <xdr:row>7</xdr:row>
      <xdr:rowOff>0</xdr:rowOff>
    </xdr:from>
    <xdr:to>
      <xdr:col>4</xdr:col>
      <xdr:colOff>569524</xdr:colOff>
      <xdr:row>8</xdr:row>
      <xdr:rowOff>0</xdr:rowOff>
    </xdr:to>
    <xdr:sp macro="" textlink="">
      <xdr:nvSpPr>
        <xdr:cNvPr id="103480" name="AutoShape 1">
          <a:extLst>
            <a:ext uri="{FF2B5EF4-FFF2-40B4-BE49-F238E27FC236}">
              <a16:creationId xmlns:a16="http://schemas.microsoft.com/office/drawing/2014/main" id="{00000000-0008-0000-4700-000038940100}"/>
            </a:ext>
          </a:extLst>
        </xdr:cNvPr>
        <xdr:cNvSpPr>
          <a:spLocks noChangeArrowheads="1"/>
        </xdr:cNvSpPr>
      </xdr:nvSpPr>
      <xdr:spPr bwMode="auto">
        <a:xfrm>
          <a:off x="1466850" y="1247775"/>
          <a:ext cx="1104900"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マクロ起動</a:t>
          </a:r>
          <a:endParaRPr lang="ja-JP" altLang="en-US"/>
        </a:p>
      </xdr:txBody>
    </xdr:sp>
    <xdr:clientData/>
  </xdr:twoCellAnchor>
  <xdr:twoCellAnchor>
    <xdr:from>
      <xdr:col>3</xdr:col>
      <xdr:colOff>217170</xdr:colOff>
      <xdr:row>10</xdr:row>
      <xdr:rowOff>0</xdr:rowOff>
    </xdr:from>
    <xdr:to>
      <xdr:col>4</xdr:col>
      <xdr:colOff>569524</xdr:colOff>
      <xdr:row>11</xdr:row>
      <xdr:rowOff>0</xdr:rowOff>
    </xdr:to>
    <xdr:sp macro="" textlink="">
      <xdr:nvSpPr>
        <xdr:cNvPr id="103481" name="AutoShape 3">
          <a:extLst>
            <a:ext uri="{FF2B5EF4-FFF2-40B4-BE49-F238E27FC236}">
              <a16:creationId xmlns:a16="http://schemas.microsoft.com/office/drawing/2014/main" id="{00000000-0008-0000-4700-000039940100}"/>
            </a:ext>
          </a:extLst>
        </xdr:cNvPr>
        <xdr:cNvSpPr>
          <a:spLocks noChangeArrowheads="1"/>
        </xdr:cNvSpPr>
      </xdr:nvSpPr>
      <xdr:spPr bwMode="auto">
        <a:xfrm>
          <a:off x="1466850" y="1704975"/>
          <a:ext cx="1104900"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マクロ実行禁止</a:t>
          </a:r>
          <a:endParaRPr lang="ja-JP" altLang="en-US"/>
        </a:p>
      </xdr:txBody>
    </xdr:sp>
    <xdr:clientData/>
  </xdr:twoCellAnchor>
  <xdr:twoCellAnchor>
    <xdr:from>
      <xdr:col>3</xdr:col>
      <xdr:colOff>217170</xdr:colOff>
      <xdr:row>12</xdr:row>
      <xdr:rowOff>0</xdr:rowOff>
    </xdr:from>
    <xdr:to>
      <xdr:col>4</xdr:col>
      <xdr:colOff>569524</xdr:colOff>
      <xdr:row>13</xdr:row>
      <xdr:rowOff>0</xdr:rowOff>
    </xdr:to>
    <xdr:sp macro="" textlink="">
      <xdr:nvSpPr>
        <xdr:cNvPr id="103482" name="AutoShape 4">
          <a:extLst>
            <a:ext uri="{FF2B5EF4-FFF2-40B4-BE49-F238E27FC236}">
              <a16:creationId xmlns:a16="http://schemas.microsoft.com/office/drawing/2014/main" id="{00000000-0008-0000-4700-00003A940100}"/>
            </a:ext>
          </a:extLst>
        </xdr:cNvPr>
        <xdr:cNvSpPr>
          <a:spLocks noChangeArrowheads="1"/>
        </xdr:cNvSpPr>
      </xdr:nvSpPr>
      <xdr:spPr bwMode="auto">
        <a:xfrm>
          <a:off x="1466850" y="1990725"/>
          <a:ext cx="1104900"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マクロ実行可能</a:t>
          </a:r>
          <a:endParaRPr lang="ja-JP" altLang="en-US"/>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2</xdr:col>
      <xdr:colOff>403860</xdr:colOff>
      <xdr:row>14</xdr:row>
      <xdr:rowOff>68580</xdr:rowOff>
    </xdr:from>
    <xdr:to>
      <xdr:col>11</xdr:col>
      <xdr:colOff>312420</xdr:colOff>
      <xdr:row>18</xdr:row>
      <xdr:rowOff>114300</xdr:rowOff>
    </xdr:to>
    <xdr:sp macro="" textlink="">
      <xdr:nvSpPr>
        <xdr:cNvPr id="62585" name="Rectangle 3">
          <a:extLst>
            <a:ext uri="{FF2B5EF4-FFF2-40B4-BE49-F238E27FC236}">
              <a16:creationId xmlns:a16="http://schemas.microsoft.com/office/drawing/2014/main" id="{00000000-0008-0000-4800-000079F40000}"/>
            </a:ext>
          </a:extLst>
        </xdr:cNvPr>
        <xdr:cNvSpPr>
          <a:spLocks noChangeArrowheads="1"/>
        </xdr:cNvSpPr>
      </xdr:nvSpPr>
      <xdr:spPr bwMode="auto">
        <a:xfrm>
          <a:off x="883920" y="2903220"/>
          <a:ext cx="5394960" cy="716280"/>
        </a:xfrm>
        <a:prstGeom prst="rect">
          <a:avLst/>
        </a:prstGeom>
        <a:solidFill>
          <a:srgbClr val="FFFFFF">
            <a:alpha val="1961"/>
          </a:srgbClr>
        </a:solidFill>
        <a:ln w="9525" algn="ctr">
          <a:solidFill>
            <a:srgbClr val="000000"/>
          </a:solidFill>
          <a:miter lim="800000"/>
          <a:headEnd/>
          <a:tailEnd/>
        </a:ln>
      </xdr:spPr>
    </xdr:sp>
    <xdr:clientData/>
  </xdr:twoCellAnchor>
  <xdr:twoCellAnchor>
    <xdr:from>
      <xdr:col>3</xdr:col>
      <xdr:colOff>196215</xdr:colOff>
      <xdr:row>14</xdr:row>
      <xdr:rowOff>161925</xdr:rowOff>
    </xdr:from>
    <xdr:to>
      <xdr:col>5</xdr:col>
      <xdr:colOff>127635</xdr:colOff>
      <xdr:row>16</xdr:row>
      <xdr:rowOff>11650</xdr:rowOff>
    </xdr:to>
    <xdr:sp macro="" textlink="">
      <xdr:nvSpPr>
        <xdr:cNvPr id="62519" name="AutoShape 1">
          <a:extLst>
            <a:ext uri="{FF2B5EF4-FFF2-40B4-BE49-F238E27FC236}">
              <a16:creationId xmlns:a16="http://schemas.microsoft.com/office/drawing/2014/main" id="{00000000-0008-0000-4800-000037F40000}"/>
            </a:ext>
          </a:extLst>
        </xdr:cNvPr>
        <xdr:cNvSpPr>
          <a:spLocks noChangeArrowheads="1"/>
        </xdr:cNvSpPr>
      </xdr:nvSpPr>
      <xdr:spPr bwMode="auto">
        <a:xfrm>
          <a:off x="1438275" y="3048000"/>
          <a:ext cx="1295400" cy="200025"/>
        </a:xfrm>
        <a:prstGeom prst="roundRect">
          <a:avLst>
            <a:gd name="adj" fmla="val 16667"/>
          </a:avLst>
        </a:prstGeom>
        <a:solidFill>
          <a:srgbClr val="C0C0C0"/>
        </a:solidFill>
        <a:ln w="9525"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スクリーン制御(無し)</a:t>
          </a:r>
          <a:endParaRPr lang="ja-JP" altLang="en-US"/>
        </a:p>
      </xdr:txBody>
    </xdr:sp>
    <xdr:clientData/>
  </xdr:twoCellAnchor>
  <xdr:twoCellAnchor>
    <xdr:from>
      <xdr:col>3</xdr:col>
      <xdr:colOff>196215</xdr:colOff>
      <xdr:row>16</xdr:row>
      <xdr:rowOff>161925</xdr:rowOff>
    </xdr:from>
    <xdr:to>
      <xdr:col>5</xdr:col>
      <xdr:colOff>127635</xdr:colOff>
      <xdr:row>18</xdr:row>
      <xdr:rowOff>9525</xdr:rowOff>
    </xdr:to>
    <xdr:sp macro="" textlink="">
      <xdr:nvSpPr>
        <xdr:cNvPr id="62520" name="AutoShape 2">
          <a:extLst>
            <a:ext uri="{FF2B5EF4-FFF2-40B4-BE49-F238E27FC236}">
              <a16:creationId xmlns:a16="http://schemas.microsoft.com/office/drawing/2014/main" id="{00000000-0008-0000-4800-000038F40000}"/>
            </a:ext>
          </a:extLst>
        </xdr:cNvPr>
        <xdr:cNvSpPr>
          <a:spLocks noChangeArrowheads="1"/>
        </xdr:cNvSpPr>
      </xdr:nvSpPr>
      <xdr:spPr bwMode="auto">
        <a:xfrm>
          <a:off x="1438275" y="3390900"/>
          <a:ext cx="1295400" cy="190500"/>
        </a:xfrm>
        <a:prstGeom prst="roundRect">
          <a:avLst>
            <a:gd name="adj" fmla="val 16667"/>
          </a:avLst>
        </a:prstGeom>
        <a:solidFill>
          <a:srgbClr val="C0C0C0"/>
        </a:solidFill>
        <a:ln w="9525"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スクリーン制御(有り)</a:t>
          </a:r>
          <a:endParaRPr lang="ja-JP" altLang="en-US"/>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4</xdr:col>
      <xdr:colOff>9525</xdr:colOff>
      <xdr:row>8</xdr:row>
      <xdr:rowOff>0</xdr:rowOff>
    </xdr:from>
    <xdr:to>
      <xdr:col>5</xdr:col>
      <xdr:colOff>137190</xdr:colOff>
      <xdr:row>9</xdr:row>
      <xdr:rowOff>0</xdr:rowOff>
    </xdr:to>
    <xdr:sp macro="" textlink="">
      <xdr:nvSpPr>
        <xdr:cNvPr id="85059" name="AutoShape 1">
          <a:extLst>
            <a:ext uri="{FF2B5EF4-FFF2-40B4-BE49-F238E27FC236}">
              <a16:creationId xmlns:a16="http://schemas.microsoft.com/office/drawing/2014/main" id="{00000000-0008-0000-4900-0000434C0100}"/>
            </a:ext>
          </a:extLst>
        </xdr:cNvPr>
        <xdr:cNvSpPr>
          <a:spLocks noChangeArrowheads="1"/>
        </xdr:cNvSpPr>
      </xdr:nvSpPr>
      <xdr:spPr bwMode="auto">
        <a:xfrm>
          <a:off x="1390650" y="1419225"/>
          <a:ext cx="10763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参照ブックを開く</a:t>
          </a:r>
          <a:endParaRPr lang="ja-JP" altLang="en-US"/>
        </a:p>
      </xdr:txBody>
    </xdr:sp>
    <xdr:clientData/>
  </xdr:twoCellAnchor>
  <xdr:twoCellAnchor>
    <xdr:from>
      <xdr:col>4</xdr:col>
      <xdr:colOff>9525</xdr:colOff>
      <xdr:row>10</xdr:row>
      <xdr:rowOff>0</xdr:rowOff>
    </xdr:from>
    <xdr:to>
      <xdr:col>5</xdr:col>
      <xdr:colOff>137190</xdr:colOff>
      <xdr:row>11</xdr:row>
      <xdr:rowOff>0</xdr:rowOff>
    </xdr:to>
    <xdr:sp macro="" textlink="">
      <xdr:nvSpPr>
        <xdr:cNvPr id="85060" name="AutoShape 2">
          <a:extLst>
            <a:ext uri="{FF2B5EF4-FFF2-40B4-BE49-F238E27FC236}">
              <a16:creationId xmlns:a16="http://schemas.microsoft.com/office/drawing/2014/main" id="{00000000-0008-0000-4900-0000444C0100}"/>
            </a:ext>
          </a:extLst>
        </xdr:cNvPr>
        <xdr:cNvSpPr>
          <a:spLocks noChangeArrowheads="1"/>
        </xdr:cNvSpPr>
      </xdr:nvSpPr>
      <xdr:spPr bwMode="auto">
        <a:xfrm>
          <a:off x="1390650" y="1790700"/>
          <a:ext cx="10763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参照ブックを閉じる</a:t>
          </a:r>
          <a:endParaRPr lang="ja-JP" altLang="en-US"/>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4</xdr:col>
      <xdr:colOff>9525</xdr:colOff>
      <xdr:row>7</xdr:row>
      <xdr:rowOff>9525</xdr:rowOff>
    </xdr:from>
    <xdr:to>
      <xdr:col>4</xdr:col>
      <xdr:colOff>998235</xdr:colOff>
      <xdr:row>8</xdr:row>
      <xdr:rowOff>9525</xdr:rowOff>
    </xdr:to>
    <xdr:sp macro="" textlink="">
      <xdr:nvSpPr>
        <xdr:cNvPr id="83005" name="AutoShape 1">
          <a:extLst>
            <a:ext uri="{FF2B5EF4-FFF2-40B4-BE49-F238E27FC236}">
              <a16:creationId xmlns:a16="http://schemas.microsoft.com/office/drawing/2014/main" id="{00000000-0008-0000-4A00-00003D440100}"/>
            </a:ext>
          </a:extLst>
        </xdr:cNvPr>
        <xdr:cNvSpPr>
          <a:spLocks noChangeArrowheads="1"/>
        </xdr:cNvSpPr>
      </xdr:nvSpPr>
      <xdr:spPr bwMode="auto">
        <a:xfrm>
          <a:off x="1390650" y="1257300"/>
          <a:ext cx="10953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複数シート表示1</a:t>
          </a:r>
          <a:endParaRPr lang="ja-JP" altLang="en-US"/>
        </a:p>
      </xdr:txBody>
    </xdr:sp>
    <xdr:clientData/>
  </xdr:twoCellAnchor>
  <xdr:twoCellAnchor>
    <xdr:from>
      <xdr:col>4</xdr:col>
      <xdr:colOff>11430</xdr:colOff>
      <xdr:row>17</xdr:row>
      <xdr:rowOff>0</xdr:rowOff>
    </xdr:from>
    <xdr:to>
      <xdr:col>5</xdr:col>
      <xdr:colOff>30</xdr:colOff>
      <xdr:row>18</xdr:row>
      <xdr:rowOff>28575</xdr:rowOff>
    </xdr:to>
    <xdr:sp macro="" textlink="">
      <xdr:nvSpPr>
        <xdr:cNvPr id="83007" name="AutoShape 2">
          <a:extLst>
            <a:ext uri="{FF2B5EF4-FFF2-40B4-BE49-F238E27FC236}">
              <a16:creationId xmlns:a16="http://schemas.microsoft.com/office/drawing/2014/main" id="{00000000-0008-0000-4A00-00003F440100}"/>
            </a:ext>
          </a:extLst>
        </xdr:cNvPr>
        <xdr:cNvSpPr>
          <a:spLocks noChangeArrowheads="1"/>
        </xdr:cNvSpPr>
      </xdr:nvSpPr>
      <xdr:spPr bwMode="auto">
        <a:xfrm>
          <a:off x="1400175" y="3019425"/>
          <a:ext cx="10953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複数シート閉じる</a:t>
          </a:r>
          <a:endParaRPr lang="ja-JP" altLang="en-US"/>
        </a:p>
      </xdr:txBody>
    </xdr:sp>
    <xdr:clientData/>
  </xdr:twoCellAnchor>
  <xdr:twoCellAnchor>
    <xdr:from>
      <xdr:col>4</xdr:col>
      <xdr:colOff>9525</xdr:colOff>
      <xdr:row>9</xdr:row>
      <xdr:rowOff>9525</xdr:rowOff>
    </xdr:from>
    <xdr:to>
      <xdr:col>4</xdr:col>
      <xdr:colOff>998235</xdr:colOff>
      <xdr:row>10</xdr:row>
      <xdr:rowOff>9525</xdr:rowOff>
    </xdr:to>
    <xdr:sp macro="" textlink="">
      <xdr:nvSpPr>
        <xdr:cNvPr id="83008" name="AutoShape 1">
          <a:extLst>
            <a:ext uri="{FF2B5EF4-FFF2-40B4-BE49-F238E27FC236}">
              <a16:creationId xmlns:a16="http://schemas.microsoft.com/office/drawing/2014/main" id="{00000000-0008-0000-4A00-000040440100}"/>
            </a:ext>
          </a:extLst>
        </xdr:cNvPr>
        <xdr:cNvSpPr>
          <a:spLocks noChangeArrowheads="1"/>
        </xdr:cNvSpPr>
      </xdr:nvSpPr>
      <xdr:spPr bwMode="auto">
        <a:xfrm>
          <a:off x="1390650" y="1628775"/>
          <a:ext cx="10953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複数シート表示2</a:t>
          </a:r>
          <a:endParaRPr lang="ja-JP" altLang="en-US"/>
        </a:p>
      </xdr:txBody>
    </xdr:sp>
    <xdr:clientData/>
  </xdr:twoCellAnchor>
  <xdr:twoCellAnchor>
    <xdr:from>
      <xdr:col>4</xdr:col>
      <xdr:colOff>9525</xdr:colOff>
      <xdr:row>11</xdr:row>
      <xdr:rowOff>9525</xdr:rowOff>
    </xdr:from>
    <xdr:to>
      <xdr:col>4</xdr:col>
      <xdr:colOff>998235</xdr:colOff>
      <xdr:row>12</xdr:row>
      <xdr:rowOff>38100</xdr:rowOff>
    </xdr:to>
    <xdr:sp macro="" textlink="">
      <xdr:nvSpPr>
        <xdr:cNvPr id="83009" name="AutoShape 1">
          <a:extLst>
            <a:ext uri="{FF2B5EF4-FFF2-40B4-BE49-F238E27FC236}">
              <a16:creationId xmlns:a16="http://schemas.microsoft.com/office/drawing/2014/main" id="{00000000-0008-0000-4A00-000041440100}"/>
            </a:ext>
          </a:extLst>
        </xdr:cNvPr>
        <xdr:cNvSpPr>
          <a:spLocks noChangeArrowheads="1"/>
        </xdr:cNvSpPr>
      </xdr:nvSpPr>
      <xdr:spPr bwMode="auto">
        <a:xfrm>
          <a:off x="1390650" y="2000250"/>
          <a:ext cx="10953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複数シート表示3</a:t>
          </a:r>
          <a:endParaRPr lang="ja-JP" altLang="en-US"/>
        </a:p>
      </xdr:txBody>
    </xdr:sp>
    <xdr:clientData/>
  </xdr:twoCellAnchor>
  <xdr:twoCellAnchor>
    <xdr:from>
      <xdr:col>4</xdr:col>
      <xdr:colOff>9525</xdr:colOff>
      <xdr:row>13</xdr:row>
      <xdr:rowOff>9525</xdr:rowOff>
    </xdr:from>
    <xdr:to>
      <xdr:col>4</xdr:col>
      <xdr:colOff>998235</xdr:colOff>
      <xdr:row>14</xdr:row>
      <xdr:rowOff>38100</xdr:rowOff>
    </xdr:to>
    <xdr:sp macro="" textlink="">
      <xdr:nvSpPr>
        <xdr:cNvPr id="83010" name="AutoShape 1">
          <a:extLst>
            <a:ext uri="{FF2B5EF4-FFF2-40B4-BE49-F238E27FC236}">
              <a16:creationId xmlns:a16="http://schemas.microsoft.com/office/drawing/2014/main" id="{00000000-0008-0000-4A00-000042440100}"/>
            </a:ext>
          </a:extLst>
        </xdr:cNvPr>
        <xdr:cNvSpPr>
          <a:spLocks noChangeArrowheads="1"/>
        </xdr:cNvSpPr>
      </xdr:nvSpPr>
      <xdr:spPr bwMode="auto">
        <a:xfrm>
          <a:off x="1390650" y="2343150"/>
          <a:ext cx="10953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複数シート表示4</a:t>
          </a:r>
          <a:endParaRPr lang="ja-JP" altLang="en-US"/>
        </a:p>
      </xdr:txBody>
    </xdr:sp>
    <xdr:clientData/>
  </xdr:twoCellAnchor>
  <xdr:twoCellAnchor>
    <xdr:from>
      <xdr:col>4</xdr:col>
      <xdr:colOff>9525</xdr:colOff>
      <xdr:row>15</xdr:row>
      <xdr:rowOff>9525</xdr:rowOff>
    </xdr:from>
    <xdr:to>
      <xdr:col>4</xdr:col>
      <xdr:colOff>998235</xdr:colOff>
      <xdr:row>16</xdr:row>
      <xdr:rowOff>38100</xdr:rowOff>
    </xdr:to>
    <xdr:sp macro="" textlink="">
      <xdr:nvSpPr>
        <xdr:cNvPr id="83011" name="AutoShape 1">
          <a:extLst>
            <a:ext uri="{FF2B5EF4-FFF2-40B4-BE49-F238E27FC236}">
              <a16:creationId xmlns:a16="http://schemas.microsoft.com/office/drawing/2014/main" id="{00000000-0008-0000-4A00-000043440100}"/>
            </a:ext>
          </a:extLst>
        </xdr:cNvPr>
        <xdr:cNvSpPr>
          <a:spLocks noChangeArrowheads="1"/>
        </xdr:cNvSpPr>
      </xdr:nvSpPr>
      <xdr:spPr bwMode="auto">
        <a:xfrm>
          <a:off x="1390650" y="2686050"/>
          <a:ext cx="10953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複数シート表示5</a:t>
          </a:r>
          <a:endParaRPr lang="ja-JP" altLang="en-US"/>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3</xdr:col>
      <xdr:colOff>7620</xdr:colOff>
      <xdr:row>0</xdr:row>
      <xdr:rowOff>0</xdr:rowOff>
    </xdr:from>
    <xdr:to>
      <xdr:col>3</xdr:col>
      <xdr:colOff>609600</xdr:colOff>
      <xdr:row>0</xdr:row>
      <xdr:rowOff>0</xdr:rowOff>
    </xdr:to>
    <xdr:sp macro="" textlink="">
      <xdr:nvSpPr>
        <xdr:cNvPr id="84009" name="AutoShape 1">
          <a:extLst>
            <a:ext uri="{FF2B5EF4-FFF2-40B4-BE49-F238E27FC236}">
              <a16:creationId xmlns:a16="http://schemas.microsoft.com/office/drawing/2014/main" id="{00000000-0008-0000-4B00-000029480100}"/>
            </a:ext>
          </a:extLst>
        </xdr:cNvPr>
        <xdr:cNvSpPr>
          <a:spLocks noChangeArrowheads="1"/>
        </xdr:cNvSpPr>
      </xdr:nvSpPr>
      <xdr:spPr bwMode="auto">
        <a:xfrm>
          <a:off x="1836420" y="0"/>
          <a:ext cx="601980" cy="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217170</xdr:colOff>
      <xdr:row>6</xdr:row>
      <xdr:rowOff>163830</xdr:rowOff>
    </xdr:from>
    <xdr:to>
      <xdr:col>3</xdr:col>
      <xdr:colOff>1205735</xdr:colOff>
      <xdr:row>8</xdr:row>
      <xdr:rowOff>19050</xdr:rowOff>
    </xdr:to>
    <xdr:sp macro="" textlink="">
      <xdr:nvSpPr>
        <xdr:cNvPr id="49202" name="AutoShape 17">
          <a:extLst>
            <a:ext uri="{FF2B5EF4-FFF2-40B4-BE49-F238E27FC236}">
              <a16:creationId xmlns:a16="http://schemas.microsoft.com/office/drawing/2014/main" id="{00000000-0008-0000-0900-000032C00000}"/>
            </a:ext>
          </a:extLst>
        </xdr:cNvPr>
        <xdr:cNvSpPr>
          <a:spLocks noChangeArrowheads="1"/>
        </xdr:cNvSpPr>
      </xdr:nvSpPr>
      <xdr:spPr bwMode="auto">
        <a:xfrm>
          <a:off x="1428750" y="1238250"/>
          <a:ext cx="10953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更新（読込）カード</a:t>
          </a:r>
          <a:endParaRPr lang="ja-JP" altLang="en-US"/>
        </a:p>
      </xdr:txBody>
    </xdr:sp>
    <xdr:clientData/>
  </xdr:twoCellAnchor>
  <xdr:twoCellAnchor>
    <xdr:from>
      <xdr:col>3</xdr:col>
      <xdr:colOff>215265</xdr:colOff>
      <xdr:row>14</xdr:row>
      <xdr:rowOff>0</xdr:rowOff>
    </xdr:from>
    <xdr:to>
      <xdr:col>3</xdr:col>
      <xdr:colOff>1196411</xdr:colOff>
      <xdr:row>15</xdr:row>
      <xdr:rowOff>28575</xdr:rowOff>
    </xdr:to>
    <xdr:sp macro="" textlink="">
      <xdr:nvSpPr>
        <xdr:cNvPr id="32828" name="AutoShape 18">
          <a:extLst>
            <a:ext uri="{FF2B5EF4-FFF2-40B4-BE49-F238E27FC236}">
              <a16:creationId xmlns:a16="http://schemas.microsoft.com/office/drawing/2014/main" id="{00000000-0008-0000-0900-00003C800000}"/>
            </a:ext>
          </a:extLst>
        </xdr:cNvPr>
        <xdr:cNvSpPr>
          <a:spLocks noChangeArrowheads="1"/>
        </xdr:cNvSpPr>
      </xdr:nvSpPr>
      <xdr:spPr bwMode="auto">
        <a:xfrm>
          <a:off x="1171575" y="2486025"/>
          <a:ext cx="1095375" cy="180975"/>
        </a:xfrm>
        <a:prstGeom prst="roundRect">
          <a:avLst>
            <a:gd name="adj" fmla="val 16667"/>
          </a:avLst>
        </a:prstGeom>
        <a:solidFill>
          <a:srgbClr val="C0C0C0"/>
        </a:solidFill>
        <a:ln w="12700" algn="ctr">
          <a:solidFill>
            <a:srgbClr val="000000"/>
          </a:solidFill>
          <a:round/>
          <a:headEnd/>
          <a:tailEnd/>
        </a:ln>
      </xdr:spPr>
      <xdr:txBody>
        <a:bodyPr vertOverflow="clip" wrap="square" lIns="0" tIns="0" rIns="0" bIns="0" anchor="ctr" upright="1"/>
        <a:lstStyle/>
        <a:p>
          <a:pPr algn="ctr" rtl="0">
            <a:defRPr sz="1000"/>
          </a:pPr>
          <a:r>
            <a:rPr lang="ja-JP" altLang="en-US" sz="1000" b="1" i="0" u="none" strike="noStrike" baseline="0">
              <a:solidFill>
                <a:srgbClr val="0000FF"/>
              </a:solidFill>
              <a:latin typeface="ＭＳ Ｐゴシック"/>
              <a:ea typeface="ＭＳ Ｐゴシック"/>
            </a:rPr>
            <a:t>更新（登録）カード</a:t>
          </a:r>
        </a:p>
      </xdr:txBody>
    </xdr:sp>
    <xdr:clientData/>
  </xdr:twoCellAnchor>
  <xdr:twoCellAnchor>
    <xdr:from>
      <xdr:col>3</xdr:col>
      <xdr:colOff>215265</xdr:colOff>
      <xdr:row>16</xdr:row>
      <xdr:rowOff>0</xdr:rowOff>
    </xdr:from>
    <xdr:to>
      <xdr:col>3</xdr:col>
      <xdr:colOff>1257257</xdr:colOff>
      <xdr:row>17</xdr:row>
      <xdr:rowOff>28575</xdr:rowOff>
    </xdr:to>
    <xdr:sp macro="" textlink="">
      <xdr:nvSpPr>
        <xdr:cNvPr id="49205" name="AutoShape 18">
          <a:extLst>
            <a:ext uri="{FF2B5EF4-FFF2-40B4-BE49-F238E27FC236}">
              <a16:creationId xmlns:a16="http://schemas.microsoft.com/office/drawing/2014/main" id="{00000000-0008-0000-0900-000035C00000}"/>
            </a:ext>
          </a:extLst>
        </xdr:cNvPr>
        <xdr:cNvSpPr>
          <a:spLocks noChangeArrowheads="1"/>
        </xdr:cNvSpPr>
      </xdr:nvSpPr>
      <xdr:spPr bwMode="auto">
        <a:xfrm>
          <a:off x="1419225" y="2524125"/>
          <a:ext cx="1162050" cy="200025"/>
        </a:xfrm>
        <a:prstGeom prst="roundRect">
          <a:avLst>
            <a:gd name="adj" fmla="val 16667"/>
          </a:avLst>
        </a:prstGeom>
        <a:solidFill>
          <a:srgbClr val="C0C0C0"/>
        </a:solidFill>
        <a:ln w="12700" algn="ctr">
          <a:solidFill>
            <a:srgbClr val="000000"/>
          </a:solidFill>
          <a:round/>
          <a:headEnd/>
          <a:tailEnd/>
        </a:ln>
      </xdr:spPr>
      <xdr:txBody>
        <a:bodyPr vertOverflow="clip" wrap="square" lIns="0" tIns="0" rIns="0" bIns="0" anchor="ctr" upright="1"/>
        <a:lstStyle/>
        <a:p>
          <a:pPr algn="ctr" rtl="0">
            <a:defRPr sz="1000"/>
          </a:pPr>
          <a:r>
            <a:rPr lang="ja-JP" altLang="en-US" sz="1000" b="1" i="0" u="none" strike="noStrike" baseline="0">
              <a:solidFill>
                <a:srgbClr val="0000FF"/>
              </a:solidFill>
              <a:latin typeface="ＭＳ Ｐゴシック"/>
              <a:ea typeface="ＭＳ Ｐゴシック"/>
            </a:rPr>
            <a:t>更新（クリア）カード</a:t>
          </a:r>
          <a:endParaRPr lang="ja-JP" altLang="en-US"/>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3</xdr:col>
      <xdr:colOff>7620</xdr:colOff>
      <xdr:row>0</xdr:row>
      <xdr:rowOff>0</xdr:rowOff>
    </xdr:from>
    <xdr:to>
      <xdr:col>3</xdr:col>
      <xdr:colOff>609600</xdr:colOff>
      <xdr:row>0</xdr:row>
      <xdr:rowOff>0</xdr:rowOff>
    </xdr:to>
    <xdr:sp macro="" textlink="">
      <xdr:nvSpPr>
        <xdr:cNvPr id="114724" name="AutoShape 1">
          <a:extLst>
            <a:ext uri="{FF2B5EF4-FFF2-40B4-BE49-F238E27FC236}">
              <a16:creationId xmlns:a16="http://schemas.microsoft.com/office/drawing/2014/main" id="{00000000-0008-0000-4C00-000024C00100}"/>
            </a:ext>
          </a:extLst>
        </xdr:cNvPr>
        <xdr:cNvSpPr>
          <a:spLocks noChangeArrowheads="1"/>
        </xdr:cNvSpPr>
      </xdr:nvSpPr>
      <xdr:spPr bwMode="auto">
        <a:xfrm>
          <a:off x="1836420" y="0"/>
          <a:ext cx="601980" cy="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71.xml><?xml version="1.0" encoding="utf-8"?>
<xdr:wsDr xmlns:xdr="http://schemas.openxmlformats.org/drawingml/2006/spreadsheetDrawing" xmlns:a="http://schemas.openxmlformats.org/drawingml/2006/main">
  <xdr:twoCellAnchor>
    <xdr:from>
      <xdr:col>3</xdr:col>
      <xdr:colOff>7620</xdr:colOff>
      <xdr:row>0</xdr:row>
      <xdr:rowOff>0</xdr:rowOff>
    </xdr:from>
    <xdr:to>
      <xdr:col>3</xdr:col>
      <xdr:colOff>609600</xdr:colOff>
      <xdr:row>0</xdr:row>
      <xdr:rowOff>0</xdr:rowOff>
    </xdr:to>
    <xdr:sp macro="" textlink="">
      <xdr:nvSpPr>
        <xdr:cNvPr id="115748" name="AutoShape 1">
          <a:extLst>
            <a:ext uri="{FF2B5EF4-FFF2-40B4-BE49-F238E27FC236}">
              <a16:creationId xmlns:a16="http://schemas.microsoft.com/office/drawing/2014/main" id="{00000000-0008-0000-4D00-000024C40100}"/>
            </a:ext>
          </a:extLst>
        </xdr:cNvPr>
        <xdr:cNvSpPr>
          <a:spLocks noChangeArrowheads="1"/>
        </xdr:cNvSpPr>
      </xdr:nvSpPr>
      <xdr:spPr bwMode="auto">
        <a:xfrm>
          <a:off x="1836420" y="0"/>
          <a:ext cx="601980" cy="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7620</xdr:colOff>
      <xdr:row>0</xdr:row>
      <xdr:rowOff>0</xdr:rowOff>
    </xdr:from>
    <xdr:to>
      <xdr:col>3</xdr:col>
      <xdr:colOff>609600</xdr:colOff>
      <xdr:row>0</xdr:row>
      <xdr:rowOff>0</xdr:rowOff>
    </xdr:to>
    <xdr:sp macro="" textlink="">
      <xdr:nvSpPr>
        <xdr:cNvPr id="116772" name="AutoShape 1">
          <a:extLst>
            <a:ext uri="{FF2B5EF4-FFF2-40B4-BE49-F238E27FC236}">
              <a16:creationId xmlns:a16="http://schemas.microsoft.com/office/drawing/2014/main" id="{00000000-0008-0000-4E00-000024C80100}"/>
            </a:ext>
          </a:extLst>
        </xdr:cNvPr>
        <xdr:cNvSpPr>
          <a:spLocks noChangeArrowheads="1"/>
        </xdr:cNvSpPr>
      </xdr:nvSpPr>
      <xdr:spPr bwMode="auto">
        <a:xfrm>
          <a:off x="1836420" y="0"/>
          <a:ext cx="601980" cy="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73.xml><?xml version="1.0" encoding="utf-8"?>
<xdr:wsDr xmlns:xdr="http://schemas.openxmlformats.org/drawingml/2006/spreadsheetDrawing" xmlns:a="http://schemas.openxmlformats.org/drawingml/2006/main">
  <xdr:twoCellAnchor>
    <xdr:from>
      <xdr:col>3</xdr:col>
      <xdr:colOff>7620</xdr:colOff>
      <xdr:row>0</xdr:row>
      <xdr:rowOff>0</xdr:rowOff>
    </xdr:from>
    <xdr:to>
      <xdr:col>3</xdr:col>
      <xdr:colOff>609600</xdr:colOff>
      <xdr:row>0</xdr:row>
      <xdr:rowOff>0</xdr:rowOff>
    </xdr:to>
    <xdr:sp macro="" textlink="">
      <xdr:nvSpPr>
        <xdr:cNvPr id="117796" name="AutoShape 1">
          <a:extLst>
            <a:ext uri="{FF2B5EF4-FFF2-40B4-BE49-F238E27FC236}">
              <a16:creationId xmlns:a16="http://schemas.microsoft.com/office/drawing/2014/main" id="{00000000-0008-0000-4F00-000024CC0100}"/>
            </a:ext>
          </a:extLst>
        </xdr:cNvPr>
        <xdr:cNvSpPr>
          <a:spLocks noChangeArrowheads="1"/>
        </xdr:cNvSpPr>
      </xdr:nvSpPr>
      <xdr:spPr bwMode="auto">
        <a:xfrm>
          <a:off x="1836420" y="0"/>
          <a:ext cx="601980" cy="0"/>
        </a:xfrm>
        <a:prstGeom prst="roundRect">
          <a:avLst>
            <a:gd name="adj" fmla="val 16667"/>
          </a:avLst>
        </a:prstGeom>
        <a:noFill/>
        <a:ln w="127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74.xml><?xml version="1.0" encoding="utf-8"?>
<xdr:wsDr xmlns:xdr="http://schemas.openxmlformats.org/drawingml/2006/spreadsheetDrawing" xmlns:a="http://schemas.openxmlformats.org/drawingml/2006/main">
  <xdr:twoCellAnchor>
    <xdr:from>
      <xdr:col>4</xdr:col>
      <xdr:colOff>9525</xdr:colOff>
      <xdr:row>7</xdr:row>
      <xdr:rowOff>0</xdr:rowOff>
    </xdr:from>
    <xdr:to>
      <xdr:col>5</xdr:col>
      <xdr:colOff>137190</xdr:colOff>
      <xdr:row>8</xdr:row>
      <xdr:rowOff>0</xdr:rowOff>
    </xdr:to>
    <xdr:sp macro="" textlink="">
      <xdr:nvSpPr>
        <xdr:cNvPr id="123933" name="AutoShape 1">
          <a:extLst>
            <a:ext uri="{FF2B5EF4-FFF2-40B4-BE49-F238E27FC236}">
              <a16:creationId xmlns:a16="http://schemas.microsoft.com/office/drawing/2014/main" id="{00000000-0008-0000-5000-00001DE40100}"/>
            </a:ext>
          </a:extLst>
        </xdr:cNvPr>
        <xdr:cNvSpPr>
          <a:spLocks noChangeArrowheads="1"/>
        </xdr:cNvSpPr>
      </xdr:nvSpPr>
      <xdr:spPr bwMode="auto">
        <a:xfrm>
          <a:off x="1390650" y="1247775"/>
          <a:ext cx="10763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複数ウィンドウ表示</a:t>
          </a:r>
          <a:endParaRPr lang="ja-JP" altLang="en-US"/>
        </a:p>
      </xdr:txBody>
    </xdr:sp>
    <xdr:clientData/>
  </xdr:twoCellAnchor>
  <xdr:twoCellAnchor>
    <xdr:from>
      <xdr:col>4</xdr:col>
      <xdr:colOff>9525</xdr:colOff>
      <xdr:row>10</xdr:row>
      <xdr:rowOff>0</xdr:rowOff>
    </xdr:from>
    <xdr:to>
      <xdr:col>5</xdr:col>
      <xdr:colOff>137190</xdr:colOff>
      <xdr:row>11</xdr:row>
      <xdr:rowOff>0</xdr:rowOff>
    </xdr:to>
    <xdr:sp macro="" textlink="">
      <xdr:nvSpPr>
        <xdr:cNvPr id="123934" name="AutoShape 2">
          <a:extLst>
            <a:ext uri="{FF2B5EF4-FFF2-40B4-BE49-F238E27FC236}">
              <a16:creationId xmlns:a16="http://schemas.microsoft.com/office/drawing/2014/main" id="{00000000-0008-0000-5000-00001EE40100}"/>
            </a:ext>
          </a:extLst>
        </xdr:cNvPr>
        <xdr:cNvSpPr>
          <a:spLocks noChangeArrowheads="1"/>
        </xdr:cNvSpPr>
      </xdr:nvSpPr>
      <xdr:spPr bwMode="auto">
        <a:xfrm>
          <a:off x="1390650" y="1733550"/>
          <a:ext cx="10763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複数ウィンドウ終了</a:t>
          </a:r>
          <a:endParaRPr lang="ja-JP" altLang="en-US"/>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0</xdr:col>
      <xdr:colOff>0</xdr:colOff>
      <xdr:row>6</xdr:row>
      <xdr:rowOff>9525</xdr:rowOff>
    </xdr:from>
    <xdr:to>
      <xdr:col>0</xdr:col>
      <xdr:colOff>0</xdr:colOff>
      <xdr:row>7</xdr:row>
      <xdr:rowOff>38100</xdr:rowOff>
    </xdr:to>
    <xdr:sp macro="" textlink="">
      <xdr:nvSpPr>
        <xdr:cNvPr id="13314" name="AutoShape 2">
          <a:extLst>
            <a:ext uri="{FF2B5EF4-FFF2-40B4-BE49-F238E27FC236}">
              <a16:creationId xmlns:a16="http://schemas.microsoft.com/office/drawing/2014/main" id="{00000000-0008-0000-5100-000002340000}"/>
            </a:ext>
          </a:extLst>
        </xdr:cNvPr>
        <xdr:cNvSpPr>
          <a:spLocks noChangeArrowheads="1"/>
        </xdr:cNvSpPr>
      </xdr:nvSpPr>
      <xdr:spPr bwMode="auto">
        <a:xfrm>
          <a:off x="0" y="1085850"/>
          <a:ext cx="0" cy="200025"/>
        </a:xfrm>
        <a:prstGeom prst="roundRect">
          <a:avLst>
            <a:gd name="adj" fmla="val 16667"/>
          </a:avLst>
        </a:prstGeom>
        <a:solidFill>
          <a:srgbClr val="C0C0C0"/>
        </a:solidFill>
        <a:ln w="12700" algn="ctr">
          <a:solidFill>
            <a:srgbClr val="000000"/>
          </a:solidFill>
          <a:round/>
          <a:headEnd/>
          <a:tailEnd/>
        </a:ln>
        <a:effectLst/>
      </xdr:spPr>
      <xdr:txBody>
        <a:bodyPr vertOverflow="clip" wrap="square" lIns="36576" tIns="18288" rIns="0" bIns="0" anchor="t" upright="1"/>
        <a:lstStyle/>
        <a:p>
          <a:pPr algn="l" rtl="0">
            <a:defRPr sz="1000"/>
          </a:pPr>
          <a:r>
            <a:rPr lang="ja-JP" altLang="en-US" sz="1100" b="1" i="0" u="none" strike="noStrike" baseline="0">
              <a:solidFill>
                <a:srgbClr val="0000FF"/>
              </a:solidFill>
              <a:latin typeface="ＭＳ Ｐゴシック"/>
              <a:ea typeface="ＭＳ Ｐゴシック"/>
            </a:rPr>
            <a:t>ﾋﾟﾎﾞｯﾄ</a:t>
          </a:r>
          <a:r>
            <a:rPr lang="en-US" altLang="ja-JP" sz="1100" b="1" i="0" u="none" strike="noStrike" baseline="0">
              <a:solidFill>
                <a:srgbClr val="0000FF"/>
              </a:solidFill>
              <a:latin typeface="ＭＳ Ｐゴシック"/>
              <a:ea typeface="ＭＳ Ｐゴシック"/>
            </a:rPr>
            <a:t>(</a:t>
          </a:r>
          <a:r>
            <a:rPr lang="ja-JP" altLang="en-US" sz="1100" b="1" i="0" u="none" strike="noStrike" baseline="0">
              <a:solidFill>
                <a:srgbClr val="0000FF"/>
              </a:solidFill>
              <a:latin typeface="ＭＳ Ｐゴシック"/>
              <a:ea typeface="ＭＳ Ｐゴシック"/>
            </a:rPr>
            <a:t>ｳｨｻﾞｰﾄﾞ</a:t>
          </a:r>
          <a:r>
            <a:rPr lang="en-US" altLang="ja-JP" sz="1100" b="1" i="0" u="none" strike="noStrike" baseline="0">
              <a:solidFill>
                <a:srgbClr val="0000FF"/>
              </a:solidFill>
              <a:latin typeface="ＭＳ Ｐゴシック"/>
              <a:ea typeface="ＭＳ Ｐゴシック"/>
            </a:rPr>
            <a:t>)</a:t>
          </a:r>
        </a:p>
      </xdr:txBody>
    </xdr:sp>
    <xdr:clientData/>
  </xdr:twoCellAnchor>
  <xdr:twoCellAnchor>
    <xdr:from>
      <xdr:col>0</xdr:col>
      <xdr:colOff>0</xdr:colOff>
      <xdr:row>8</xdr:row>
      <xdr:rowOff>0</xdr:rowOff>
    </xdr:from>
    <xdr:to>
      <xdr:col>0</xdr:col>
      <xdr:colOff>0</xdr:colOff>
      <xdr:row>9</xdr:row>
      <xdr:rowOff>19050</xdr:rowOff>
    </xdr:to>
    <xdr:sp macro="" textlink="">
      <xdr:nvSpPr>
        <xdr:cNvPr id="13315" name="AutoShape 3">
          <a:extLst>
            <a:ext uri="{FF2B5EF4-FFF2-40B4-BE49-F238E27FC236}">
              <a16:creationId xmlns:a16="http://schemas.microsoft.com/office/drawing/2014/main" id="{00000000-0008-0000-5100-000003340000}"/>
            </a:ext>
          </a:extLst>
        </xdr:cNvPr>
        <xdr:cNvSpPr>
          <a:spLocks noChangeArrowheads="1"/>
        </xdr:cNvSpPr>
      </xdr:nvSpPr>
      <xdr:spPr bwMode="auto">
        <a:xfrm>
          <a:off x="0" y="1419225"/>
          <a:ext cx="0" cy="190500"/>
        </a:xfrm>
        <a:prstGeom prst="roundRect">
          <a:avLst>
            <a:gd name="adj" fmla="val 16667"/>
          </a:avLst>
        </a:prstGeom>
        <a:solidFill>
          <a:srgbClr val="C0C0C0"/>
        </a:solidFill>
        <a:ln w="12700" algn="ctr">
          <a:solidFill>
            <a:srgbClr val="000000"/>
          </a:solidFill>
          <a:round/>
          <a:headEnd/>
          <a:tailEnd/>
        </a:ln>
        <a:effectLst/>
      </xdr:spPr>
      <xdr:txBody>
        <a:bodyPr vertOverflow="clip" wrap="square" lIns="36576" tIns="18288" rIns="0" bIns="0" anchor="t" upright="1"/>
        <a:lstStyle/>
        <a:p>
          <a:pPr algn="l" rtl="0">
            <a:defRPr sz="1000"/>
          </a:pPr>
          <a:r>
            <a:rPr lang="ja-JP" altLang="en-US" sz="1100" b="1" i="0" u="none" strike="noStrike" baseline="0">
              <a:solidFill>
                <a:srgbClr val="0000FF"/>
              </a:solidFill>
              <a:latin typeface="ＭＳ Ｐゴシック"/>
              <a:ea typeface="ＭＳ Ｐゴシック"/>
            </a:rPr>
            <a:t>ピボット</a:t>
          </a:r>
          <a:r>
            <a:rPr lang="en-US" altLang="ja-JP" sz="1100" b="1" i="0" u="none" strike="noStrike" baseline="0">
              <a:solidFill>
                <a:srgbClr val="0000FF"/>
              </a:solidFill>
              <a:latin typeface="ＭＳ Ｐゴシック"/>
              <a:ea typeface="ＭＳ Ｐゴシック"/>
            </a:rPr>
            <a:t>(</a:t>
          </a:r>
          <a:r>
            <a:rPr lang="ja-JP" altLang="en-US" sz="1100" b="1" i="0" u="none" strike="noStrike" baseline="0">
              <a:solidFill>
                <a:srgbClr val="0000FF"/>
              </a:solidFill>
              <a:latin typeface="ＭＳ Ｐゴシック"/>
              <a:ea typeface="ＭＳ Ｐゴシック"/>
            </a:rPr>
            <a:t>更新）</a:t>
          </a:r>
        </a:p>
      </xdr:txBody>
    </xdr:sp>
    <xdr:clientData/>
  </xdr:twoCellAnchor>
  <xdr:twoCellAnchor>
    <xdr:from>
      <xdr:col>3</xdr:col>
      <xdr:colOff>205740</xdr:colOff>
      <xdr:row>13</xdr:row>
      <xdr:rowOff>0</xdr:rowOff>
    </xdr:from>
    <xdr:to>
      <xdr:col>4</xdr:col>
      <xdr:colOff>676358</xdr:colOff>
      <xdr:row>14</xdr:row>
      <xdr:rowOff>28575</xdr:rowOff>
    </xdr:to>
    <xdr:sp macro="" textlink="">
      <xdr:nvSpPr>
        <xdr:cNvPr id="88139" name="AutoShape 4">
          <a:extLst>
            <a:ext uri="{FF2B5EF4-FFF2-40B4-BE49-F238E27FC236}">
              <a16:creationId xmlns:a16="http://schemas.microsoft.com/office/drawing/2014/main" id="{00000000-0008-0000-5100-00004B580100}"/>
            </a:ext>
          </a:extLst>
        </xdr:cNvPr>
        <xdr:cNvSpPr>
          <a:spLocks noChangeArrowheads="1"/>
        </xdr:cNvSpPr>
      </xdr:nvSpPr>
      <xdr:spPr bwMode="auto">
        <a:xfrm>
          <a:off x="1724025" y="2019300"/>
          <a:ext cx="1295400" cy="200025"/>
        </a:xfrm>
        <a:prstGeom prst="roundRect">
          <a:avLst>
            <a:gd name="adj" fmla="val 16667"/>
          </a:avLst>
        </a:prstGeom>
        <a:solidFill>
          <a:srgbClr val="C0C0C0"/>
        </a:solidFill>
        <a:ln w="12700" algn="ctr">
          <a:solidFill>
            <a:srgbClr val="00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0000FF"/>
              </a:solidFill>
              <a:latin typeface="ＭＳ Ｐゴシック"/>
              <a:ea typeface="ＭＳ Ｐゴシック"/>
            </a:rPr>
            <a:t>ピボット(更新）</a:t>
          </a:r>
          <a:endParaRPr lang="ja-JP" altLang="en-US"/>
        </a:p>
      </xdr:txBody>
    </xdr:sp>
    <xdr:clientData/>
  </xdr:twoCellAnchor>
  <xdr:twoCellAnchor>
    <xdr:from>
      <xdr:col>3</xdr:col>
      <xdr:colOff>9525</xdr:colOff>
      <xdr:row>15</xdr:row>
      <xdr:rowOff>0</xdr:rowOff>
    </xdr:from>
    <xdr:to>
      <xdr:col>4</xdr:col>
      <xdr:colOff>480143</xdr:colOff>
      <xdr:row>16</xdr:row>
      <xdr:rowOff>28575</xdr:rowOff>
    </xdr:to>
    <xdr:sp macro="" textlink="">
      <xdr:nvSpPr>
        <xdr:cNvPr id="88141" name="AutoShape 77">
          <a:extLst>
            <a:ext uri="{FF2B5EF4-FFF2-40B4-BE49-F238E27FC236}">
              <a16:creationId xmlns:a16="http://schemas.microsoft.com/office/drawing/2014/main" id="{00000000-0008-0000-5100-00004D580100}"/>
            </a:ext>
          </a:extLst>
        </xdr:cNvPr>
        <xdr:cNvSpPr>
          <a:spLocks noChangeArrowheads="1"/>
        </xdr:cNvSpPr>
      </xdr:nvSpPr>
      <xdr:spPr bwMode="auto">
        <a:xfrm>
          <a:off x="1504950" y="2276475"/>
          <a:ext cx="1295400" cy="200025"/>
        </a:xfrm>
        <a:prstGeom prst="roundRect">
          <a:avLst>
            <a:gd name="adj" fmla="val 16667"/>
          </a:avLst>
        </a:prstGeom>
        <a:solidFill>
          <a:srgbClr val="C0C0C0"/>
        </a:solidFill>
        <a:ln w="12700" algn="ctr">
          <a:solidFill>
            <a:srgbClr val="00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0000FF"/>
              </a:solidFill>
              <a:latin typeface="ＭＳ Ｐゴシック"/>
              <a:ea typeface="ＭＳ Ｐゴシック"/>
            </a:rPr>
            <a:t>ピボット(ｳｨｻﾞｰﾄﾞ）</a:t>
          </a:r>
          <a:endParaRPr lang="ja-JP" altLang="en-US"/>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3</xdr:col>
      <xdr:colOff>217170</xdr:colOff>
      <xdr:row>9</xdr:row>
      <xdr:rowOff>0</xdr:rowOff>
    </xdr:from>
    <xdr:to>
      <xdr:col>4</xdr:col>
      <xdr:colOff>870321</xdr:colOff>
      <xdr:row>10</xdr:row>
      <xdr:rowOff>0</xdr:rowOff>
    </xdr:to>
    <xdr:sp macro="" textlink="">
      <xdr:nvSpPr>
        <xdr:cNvPr id="135169" name="AutoShape 1">
          <a:extLst>
            <a:ext uri="{FF2B5EF4-FFF2-40B4-BE49-F238E27FC236}">
              <a16:creationId xmlns:a16="http://schemas.microsoft.com/office/drawing/2014/main" id="{00000000-0008-0000-5200-000001100200}"/>
            </a:ext>
          </a:extLst>
        </xdr:cNvPr>
        <xdr:cNvSpPr>
          <a:spLocks noChangeArrowheads="1"/>
        </xdr:cNvSpPr>
      </xdr:nvSpPr>
      <xdr:spPr bwMode="auto">
        <a:xfrm>
          <a:off x="1466850" y="1609725"/>
          <a:ext cx="1400175"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メニュー表示・非表示</a:t>
          </a:r>
          <a:endParaRPr lang="ja-JP" altLang="en-US"/>
        </a:p>
      </xdr:txBody>
    </xdr:sp>
    <xdr:clientData/>
  </xdr:twoCellAnchor>
  <xdr:twoCellAnchor>
    <xdr:from>
      <xdr:col>3</xdr:col>
      <xdr:colOff>217170</xdr:colOff>
      <xdr:row>11</xdr:row>
      <xdr:rowOff>0</xdr:rowOff>
    </xdr:from>
    <xdr:to>
      <xdr:col>4</xdr:col>
      <xdr:colOff>870321</xdr:colOff>
      <xdr:row>12</xdr:row>
      <xdr:rowOff>0</xdr:rowOff>
    </xdr:to>
    <xdr:sp macro="" textlink="">
      <xdr:nvSpPr>
        <xdr:cNvPr id="135170" name="AutoShape 3">
          <a:extLst>
            <a:ext uri="{FF2B5EF4-FFF2-40B4-BE49-F238E27FC236}">
              <a16:creationId xmlns:a16="http://schemas.microsoft.com/office/drawing/2014/main" id="{00000000-0008-0000-5200-000002100200}"/>
            </a:ext>
          </a:extLst>
        </xdr:cNvPr>
        <xdr:cNvSpPr>
          <a:spLocks noChangeArrowheads="1"/>
        </xdr:cNvSpPr>
      </xdr:nvSpPr>
      <xdr:spPr bwMode="auto">
        <a:xfrm>
          <a:off x="1466850" y="1895475"/>
          <a:ext cx="1400175"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シート見出表示・非表示</a:t>
          </a:r>
          <a:endParaRPr lang="ja-JP" altLang="en-US"/>
        </a:p>
      </xdr:txBody>
    </xdr:sp>
    <xdr:clientData/>
  </xdr:twoCellAnchor>
  <xdr:twoCellAnchor>
    <xdr:from>
      <xdr:col>3</xdr:col>
      <xdr:colOff>217170</xdr:colOff>
      <xdr:row>13</xdr:row>
      <xdr:rowOff>0</xdr:rowOff>
    </xdr:from>
    <xdr:to>
      <xdr:col>4</xdr:col>
      <xdr:colOff>870321</xdr:colOff>
      <xdr:row>14</xdr:row>
      <xdr:rowOff>0</xdr:rowOff>
    </xdr:to>
    <xdr:sp macro="" textlink="">
      <xdr:nvSpPr>
        <xdr:cNvPr id="135171" name="AutoShape 4">
          <a:extLst>
            <a:ext uri="{FF2B5EF4-FFF2-40B4-BE49-F238E27FC236}">
              <a16:creationId xmlns:a16="http://schemas.microsoft.com/office/drawing/2014/main" id="{00000000-0008-0000-5200-000003100200}"/>
            </a:ext>
          </a:extLst>
        </xdr:cNvPr>
        <xdr:cNvSpPr>
          <a:spLocks noChangeArrowheads="1"/>
        </xdr:cNvSpPr>
      </xdr:nvSpPr>
      <xdr:spPr bwMode="auto">
        <a:xfrm>
          <a:off x="1466850" y="2181225"/>
          <a:ext cx="1400175"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行列番号表示・非表示</a:t>
          </a:r>
          <a:endParaRPr lang="ja-JP" altLang="en-US"/>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3</xdr:col>
      <xdr:colOff>217170</xdr:colOff>
      <xdr:row>10</xdr:row>
      <xdr:rowOff>0</xdr:rowOff>
    </xdr:from>
    <xdr:to>
      <xdr:col>3</xdr:col>
      <xdr:colOff>1212965</xdr:colOff>
      <xdr:row>11</xdr:row>
      <xdr:rowOff>0</xdr:rowOff>
    </xdr:to>
    <xdr:sp macro="" textlink="">
      <xdr:nvSpPr>
        <xdr:cNvPr id="136197" name="AutoShape 1">
          <a:extLst>
            <a:ext uri="{FF2B5EF4-FFF2-40B4-BE49-F238E27FC236}">
              <a16:creationId xmlns:a16="http://schemas.microsoft.com/office/drawing/2014/main" id="{00000000-0008-0000-5300-000005140200}"/>
            </a:ext>
          </a:extLst>
        </xdr:cNvPr>
        <xdr:cNvSpPr>
          <a:spLocks noChangeArrowheads="1"/>
        </xdr:cNvSpPr>
      </xdr:nvSpPr>
      <xdr:spPr bwMode="auto">
        <a:xfrm>
          <a:off x="1590675" y="1762125"/>
          <a:ext cx="10953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図の挿入（個別）</a:t>
          </a:r>
          <a:endParaRPr lang="ja-JP" altLang="en-US"/>
        </a:p>
      </xdr:txBody>
    </xdr:sp>
    <xdr:clientData/>
  </xdr:twoCellAnchor>
  <xdr:twoCellAnchor>
    <xdr:from>
      <xdr:col>3</xdr:col>
      <xdr:colOff>217170</xdr:colOff>
      <xdr:row>12</xdr:row>
      <xdr:rowOff>0</xdr:rowOff>
    </xdr:from>
    <xdr:to>
      <xdr:col>3</xdr:col>
      <xdr:colOff>1212965</xdr:colOff>
      <xdr:row>13</xdr:row>
      <xdr:rowOff>0</xdr:rowOff>
    </xdr:to>
    <xdr:sp macro="" textlink="">
      <xdr:nvSpPr>
        <xdr:cNvPr id="136198" name="AutoShape 1">
          <a:extLst>
            <a:ext uri="{FF2B5EF4-FFF2-40B4-BE49-F238E27FC236}">
              <a16:creationId xmlns:a16="http://schemas.microsoft.com/office/drawing/2014/main" id="{00000000-0008-0000-5300-000006140200}"/>
            </a:ext>
          </a:extLst>
        </xdr:cNvPr>
        <xdr:cNvSpPr>
          <a:spLocks noChangeArrowheads="1"/>
        </xdr:cNvSpPr>
      </xdr:nvSpPr>
      <xdr:spPr bwMode="auto">
        <a:xfrm>
          <a:off x="1590675" y="2047875"/>
          <a:ext cx="10953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図の挿入（複数）</a:t>
          </a:r>
          <a:endParaRPr lang="ja-JP" altLang="en-US"/>
        </a:p>
      </xdr:txBody>
    </xdr:sp>
    <xdr:clientData/>
  </xdr:twoCellAnchor>
  <xdr:twoCellAnchor>
    <xdr:from>
      <xdr:col>3</xdr:col>
      <xdr:colOff>217170</xdr:colOff>
      <xdr:row>14</xdr:row>
      <xdr:rowOff>0</xdr:rowOff>
    </xdr:from>
    <xdr:to>
      <xdr:col>3</xdr:col>
      <xdr:colOff>1212965</xdr:colOff>
      <xdr:row>15</xdr:row>
      <xdr:rowOff>0</xdr:rowOff>
    </xdr:to>
    <xdr:sp macro="" textlink="">
      <xdr:nvSpPr>
        <xdr:cNvPr id="136199" name="AutoShape 1">
          <a:extLst>
            <a:ext uri="{FF2B5EF4-FFF2-40B4-BE49-F238E27FC236}">
              <a16:creationId xmlns:a16="http://schemas.microsoft.com/office/drawing/2014/main" id="{00000000-0008-0000-5300-000007140200}"/>
            </a:ext>
          </a:extLst>
        </xdr:cNvPr>
        <xdr:cNvSpPr>
          <a:spLocks noChangeArrowheads="1"/>
        </xdr:cNvSpPr>
      </xdr:nvSpPr>
      <xdr:spPr bwMode="auto">
        <a:xfrm>
          <a:off x="1590675" y="2333625"/>
          <a:ext cx="10953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図の挿入（選択）</a:t>
          </a:r>
          <a:endParaRPr lang="ja-JP" altLang="en-US"/>
        </a:p>
      </xdr:txBody>
    </xdr:sp>
    <xdr:clientData/>
  </xdr:twoCellAnchor>
  <xdr:twoCellAnchor>
    <xdr:from>
      <xdr:col>3</xdr:col>
      <xdr:colOff>217170</xdr:colOff>
      <xdr:row>16</xdr:row>
      <xdr:rowOff>0</xdr:rowOff>
    </xdr:from>
    <xdr:to>
      <xdr:col>3</xdr:col>
      <xdr:colOff>1212965</xdr:colOff>
      <xdr:row>17</xdr:row>
      <xdr:rowOff>0</xdr:rowOff>
    </xdr:to>
    <xdr:sp macro="" textlink="">
      <xdr:nvSpPr>
        <xdr:cNvPr id="136200" name="AutoShape 1">
          <a:extLst>
            <a:ext uri="{FF2B5EF4-FFF2-40B4-BE49-F238E27FC236}">
              <a16:creationId xmlns:a16="http://schemas.microsoft.com/office/drawing/2014/main" id="{00000000-0008-0000-5300-000008140200}"/>
            </a:ext>
          </a:extLst>
        </xdr:cNvPr>
        <xdr:cNvSpPr>
          <a:spLocks noChangeArrowheads="1"/>
        </xdr:cNvSpPr>
      </xdr:nvSpPr>
      <xdr:spPr bwMode="auto">
        <a:xfrm>
          <a:off x="1590675" y="2619375"/>
          <a:ext cx="10953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図のクリア</a:t>
          </a:r>
          <a:endParaRPr lang="ja-JP" altLang="en-US"/>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3</xdr:col>
      <xdr:colOff>226695</xdr:colOff>
      <xdr:row>7</xdr:row>
      <xdr:rowOff>0</xdr:rowOff>
    </xdr:from>
    <xdr:to>
      <xdr:col>3</xdr:col>
      <xdr:colOff>1207968</xdr:colOff>
      <xdr:row>8</xdr:row>
      <xdr:rowOff>0</xdr:rowOff>
    </xdr:to>
    <xdr:sp macro="" textlink="">
      <xdr:nvSpPr>
        <xdr:cNvPr id="113673" name="AutoShape 1">
          <a:extLst>
            <a:ext uri="{FF2B5EF4-FFF2-40B4-BE49-F238E27FC236}">
              <a16:creationId xmlns:a16="http://schemas.microsoft.com/office/drawing/2014/main" id="{00000000-0008-0000-5400-000009BC0100}"/>
            </a:ext>
          </a:extLst>
        </xdr:cNvPr>
        <xdr:cNvSpPr>
          <a:spLocks noChangeArrowheads="1"/>
        </xdr:cNvSpPr>
      </xdr:nvSpPr>
      <xdr:spPr bwMode="auto">
        <a:xfrm>
          <a:off x="1600200" y="1247775"/>
          <a:ext cx="10953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イメージ保存</a:t>
          </a:r>
          <a:endParaRPr lang="ja-JP" altLang="en-US"/>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3</xdr:col>
      <xdr:colOff>215265</xdr:colOff>
      <xdr:row>9</xdr:row>
      <xdr:rowOff>163830</xdr:rowOff>
    </xdr:from>
    <xdr:to>
      <xdr:col>4</xdr:col>
      <xdr:colOff>146685</xdr:colOff>
      <xdr:row>11</xdr:row>
      <xdr:rowOff>19050</xdr:rowOff>
    </xdr:to>
    <xdr:sp macro="" textlink="">
      <xdr:nvSpPr>
        <xdr:cNvPr id="98361" name="除外対象 1">
          <a:extLst>
            <a:ext uri="{FF2B5EF4-FFF2-40B4-BE49-F238E27FC236}">
              <a16:creationId xmlns:a16="http://schemas.microsoft.com/office/drawing/2014/main" id="{00000000-0008-0000-5500-000039800100}"/>
            </a:ext>
          </a:extLst>
        </xdr:cNvPr>
        <xdr:cNvSpPr>
          <a:spLocks noChangeArrowheads="1"/>
        </xdr:cNvSpPr>
      </xdr:nvSpPr>
      <xdr:spPr bwMode="auto">
        <a:xfrm>
          <a:off x="1457325" y="1752600"/>
          <a:ext cx="11525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イメージ描画準備</a:t>
          </a:r>
          <a:endParaRPr lang="ja-JP" altLang="en-US"/>
        </a:p>
      </xdr:txBody>
    </xdr:sp>
    <xdr:clientData/>
  </xdr:twoCellAnchor>
  <xdr:twoCellAnchor>
    <xdr:from>
      <xdr:col>3</xdr:col>
      <xdr:colOff>217170</xdr:colOff>
      <xdr:row>15</xdr:row>
      <xdr:rowOff>1905</xdr:rowOff>
    </xdr:from>
    <xdr:to>
      <xdr:col>4</xdr:col>
      <xdr:colOff>148590</xdr:colOff>
      <xdr:row>16</xdr:row>
      <xdr:rowOff>19050</xdr:rowOff>
    </xdr:to>
    <xdr:sp macro="" textlink="">
      <xdr:nvSpPr>
        <xdr:cNvPr id="98362" name="除外対象 2">
          <a:extLst>
            <a:ext uri="{FF2B5EF4-FFF2-40B4-BE49-F238E27FC236}">
              <a16:creationId xmlns:a16="http://schemas.microsoft.com/office/drawing/2014/main" id="{00000000-0008-0000-5500-00003A800100}"/>
            </a:ext>
          </a:extLst>
        </xdr:cNvPr>
        <xdr:cNvSpPr>
          <a:spLocks noChangeArrowheads="1"/>
        </xdr:cNvSpPr>
      </xdr:nvSpPr>
      <xdr:spPr bwMode="auto">
        <a:xfrm>
          <a:off x="1466850" y="2447925"/>
          <a:ext cx="1152525" cy="190500"/>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イメージ描画終了</a:t>
          </a:r>
          <a:endParaRPr lang="ja-JP" altLang="en-US"/>
        </a:p>
      </xdr:txBody>
    </xdr:sp>
    <xdr:clientData/>
  </xdr:twoCellAnchor>
  <xdr:twoCellAnchor>
    <xdr:from>
      <xdr:col>3</xdr:col>
      <xdr:colOff>217170</xdr:colOff>
      <xdr:row>17</xdr:row>
      <xdr:rowOff>0</xdr:rowOff>
    </xdr:from>
    <xdr:to>
      <xdr:col>4</xdr:col>
      <xdr:colOff>148590</xdr:colOff>
      <xdr:row>18</xdr:row>
      <xdr:rowOff>9525</xdr:rowOff>
    </xdr:to>
    <xdr:sp macro="" textlink="">
      <xdr:nvSpPr>
        <xdr:cNvPr id="98363" name="除外対象 3">
          <a:extLst>
            <a:ext uri="{FF2B5EF4-FFF2-40B4-BE49-F238E27FC236}">
              <a16:creationId xmlns:a16="http://schemas.microsoft.com/office/drawing/2014/main" id="{00000000-0008-0000-5500-00003B800100}"/>
            </a:ext>
          </a:extLst>
        </xdr:cNvPr>
        <xdr:cNvSpPr>
          <a:spLocks noChangeArrowheads="1"/>
        </xdr:cNvSpPr>
      </xdr:nvSpPr>
      <xdr:spPr bwMode="auto">
        <a:xfrm>
          <a:off x="1466850" y="2705100"/>
          <a:ext cx="1152525" cy="18097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イメージクリア</a:t>
          </a:r>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217170</xdr:colOff>
      <xdr:row>9</xdr:row>
      <xdr:rowOff>28575</xdr:rowOff>
    </xdr:from>
    <xdr:to>
      <xdr:col>4</xdr:col>
      <xdr:colOff>11430</xdr:colOff>
      <xdr:row>9</xdr:row>
      <xdr:rowOff>228600</xdr:rowOff>
    </xdr:to>
    <xdr:sp macro="" textlink="">
      <xdr:nvSpPr>
        <xdr:cNvPr id="50231" name="AutoShape 6">
          <a:extLst>
            <a:ext uri="{FF2B5EF4-FFF2-40B4-BE49-F238E27FC236}">
              <a16:creationId xmlns:a16="http://schemas.microsoft.com/office/drawing/2014/main" id="{00000000-0008-0000-0A00-000037C40000}"/>
            </a:ext>
          </a:extLst>
        </xdr:cNvPr>
        <xdr:cNvSpPr>
          <a:spLocks noChangeArrowheads="1"/>
        </xdr:cNvSpPr>
      </xdr:nvSpPr>
      <xdr:spPr bwMode="auto">
        <a:xfrm>
          <a:off x="1428750" y="1619250"/>
          <a:ext cx="1190625" cy="200025"/>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0" anchor="t" upright="1"/>
        <a:lstStyle/>
        <a:p>
          <a:pPr algn="ctr" rtl="0">
            <a:defRPr sz="1000"/>
          </a:pPr>
          <a:r>
            <a:rPr lang="ja-JP" altLang="en-US" sz="1100" b="1" i="0" u="none" strike="noStrike" baseline="0">
              <a:solidFill>
                <a:srgbClr val="0000FF"/>
              </a:solidFill>
              <a:latin typeface="ＭＳ Ｐゴシック"/>
              <a:ea typeface="ＭＳ Ｐゴシック"/>
            </a:rPr>
            <a:t>削除（読込）</a:t>
          </a:r>
          <a:endParaRPr lang="ja-JP" altLang="en-US"/>
        </a:p>
      </xdr:txBody>
    </xdr:sp>
    <xdr:clientData/>
  </xdr:twoCellAnchor>
  <xdr:twoCellAnchor editAs="absolute">
    <xdr:from>
      <xdr:col>3</xdr:col>
      <xdr:colOff>217170</xdr:colOff>
      <xdr:row>12</xdr:row>
      <xdr:rowOff>28575</xdr:rowOff>
    </xdr:from>
    <xdr:to>
      <xdr:col>4</xdr:col>
      <xdr:colOff>11430</xdr:colOff>
      <xdr:row>12</xdr:row>
      <xdr:rowOff>228600</xdr:rowOff>
    </xdr:to>
    <xdr:sp macro="" textlink="">
      <xdr:nvSpPr>
        <xdr:cNvPr id="50232" name="AutoShape 7">
          <a:extLst>
            <a:ext uri="{FF2B5EF4-FFF2-40B4-BE49-F238E27FC236}">
              <a16:creationId xmlns:a16="http://schemas.microsoft.com/office/drawing/2014/main" id="{00000000-0008-0000-0A00-000038C40000}"/>
            </a:ext>
          </a:extLst>
        </xdr:cNvPr>
        <xdr:cNvSpPr>
          <a:spLocks noChangeArrowheads="1"/>
        </xdr:cNvSpPr>
      </xdr:nvSpPr>
      <xdr:spPr bwMode="auto">
        <a:xfrm>
          <a:off x="1428750" y="2124075"/>
          <a:ext cx="1190625" cy="200025"/>
        </a:xfrm>
        <a:prstGeom prst="roundRect">
          <a:avLst>
            <a:gd name="adj" fmla="val 16667"/>
          </a:avLst>
        </a:prstGeom>
        <a:solidFill>
          <a:srgbClr val="C0C0C0"/>
        </a:solidFill>
        <a:ln w="9525" algn="ctr">
          <a:solidFill>
            <a:srgbClr val="000000"/>
          </a:solidFill>
          <a:round/>
          <a:headEnd/>
          <a:tailEnd/>
        </a:ln>
      </xdr:spPr>
      <xdr:txBody>
        <a:bodyPr vertOverflow="clip" wrap="square" lIns="36576" tIns="18288" rIns="36576" bIns="0" anchor="t" upright="1"/>
        <a:lstStyle/>
        <a:p>
          <a:pPr algn="ctr" rtl="0">
            <a:defRPr sz="1000"/>
          </a:pPr>
          <a:r>
            <a:rPr lang="ja-JP" altLang="en-US" sz="1100" b="1" i="0" u="none" strike="noStrike" baseline="0">
              <a:solidFill>
                <a:srgbClr val="0000FF"/>
              </a:solidFill>
              <a:latin typeface="ＭＳ Ｐゴシック"/>
              <a:ea typeface="ＭＳ Ｐゴシック"/>
            </a:rPr>
            <a:t>削除（削除更新）</a:t>
          </a:r>
          <a:endParaRPr lang="ja-JP" altLang="en-US"/>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3</xdr:col>
      <xdr:colOff>217170</xdr:colOff>
      <xdr:row>8</xdr:row>
      <xdr:rowOff>9525</xdr:rowOff>
    </xdr:from>
    <xdr:to>
      <xdr:col>5</xdr:col>
      <xdr:colOff>548544</xdr:colOff>
      <xdr:row>9</xdr:row>
      <xdr:rowOff>9525</xdr:rowOff>
    </xdr:to>
    <xdr:sp macro="" textlink="">
      <xdr:nvSpPr>
        <xdr:cNvPr id="95270" name="AutoShape 1">
          <a:extLst>
            <a:ext uri="{FF2B5EF4-FFF2-40B4-BE49-F238E27FC236}">
              <a16:creationId xmlns:a16="http://schemas.microsoft.com/office/drawing/2014/main" id="{00000000-0008-0000-5600-000026740100}"/>
            </a:ext>
          </a:extLst>
        </xdr:cNvPr>
        <xdr:cNvSpPr>
          <a:spLocks noChangeArrowheads="1"/>
        </xdr:cNvSpPr>
      </xdr:nvSpPr>
      <xdr:spPr bwMode="auto">
        <a:xfrm>
          <a:off x="1466850" y="1428750"/>
          <a:ext cx="1295400"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チェックボックス挿入</a:t>
          </a:r>
          <a:endParaRPr lang="ja-JP" altLang="en-US"/>
        </a:p>
      </xdr:txBody>
    </xdr:sp>
    <xdr:clientData/>
  </xdr:twoCellAnchor>
  <xdr:twoCellAnchor>
    <xdr:from>
      <xdr:col>3</xdr:col>
      <xdr:colOff>217170</xdr:colOff>
      <xdr:row>11</xdr:row>
      <xdr:rowOff>76200</xdr:rowOff>
    </xdr:from>
    <xdr:to>
      <xdr:col>5</xdr:col>
      <xdr:colOff>548544</xdr:colOff>
      <xdr:row>13</xdr:row>
      <xdr:rowOff>19050</xdr:rowOff>
    </xdr:to>
    <xdr:sp macro="" textlink="">
      <xdr:nvSpPr>
        <xdr:cNvPr id="95272" name="AutoShape 1">
          <a:extLst>
            <a:ext uri="{FF2B5EF4-FFF2-40B4-BE49-F238E27FC236}">
              <a16:creationId xmlns:a16="http://schemas.microsoft.com/office/drawing/2014/main" id="{00000000-0008-0000-5600-000028740100}"/>
            </a:ext>
          </a:extLst>
        </xdr:cNvPr>
        <xdr:cNvSpPr>
          <a:spLocks noChangeArrowheads="1"/>
        </xdr:cNvSpPr>
      </xdr:nvSpPr>
      <xdr:spPr bwMode="auto">
        <a:xfrm>
          <a:off x="1466850" y="2038350"/>
          <a:ext cx="1295400"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チェックボックス削除</a:t>
          </a:r>
          <a:endParaRPr lang="ja-JP" altLang="en-US"/>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3</xdr:col>
      <xdr:colOff>236220</xdr:colOff>
      <xdr:row>8</xdr:row>
      <xdr:rowOff>9525</xdr:rowOff>
    </xdr:from>
    <xdr:to>
      <xdr:col>4</xdr:col>
      <xdr:colOff>628564</xdr:colOff>
      <xdr:row>9</xdr:row>
      <xdr:rowOff>9525</xdr:rowOff>
    </xdr:to>
    <xdr:sp macro="" textlink="">
      <xdr:nvSpPr>
        <xdr:cNvPr id="96293" name="AutoShape 1">
          <a:extLst>
            <a:ext uri="{FF2B5EF4-FFF2-40B4-BE49-F238E27FC236}">
              <a16:creationId xmlns:a16="http://schemas.microsoft.com/office/drawing/2014/main" id="{00000000-0008-0000-5700-000025780100}"/>
            </a:ext>
          </a:extLst>
        </xdr:cNvPr>
        <xdr:cNvSpPr>
          <a:spLocks noChangeArrowheads="1"/>
        </xdr:cNvSpPr>
      </xdr:nvSpPr>
      <xdr:spPr bwMode="auto">
        <a:xfrm>
          <a:off x="1485900" y="1428750"/>
          <a:ext cx="1152525"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セルリンク挿入</a:t>
          </a:r>
          <a:endParaRPr lang="ja-JP" altLang="en-US"/>
        </a:p>
      </xdr:txBody>
    </xdr:sp>
    <xdr:clientData/>
  </xdr:twoCellAnchor>
  <xdr:twoCellAnchor>
    <xdr:from>
      <xdr:col>3</xdr:col>
      <xdr:colOff>236220</xdr:colOff>
      <xdr:row>11</xdr:row>
      <xdr:rowOff>0</xdr:rowOff>
    </xdr:from>
    <xdr:to>
      <xdr:col>4</xdr:col>
      <xdr:colOff>628564</xdr:colOff>
      <xdr:row>12</xdr:row>
      <xdr:rowOff>0</xdr:rowOff>
    </xdr:to>
    <xdr:sp macro="" textlink="">
      <xdr:nvSpPr>
        <xdr:cNvPr id="96294" name="AutoShape 2">
          <a:extLst>
            <a:ext uri="{FF2B5EF4-FFF2-40B4-BE49-F238E27FC236}">
              <a16:creationId xmlns:a16="http://schemas.microsoft.com/office/drawing/2014/main" id="{00000000-0008-0000-5700-000026780100}"/>
            </a:ext>
          </a:extLst>
        </xdr:cNvPr>
        <xdr:cNvSpPr>
          <a:spLocks noChangeArrowheads="1"/>
        </xdr:cNvSpPr>
      </xdr:nvSpPr>
      <xdr:spPr bwMode="auto">
        <a:xfrm>
          <a:off x="1485900" y="1962150"/>
          <a:ext cx="1152525"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セルリンク削除</a:t>
          </a:r>
          <a:endParaRPr lang="ja-JP" altLang="en-US"/>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3</xdr:col>
      <xdr:colOff>236220</xdr:colOff>
      <xdr:row>8</xdr:row>
      <xdr:rowOff>9525</xdr:rowOff>
    </xdr:from>
    <xdr:to>
      <xdr:col>4</xdr:col>
      <xdr:colOff>628564</xdr:colOff>
      <xdr:row>9</xdr:row>
      <xdr:rowOff>9525</xdr:rowOff>
    </xdr:to>
    <xdr:sp macro="" textlink="">
      <xdr:nvSpPr>
        <xdr:cNvPr id="97319" name="AutoShape 1">
          <a:extLst>
            <a:ext uri="{FF2B5EF4-FFF2-40B4-BE49-F238E27FC236}">
              <a16:creationId xmlns:a16="http://schemas.microsoft.com/office/drawing/2014/main" id="{00000000-0008-0000-5800-0000277C0100}"/>
            </a:ext>
          </a:extLst>
        </xdr:cNvPr>
        <xdr:cNvSpPr>
          <a:spLocks noChangeArrowheads="1"/>
        </xdr:cNvSpPr>
      </xdr:nvSpPr>
      <xdr:spPr bwMode="auto">
        <a:xfrm>
          <a:off x="1485900" y="1428750"/>
          <a:ext cx="1152525"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実行ボタン挿入</a:t>
          </a:r>
          <a:endParaRPr lang="ja-JP" altLang="en-US"/>
        </a:p>
      </xdr:txBody>
    </xdr:sp>
    <xdr:clientData/>
  </xdr:twoCellAnchor>
  <xdr:twoCellAnchor>
    <xdr:from>
      <xdr:col>3</xdr:col>
      <xdr:colOff>236220</xdr:colOff>
      <xdr:row>11</xdr:row>
      <xdr:rowOff>0</xdr:rowOff>
    </xdr:from>
    <xdr:to>
      <xdr:col>4</xdr:col>
      <xdr:colOff>628564</xdr:colOff>
      <xdr:row>12</xdr:row>
      <xdr:rowOff>0</xdr:rowOff>
    </xdr:to>
    <xdr:sp macro="" textlink="">
      <xdr:nvSpPr>
        <xdr:cNvPr id="97320" name="AutoShape 2">
          <a:extLst>
            <a:ext uri="{FF2B5EF4-FFF2-40B4-BE49-F238E27FC236}">
              <a16:creationId xmlns:a16="http://schemas.microsoft.com/office/drawing/2014/main" id="{00000000-0008-0000-5800-0000287C0100}"/>
            </a:ext>
          </a:extLst>
        </xdr:cNvPr>
        <xdr:cNvSpPr>
          <a:spLocks noChangeArrowheads="1"/>
        </xdr:cNvSpPr>
      </xdr:nvSpPr>
      <xdr:spPr bwMode="auto">
        <a:xfrm>
          <a:off x="1485900" y="1962150"/>
          <a:ext cx="1152525" cy="200025"/>
        </a:xfrm>
        <a:prstGeom prst="roundRect">
          <a:avLst>
            <a:gd name="adj" fmla="val 16667"/>
          </a:avLst>
        </a:prstGeom>
        <a:solidFill>
          <a:srgbClr val="C0C0C0"/>
        </a:solidFill>
        <a:ln w="25400" algn="ctr">
          <a:solidFill>
            <a:srgbClr val="0000FF"/>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実行ボタン削除</a:t>
          </a:r>
          <a:endParaRPr lang="ja-JP" altLang="en-US"/>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3</xdr:col>
      <xdr:colOff>226695</xdr:colOff>
      <xdr:row>7</xdr:row>
      <xdr:rowOff>0</xdr:rowOff>
    </xdr:from>
    <xdr:to>
      <xdr:col>3</xdr:col>
      <xdr:colOff>1207968</xdr:colOff>
      <xdr:row>8</xdr:row>
      <xdr:rowOff>0</xdr:rowOff>
    </xdr:to>
    <xdr:sp macro="" textlink="">
      <xdr:nvSpPr>
        <xdr:cNvPr id="109575" name="AutoShape 1">
          <a:extLst>
            <a:ext uri="{FF2B5EF4-FFF2-40B4-BE49-F238E27FC236}">
              <a16:creationId xmlns:a16="http://schemas.microsoft.com/office/drawing/2014/main" id="{00000000-0008-0000-5900-000007AC0100}"/>
            </a:ext>
          </a:extLst>
        </xdr:cNvPr>
        <xdr:cNvSpPr>
          <a:spLocks noChangeArrowheads="1"/>
        </xdr:cNvSpPr>
      </xdr:nvSpPr>
      <xdr:spPr bwMode="auto">
        <a:xfrm>
          <a:off x="1476375" y="1247775"/>
          <a:ext cx="10953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ﾌｧｲﾙｱｯﾌﾟﾛｰﾄﾞ</a:t>
          </a:r>
          <a:endParaRPr lang="ja-JP" altLang="en-US"/>
        </a:p>
      </xdr:txBody>
    </xdr:sp>
    <xdr:clientData/>
  </xdr:twoCellAnchor>
  <xdr:twoCellAnchor>
    <xdr:from>
      <xdr:col>3</xdr:col>
      <xdr:colOff>226695</xdr:colOff>
      <xdr:row>10</xdr:row>
      <xdr:rowOff>0</xdr:rowOff>
    </xdr:from>
    <xdr:to>
      <xdr:col>3</xdr:col>
      <xdr:colOff>1207968</xdr:colOff>
      <xdr:row>11</xdr:row>
      <xdr:rowOff>0</xdr:rowOff>
    </xdr:to>
    <xdr:sp macro="" textlink="">
      <xdr:nvSpPr>
        <xdr:cNvPr id="109576" name="AutoShape 1">
          <a:extLst>
            <a:ext uri="{FF2B5EF4-FFF2-40B4-BE49-F238E27FC236}">
              <a16:creationId xmlns:a16="http://schemas.microsoft.com/office/drawing/2014/main" id="{00000000-0008-0000-5900-000008AC0100}"/>
            </a:ext>
          </a:extLst>
        </xdr:cNvPr>
        <xdr:cNvSpPr>
          <a:spLocks noChangeArrowheads="1"/>
        </xdr:cNvSpPr>
      </xdr:nvSpPr>
      <xdr:spPr bwMode="auto">
        <a:xfrm>
          <a:off x="1476375" y="1704975"/>
          <a:ext cx="10953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ｱｯﾌﾟﾛｰﾄﾞ確認</a:t>
          </a:r>
          <a:endParaRPr lang="ja-JP" altLang="en-US"/>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3</xdr:col>
      <xdr:colOff>226695</xdr:colOff>
      <xdr:row>7</xdr:row>
      <xdr:rowOff>0</xdr:rowOff>
    </xdr:from>
    <xdr:to>
      <xdr:col>3</xdr:col>
      <xdr:colOff>1207968</xdr:colOff>
      <xdr:row>8</xdr:row>
      <xdr:rowOff>0</xdr:rowOff>
    </xdr:to>
    <xdr:sp macro="" textlink="">
      <xdr:nvSpPr>
        <xdr:cNvPr id="110603" name="AutoShape 1">
          <a:extLst>
            <a:ext uri="{FF2B5EF4-FFF2-40B4-BE49-F238E27FC236}">
              <a16:creationId xmlns:a16="http://schemas.microsoft.com/office/drawing/2014/main" id="{00000000-0008-0000-5A00-00000BB00100}"/>
            </a:ext>
          </a:extLst>
        </xdr:cNvPr>
        <xdr:cNvSpPr>
          <a:spLocks noChangeArrowheads="1"/>
        </xdr:cNvSpPr>
      </xdr:nvSpPr>
      <xdr:spPr bwMode="auto">
        <a:xfrm>
          <a:off x="1476375" y="1247775"/>
          <a:ext cx="10953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ﾌｧｲﾙﾀﾞｳﾝﾛｰﾄﾞ</a:t>
          </a:r>
          <a:endParaRPr lang="ja-JP" altLang="en-US"/>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4</xdr:col>
      <xdr:colOff>38100</xdr:colOff>
      <xdr:row>8</xdr:row>
      <xdr:rowOff>152400</xdr:rowOff>
    </xdr:from>
    <xdr:to>
      <xdr:col>4</xdr:col>
      <xdr:colOff>842115</xdr:colOff>
      <xdr:row>10</xdr:row>
      <xdr:rowOff>9525</xdr:rowOff>
    </xdr:to>
    <xdr:sp macro="" textlink="">
      <xdr:nvSpPr>
        <xdr:cNvPr id="100461" name="AutoShape 2">
          <a:extLst>
            <a:ext uri="{FF2B5EF4-FFF2-40B4-BE49-F238E27FC236}">
              <a16:creationId xmlns:a16="http://schemas.microsoft.com/office/drawing/2014/main" id="{00000000-0008-0000-5B00-00006D880100}"/>
            </a:ext>
          </a:extLst>
        </xdr:cNvPr>
        <xdr:cNvSpPr>
          <a:spLocks noChangeArrowheads="1"/>
        </xdr:cNvSpPr>
      </xdr:nvSpPr>
      <xdr:spPr bwMode="auto">
        <a:xfrm>
          <a:off x="1552575" y="1571625"/>
          <a:ext cx="895350" cy="200025"/>
        </a:xfrm>
        <a:prstGeom prst="flowChartAlternateProcess">
          <a:avLst/>
        </a:prstGeom>
        <a:solidFill>
          <a:srgbClr val="C0C0C0"/>
        </a:solidFill>
        <a:ln w="12700" algn="ctr">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フォルダコピー</a:t>
          </a:r>
          <a:endParaRPr lang="ja-JP" altLang="en-US"/>
        </a:p>
      </xdr:txBody>
    </xdr:sp>
    <xdr:clientData/>
  </xdr:twoCellAnchor>
  <xdr:twoCellAnchor>
    <xdr:from>
      <xdr:col>4</xdr:col>
      <xdr:colOff>38100</xdr:colOff>
      <xdr:row>10</xdr:row>
      <xdr:rowOff>161925</xdr:rowOff>
    </xdr:from>
    <xdr:to>
      <xdr:col>4</xdr:col>
      <xdr:colOff>842115</xdr:colOff>
      <xdr:row>12</xdr:row>
      <xdr:rowOff>11650</xdr:rowOff>
    </xdr:to>
    <xdr:sp macro="" textlink="">
      <xdr:nvSpPr>
        <xdr:cNvPr id="100462" name="AutoShape 3">
          <a:extLst>
            <a:ext uri="{FF2B5EF4-FFF2-40B4-BE49-F238E27FC236}">
              <a16:creationId xmlns:a16="http://schemas.microsoft.com/office/drawing/2014/main" id="{00000000-0008-0000-5B00-00006E880100}"/>
            </a:ext>
          </a:extLst>
        </xdr:cNvPr>
        <xdr:cNvSpPr>
          <a:spLocks noChangeArrowheads="1"/>
        </xdr:cNvSpPr>
      </xdr:nvSpPr>
      <xdr:spPr bwMode="auto">
        <a:xfrm>
          <a:off x="1552575" y="1924050"/>
          <a:ext cx="895350" cy="200025"/>
        </a:xfrm>
        <a:prstGeom prst="flowChartAlternateProcess">
          <a:avLst/>
        </a:prstGeom>
        <a:solidFill>
          <a:srgbClr val="C0C0C0"/>
        </a:solidFill>
        <a:ln w="12700" algn="ctr">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フォルダ移動</a:t>
          </a:r>
          <a:endParaRPr lang="ja-JP" altLang="en-US"/>
        </a:p>
      </xdr:txBody>
    </xdr:sp>
    <xdr:clientData/>
  </xdr:twoCellAnchor>
  <xdr:twoCellAnchor>
    <xdr:from>
      <xdr:col>4</xdr:col>
      <xdr:colOff>38100</xdr:colOff>
      <xdr:row>12</xdr:row>
      <xdr:rowOff>161925</xdr:rowOff>
    </xdr:from>
    <xdr:to>
      <xdr:col>4</xdr:col>
      <xdr:colOff>842115</xdr:colOff>
      <xdr:row>14</xdr:row>
      <xdr:rowOff>11650</xdr:rowOff>
    </xdr:to>
    <xdr:sp macro="" textlink="">
      <xdr:nvSpPr>
        <xdr:cNvPr id="100463" name="AutoShape 3">
          <a:extLst>
            <a:ext uri="{FF2B5EF4-FFF2-40B4-BE49-F238E27FC236}">
              <a16:creationId xmlns:a16="http://schemas.microsoft.com/office/drawing/2014/main" id="{00000000-0008-0000-5B00-00006F880100}"/>
            </a:ext>
          </a:extLst>
        </xdr:cNvPr>
        <xdr:cNvSpPr>
          <a:spLocks noChangeArrowheads="1"/>
        </xdr:cNvSpPr>
      </xdr:nvSpPr>
      <xdr:spPr bwMode="auto">
        <a:xfrm>
          <a:off x="1552575" y="2266950"/>
          <a:ext cx="895350" cy="200025"/>
        </a:xfrm>
        <a:prstGeom prst="flowChartAlternateProcess">
          <a:avLst/>
        </a:prstGeom>
        <a:solidFill>
          <a:srgbClr val="C0C0C0"/>
        </a:solidFill>
        <a:ln w="12700" algn="ctr">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フォルダ削除</a:t>
          </a:r>
          <a:endParaRPr lang="ja-JP" altLang="en-US"/>
        </a:p>
      </xdr:txBody>
    </xdr:sp>
    <xdr:clientData/>
  </xdr:twoCellAnchor>
  <xdr:twoCellAnchor>
    <xdr:from>
      <xdr:col>4</xdr:col>
      <xdr:colOff>38100</xdr:colOff>
      <xdr:row>14</xdr:row>
      <xdr:rowOff>161925</xdr:rowOff>
    </xdr:from>
    <xdr:to>
      <xdr:col>4</xdr:col>
      <xdr:colOff>842115</xdr:colOff>
      <xdr:row>16</xdr:row>
      <xdr:rowOff>11650</xdr:rowOff>
    </xdr:to>
    <xdr:sp macro="" textlink="">
      <xdr:nvSpPr>
        <xdr:cNvPr id="100464" name="AutoShape 3">
          <a:extLst>
            <a:ext uri="{FF2B5EF4-FFF2-40B4-BE49-F238E27FC236}">
              <a16:creationId xmlns:a16="http://schemas.microsoft.com/office/drawing/2014/main" id="{00000000-0008-0000-5B00-000070880100}"/>
            </a:ext>
          </a:extLst>
        </xdr:cNvPr>
        <xdr:cNvSpPr>
          <a:spLocks noChangeArrowheads="1"/>
        </xdr:cNvSpPr>
      </xdr:nvSpPr>
      <xdr:spPr bwMode="auto">
        <a:xfrm>
          <a:off x="1552575" y="2609850"/>
          <a:ext cx="895350" cy="200025"/>
        </a:xfrm>
        <a:prstGeom prst="flowChartAlternateProcess">
          <a:avLst/>
        </a:prstGeom>
        <a:solidFill>
          <a:srgbClr val="C0C0C0"/>
        </a:solidFill>
        <a:ln w="12700" algn="ctr">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ファイルコピー</a:t>
          </a:r>
          <a:endParaRPr lang="ja-JP" altLang="en-US"/>
        </a:p>
      </xdr:txBody>
    </xdr:sp>
    <xdr:clientData/>
  </xdr:twoCellAnchor>
  <xdr:twoCellAnchor>
    <xdr:from>
      <xdr:col>4</xdr:col>
      <xdr:colOff>38100</xdr:colOff>
      <xdr:row>16</xdr:row>
      <xdr:rowOff>161925</xdr:rowOff>
    </xdr:from>
    <xdr:to>
      <xdr:col>4</xdr:col>
      <xdr:colOff>842115</xdr:colOff>
      <xdr:row>18</xdr:row>
      <xdr:rowOff>11650</xdr:rowOff>
    </xdr:to>
    <xdr:sp macro="" textlink="">
      <xdr:nvSpPr>
        <xdr:cNvPr id="100465" name="AutoShape 3">
          <a:extLst>
            <a:ext uri="{FF2B5EF4-FFF2-40B4-BE49-F238E27FC236}">
              <a16:creationId xmlns:a16="http://schemas.microsoft.com/office/drawing/2014/main" id="{00000000-0008-0000-5B00-000071880100}"/>
            </a:ext>
          </a:extLst>
        </xdr:cNvPr>
        <xdr:cNvSpPr>
          <a:spLocks noChangeArrowheads="1"/>
        </xdr:cNvSpPr>
      </xdr:nvSpPr>
      <xdr:spPr bwMode="auto">
        <a:xfrm>
          <a:off x="1552575" y="2952750"/>
          <a:ext cx="895350" cy="200025"/>
        </a:xfrm>
        <a:prstGeom prst="flowChartAlternateProcess">
          <a:avLst/>
        </a:prstGeom>
        <a:solidFill>
          <a:srgbClr val="C0C0C0"/>
        </a:solidFill>
        <a:ln w="12700" algn="ctr">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ファイル移動</a:t>
          </a:r>
          <a:endParaRPr lang="ja-JP" altLang="en-US"/>
        </a:p>
      </xdr:txBody>
    </xdr:sp>
    <xdr:clientData/>
  </xdr:twoCellAnchor>
  <xdr:twoCellAnchor>
    <xdr:from>
      <xdr:col>4</xdr:col>
      <xdr:colOff>38100</xdr:colOff>
      <xdr:row>18</xdr:row>
      <xdr:rowOff>161925</xdr:rowOff>
    </xdr:from>
    <xdr:to>
      <xdr:col>4</xdr:col>
      <xdr:colOff>842115</xdr:colOff>
      <xdr:row>20</xdr:row>
      <xdr:rowOff>11650</xdr:rowOff>
    </xdr:to>
    <xdr:sp macro="" textlink="">
      <xdr:nvSpPr>
        <xdr:cNvPr id="100466" name="AutoShape 3">
          <a:extLst>
            <a:ext uri="{FF2B5EF4-FFF2-40B4-BE49-F238E27FC236}">
              <a16:creationId xmlns:a16="http://schemas.microsoft.com/office/drawing/2014/main" id="{00000000-0008-0000-5B00-000072880100}"/>
            </a:ext>
          </a:extLst>
        </xdr:cNvPr>
        <xdr:cNvSpPr>
          <a:spLocks noChangeArrowheads="1"/>
        </xdr:cNvSpPr>
      </xdr:nvSpPr>
      <xdr:spPr bwMode="auto">
        <a:xfrm>
          <a:off x="1552575" y="3295650"/>
          <a:ext cx="895350" cy="200025"/>
        </a:xfrm>
        <a:prstGeom prst="flowChartAlternateProcess">
          <a:avLst/>
        </a:prstGeom>
        <a:solidFill>
          <a:srgbClr val="C0C0C0"/>
        </a:solidFill>
        <a:ln w="12700" algn="ctr">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ファイル削除</a:t>
          </a:r>
          <a:endParaRPr lang="ja-JP" altLang="en-US"/>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3</xdr:col>
      <xdr:colOff>226695</xdr:colOff>
      <xdr:row>7</xdr:row>
      <xdr:rowOff>0</xdr:rowOff>
    </xdr:from>
    <xdr:to>
      <xdr:col>3</xdr:col>
      <xdr:colOff>1207968</xdr:colOff>
      <xdr:row>8</xdr:row>
      <xdr:rowOff>0</xdr:rowOff>
    </xdr:to>
    <xdr:sp macro="" textlink="">
      <xdr:nvSpPr>
        <xdr:cNvPr id="112650" name="AutoShape 1">
          <a:extLst>
            <a:ext uri="{FF2B5EF4-FFF2-40B4-BE49-F238E27FC236}">
              <a16:creationId xmlns:a16="http://schemas.microsoft.com/office/drawing/2014/main" id="{00000000-0008-0000-5C00-00000AB80100}"/>
            </a:ext>
          </a:extLst>
        </xdr:cNvPr>
        <xdr:cNvSpPr>
          <a:spLocks noChangeArrowheads="1"/>
        </xdr:cNvSpPr>
      </xdr:nvSpPr>
      <xdr:spPr bwMode="auto">
        <a:xfrm>
          <a:off x="1476375" y="1247775"/>
          <a:ext cx="109537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ﾌｧｲﾙ属性取得</a:t>
          </a:r>
          <a:endParaRPr lang="ja-JP" altLang="en-US"/>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3</xdr:col>
      <xdr:colOff>226695</xdr:colOff>
      <xdr:row>7</xdr:row>
      <xdr:rowOff>0</xdr:rowOff>
    </xdr:from>
    <xdr:to>
      <xdr:col>3</xdr:col>
      <xdr:colOff>1380760</xdr:colOff>
      <xdr:row>8</xdr:row>
      <xdr:rowOff>0</xdr:rowOff>
    </xdr:to>
    <xdr:sp macro="" textlink="">
      <xdr:nvSpPr>
        <xdr:cNvPr id="111621" name="AutoShape 1">
          <a:extLst>
            <a:ext uri="{FF2B5EF4-FFF2-40B4-BE49-F238E27FC236}">
              <a16:creationId xmlns:a16="http://schemas.microsoft.com/office/drawing/2014/main" id="{00000000-0008-0000-5D00-000005B40100}"/>
            </a:ext>
          </a:extLst>
        </xdr:cNvPr>
        <xdr:cNvSpPr>
          <a:spLocks noChangeArrowheads="1"/>
        </xdr:cNvSpPr>
      </xdr:nvSpPr>
      <xdr:spPr bwMode="auto">
        <a:xfrm>
          <a:off x="1476375" y="1247775"/>
          <a:ext cx="1276350"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読込用ダイアログ</a:t>
          </a:r>
          <a:endParaRPr lang="ja-JP" altLang="en-US"/>
        </a:p>
      </xdr:txBody>
    </xdr:sp>
    <xdr:clientData/>
  </xdr:twoCellAnchor>
  <xdr:twoCellAnchor>
    <xdr:from>
      <xdr:col>3</xdr:col>
      <xdr:colOff>226695</xdr:colOff>
      <xdr:row>10</xdr:row>
      <xdr:rowOff>0</xdr:rowOff>
    </xdr:from>
    <xdr:to>
      <xdr:col>3</xdr:col>
      <xdr:colOff>1380760</xdr:colOff>
      <xdr:row>11</xdr:row>
      <xdr:rowOff>0</xdr:rowOff>
    </xdr:to>
    <xdr:sp macro="" textlink="">
      <xdr:nvSpPr>
        <xdr:cNvPr id="111623" name="AutoShape 1">
          <a:extLst>
            <a:ext uri="{FF2B5EF4-FFF2-40B4-BE49-F238E27FC236}">
              <a16:creationId xmlns:a16="http://schemas.microsoft.com/office/drawing/2014/main" id="{00000000-0008-0000-5D00-000007B40100}"/>
            </a:ext>
          </a:extLst>
        </xdr:cNvPr>
        <xdr:cNvSpPr>
          <a:spLocks noChangeArrowheads="1"/>
        </xdr:cNvSpPr>
      </xdr:nvSpPr>
      <xdr:spPr bwMode="auto">
        <a:xfrm>
          <a:off x="1476375" y="1704975"/>
          <a:ext cx="1276350"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保存用ダイアログ</a:t>
          </a:r>
          <a:endParaRPr lang="ja-JP" altLang="en-US"/>
        </a:p>
      </xdr:txBody>
    </xdr:sp>
    <xdr:clientData/>
  </xdr:twoCellAnchor>
</xdr:wsDr>
</file>

<file path=xl/drawings/drawing88.xml><?xml version="1.0" encoding="utf-8"?>
<xdr:wsDr xmlns:xdr="http://schemas.openxmlformats.org/drawingml/2006/spreadsheetDrawing" xmlns:a="http://schemas.openxmlformats.org/drawingml/2006/main">
  <xdr:twoCellAnchor editAs="absolute">
    <xdr:from>
      <xdr:col>4</xdr:col>
      <xdr:colOff>1518285</xdr:colOff>
      <xdr:row>7</xdr:row>
      <xdr:rowOff>0</xdr:rowOff>
    </xdr:from>
    <xdr:to>
      <xdr:col>4</xdr:col>
      <xdr:colOff>2412336</xdr:colOff>
      <xdr:row>8</xdr:row>
      <xdr:rowOff>0</xdr:rowOff>
    </xdr:to>
    <xdr:sp macro="" textlink="">
      <xdr:nvSpPr>
        <xdr:cNvPr id="69669" name="AutoShape 1">
          <a:extLst>
            <a:ext uri="{FF2B5EF4-FFF2-40B4-BE49-F238E27FC236}">
              <a16:creationId xmlns:a16="http://schemas.microsoft.com/office/drawing/2014/main" id="{00000000-0008-0000-5E00-000025100100}"/>
            </a:ext>
          </a:extLst>
        </xdr:cNvPr>
        <xdr:cNvSpPr>
          <a:spLocks noChangeArrowheads="1"/>
        </xdr:cNvSpPr>
      </xdr:nvSpPr>
      <xdr:spPr bwMode="auto">
        <a:xfrm>
          <a:off x="4010025" y="1247775"/>
          <a:ext cx="1000125"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ログ情報書込</a:t>
          </a:r>
          <a:endParaRPr lang="ja-JP" altLang="en-US"/>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5</xdr:col>
      <xdr:colOff>0</xdr:colOff>
      <xdr:row>16</xdr:row>
      <xdr:rowOff>106680</xdr:rowOff>
    </xdr:from>
    <xdr:to>
      <xdr:col>6</xdr:col>
      <xdr:colOff>0</xdr:colOff>
      <xdr:row>16</xdr:row>
      <xdr:rowOff>106680</xdr:rowOff>
    </xdr:to>
    <xdr:sp macro="" textlink="">
      <xdr:nvSpPr>
        <xdr:cNvPr id="71923" name="Line 1">
          <a:extLst>
            <a:ext uri="{FF2B5EF4-FFF2-40B4-BE49-F238E27FC236}">
              <a16:creationId xmlns:a16="http://schemas.microsoft.com/office/drawing/2014/main" id="{00000000-0008-0000-5F00-0000F3180100}"/>
            </a:ext>
          </a:extLst>
        </xdr:cNvPr>
        <xdr:cNvSpPr>
          <a:spLocks noChangeShapeType="1"/>
        </xdr:cNvSpPr>
      </xdr:nvSpPr>
      <xdr:spPr bwMode="auto">
        <a:xfrm flipH="1">
          <a:off x="4937760" y="2758440"/>
          <a:ext cx="22098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17</xdr:row>
      <xdr:rowOff>106680</xdr:rowOff>
    </xdr:from>
    <xdr:to>
      <xdr:col>6</xdr:col>
      <xdr:colOff>0</xdr:colOff>
      <xdr:row>17</xdr:row>
      <xdr:rowOff>106680</xdr:rowOff>
    </xdr:to>
    <xdr:sp macro="" textlink="">
      <xdr:nvSpPr>
        <xdr:cNvPr id="71924" name="Line 2">
          <a:extLst>
            <a:ext uri="{FF2B5EF4-FFF2-40B4-BE49-F238E27FC236}">
              <a16:creationId xmlns:a16="http://schemas.microsoft.com/office/drawing/2014/main" id="{00000000-0008-0000-5F00-0000F4180100}"/>
            </a:ext>
          </a:extLst>
        </xdr:cNvPr>
        <xdr:cNvSpPr>
          <a:spLocks noChangeShapeType="1"/>
        </xdr:cNvSpPr>
      </xdr:nvSpPr>
      <xdr:spPr bwMode="auto">
        <a:xfrm flipH="1">
          <a:off x="4937760" y="2956560"/>
          <a:ext cx="22098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20</xdr:row>
      <xdr:rowOff>106680</xdr:rowOff>
    </xdr:from>
    <xdr:to>
      <xdr:col>6</xdr:col>
      <xdr:colOff>0</xdr:colOff>
      <xdr:row>20</xdr:row>
      <xdr:rowOff>106680</xdr:rowOff>
    </xdr:to>
    <xdr:sp macro="" textlink="">
      <xdr:nvSpPr>
        <xdr:cNvPr id="71925" name="Line 3">
          <a:extLst>
            <a:ext uri="{FF2B5EF4-FFF2-40B4-BE49-F238E27FC236}">
              <a16:creationId xmlns:a16="http://schemas.microsoft.com/office/drawing/2014/main" id="{00000000-0008-0000-5F00-0000F5180100}"/>
            </a:ext>
          </a:extLst>
        </xdr:cNvPr>
        <xdr:cNvSpPr>
          <a:spLocks noChangeShapeType="1"/>
        </xdr:cNvSpPr>
      </xdr:nvSpPr>
      <xdr:spPr bwMode="auto">
        <a:xfrm flipH="1">
          <a:off x="4937760" y="3520440"/>
          <a:ext cx="22098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226695</xdr:colOff>
      <xdr:row>7</xdr:row>
      <xdr:rowOff>0</xdr:rowOff>
    </xdr:from>
    <xdr:to>
      <xdr:col>4</xdr:col>
      <xdr:colOff>470535</xdr:colOff>
      <xdr:row>8</xdr:row>
      <xdr:rowOff>0</xdr:rowOff>
    </xdr:to>
    <xdr:sp macro="" textlink="">
      <xdr:nvSpPr>
        <xdr:cNvPr id="71793" name="AutoShape 5">
          <a:extLst>
            <a:ext uri="{FF2B5EF4-FFF2-40B4-BE49-F238E27FC236}">
              <a16:creationId xmlns:a16="http://schemas.microsoft.com/office/drawing/2014/main" id="{00000000-0008-0000-5F00-000071180100}"/>
            </a:ext>
          </a:extLst>
        </xdr:cNvPr>
        <xdr:cNvSpPr>
          <a:spLocks noChangeArrowheads="1"/>
        </xdr:cNvSpPr>
      </xdr:nvSpPr>
      <xdr:spPr bwMode="auto">
        <a:xfrm>
          <a:off x="1476375" y="1247775"/>
          <a:ext cx="1295400" cy="200025"/>
        </a:xfrm>
        <a:prstGeom prst="roundRect">
          <a:avLst>
            <a:gd name="adj" fmla="val 16667"/>
          </a:avLst>
        </a:prstGeom>
        <a:solidFill>
          <a:srgbClr val="C0C0C0"/>
        </a:solidFill>
        <a:ln w="9525" algn="ctr">
          <a:solidFill>
            <a:srgbClr val="000000"/>
          </a:solidFill>
          <a:round/>
          <a:headEnd/>
          <a:tailEnd/>
        </a:ln>
      </xdr:spPr>
      <xdr:txBody>
        <a:bodyPr vertOverflow="clip" wrap="square" lIns="27432" tIns="18288" rIns="27432" bIns="0" anchor="t" upright="1"/>
        <a:lstStyle/>
        <a:p>
          <a:pPr algn="ctr" rtl="0">
            <a:defRPr sz="1000"/>
          </a:pPr>
          <a:r>
            <a:rPr lang="ja-JP" altLang="en-US" sz="1000" b="1" i="0" u="none" strike="noStrike" baseline="0">
              <a:solidFill>
                <a:srgbClr val="0000FF"/>
              </a:solidFill>
              <a:latin typeface="ＭＳ Ｐゴシック"/>
              <a:ea typeface="ＭＳ Ｐゴシック"/>
            </a:rPr>
            <a:t>内部ブラウザを開く</a:t>
          </a:r>
          <a:endParaRPr lang="ja-JP" altLang="en-US"/>
        </a:p>
      </xdr:txBody>
    </xdr:sp>
    <xdr:clientData/>
  </xdr:twoCellAnchor>
  <xdr:twoCellAnchor>
    <xdr:from>
      <xdr:col>3</xdr:col>
      <xdr:colOff>226695</xdr:colOff>
      <xdr:row>10</xdr:row>
      <xdr:rowOff>9525</xdr:rowOff>
    </xdr:from>
    <xdr:to>
      <xdr:col>4</xdr:col>
      <xdr:colOff>470535</xdr:colOff>
      <xdr:row>11</xdr:row>
      <xdr:rowOff>9525</xdr:rowOff>
    </xdr:to>
    <xdr:sp macro="" textlink="">
      <xdr:nvSpPr>
        <xdr:cNvPr id="71795" name="AutoShape 5">
          <a:extLst>
            <a:ext uri="{FF2B5EF4-FFF2-40B4-BE49-F238E27FC236}">
              <a16:creationId xmlns:a16="http://schemas.microsoft.com/office/drawing/2014/main" id="{00000000-0008-0000-5F00-000073180100}"/>
            </a:ext>
          </a:extLst>
        </xdr:cNvPr>
        <xdr:cNvSpPr>
          <a:spLocks noChangeArrowheads="1"/>
        </xdr:cNvSpPr>
      </xdr:nvSpPr>
      <xdr:spPr bwMode="auto">
        <a:xfrm>
          <a:off x="1476375" y="1714500"/>
          <a:ext cx="1295400" cy="200025"/>
        </a:xfrm>
        <a:prstGeom prst="roundRect">
          <a:avLst>
            <a:gd name="adj" fmla="val 16667"/>
          </a:avLst>
        </a:prstGeom>
        <a:solidFill>
          <a:srgbClr val="C0C0C0"/>
        </a:solidFill>
        <a:ln w="9525" algn="ctr">
          <a:solidFill>
            <a:srgbClr val="000000"/>
          </a:solidFill>
          <a:round/>
          <a:headEnd/>
          <a:tailEnd/>
        </a:ln>
      </xdr:spPr>
      <xdr:txBody>
        <a:bodyPr vertOverflow="clip" wrap="square" lIns="27432" tIns="18288" rIns="27432" bIns="0" anchor="t" upright="1"/>
        <a:lstStyle/>
        <a:p>
          <a:pPr algn="ctr" rtl="0">
            <a:defRPr sz="1000"/>
          </a:pPr>
          <a:r>
            <a:rPr lang="ja-JP" altLang="en-US" sz="1000" b="1" i="0" u="none" strike="noStrike" baseline="0">
              <a:solidFill>
                <a:srgbClr val="0000FF"/>
              </a:solidFill>
              <a:latin typeface="ＭＳ Ｐゴシック"/>
              <a:ea typeface="ＭＳ Ｐゴシック"/>
            </a:rPr>
            <a:t>内部ブラウザを閉じる</a:t>
          </a:r>
          <a:endParaRPr lang="ja-JP" altLang="en-US"/>
        </a:p>
      </xdr:txBody>
    </xdr:sp>
    <xdr:clientData/>
  </xdr:twoCellAnchor>
  <xdr:twoCellAnchor>
    <xdr:from>
      <xdr:col>3</xdr:col>
      <xdr:colOff>226695</xdr:colOff>
      <xdr:row>12</xdr:row>
      <xdr:rowOff>0</xdr:rowOff>
    </xdr:from>
    <xdr:to>
      <xdr:col>4</xdr:col>
      <xdr:colOff>470535</xdr:colOff>
      <xdr:row>13</xdr:row>
      <xdr:rowOff>0</xdr:rowOff>
    </xdr:to>
    <xdr:sp macro="" textlink="">
      <xdr:nvSpPr>
        <xdr:cNvPr id="71796" name="AutoShape 5">
          <a:extLst>
            <a:ext uri="{FF2B5EF4-FFF2-40B4-BE49-F238E27FC236}">
              <a16:creationId xmlns:a16="http://schemas.microsoft.com/office/drawing/2014/main" id="{00000000-0008-0000-5F00-000074180100}"/>
            </a:ext>
          </a:extLst>
        </xdr:cNvPr>
        <xdr:cNvSpPr>
          <a:spLocks noChangeArrowheads="1"/>
        </xdr:cNvSpPr>
      </xdr:nvSpPr>
      <xdr:spPr bwMode="auto">
        <a:xfrm>
          <a:off x="1476375" y="1990725"/>
          <a:ext cx="1295400" cy="200025"/>
        </a:xfrm>
        <a:prstGeom prst="roundRect">
          <a:avLst>
            <a:gd name="adj" fmla="val 16667"/>
          </a:avLst>
        </a:prstGeom>
        <a:solidFill>
          <a:srgbClr val="C0C0C0"/>
        </a:solidFill>
        <a:ln w="9525" algn="ctr">
          <a:solidFill>
            <a:srgbClr val="000000"/>
          </a:solidFill>
          <a:round/>
          <a:headEnd/>
          <a:tailEnd/>
        </a:ln>
      </xdr:spPr>
      <xdr:txBody>
        <a:bodyPr vertOverflow="clip" wrap="square" lIns="27432" tIns="18288" rIns="27432" bIns="0" anchor="t" upright="1"/>
        <a:lstStyle/>
        <a:p>
          <a:pPr algn="ctr" rtl="0">
            <a:defRPr sz="1000"/>
          </a:pPr>
          <a:r>
            <a:rPr lang="ja-JP" altLang="en-US" sz="1000" b="1" i="0" u="none" strike="noStrike" baseline="0">
              <a:solidFill>
                <a:srgbClr val="0000FF"/>
              </a:solidFill>
              <a:latin typeface="ＭＳ Ｐゴシック"/>
              <a:ea typeface="ＭＳ Ｐゴシック"/>
            </a:rPr>
            <a:t>外部ブラウザを開く</a:t>
          </a:r>
          <a:endParaRPr lang="ja-JP" altLang="en-US"/>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215265</xdr:colOff>
      <xdr:row>9</xdr:row>
      <xdr:rowOff>0</xdr:rowOff>
    </xdr:from>
    <xdr:to>
      <xdr:col>4</xdr:col>
      <xdr:colOff>158115</xdr:colOff>
      <xdr:row>10</xdr:row>
      <xdr:rowOff>0</xdr:rowOff>
    </xdr:to>
    <xdr:sp macro="" textlink="">
      <xdr:nvSpPr>
        <xdr:cNvPr id="51255" name="AutoShape 2">
          <a:extLst>
            <a:ext uri="{FF2B5EF4-FFF2-40B4-BE49-F238E27FC236}">
              <a16:creationId xmlns:a16="http://schemas.microsoft.com/office/drawing/2014/main" id="{00000000-0008-0000-0B00-000037C80000}"/>
            </a:ext>
          </a:extLst>
        </xdr:cNvPr>
        <xdr:cNvSpPr>
          <a:spLocks noChangeArrowheads="1"/>
        </xdr:cNvSpPr>
      </xdr:nvSpPr>
      <xdr:spPr bwMode="auto">
        <a:xfrm>
          <a:off x="1390650" y="1581150"/>
          <a:ext cx="1371600" cy="200025"/>
        </a:xfrm>
        <a:prstGeom prst="roundRect">
          <a:avLst>
            <a:gd name="adj" fmla="val 16667"/>
          </a:avLst>
        </a:prstGeom>
        <a:solidFill>
          <a:srgbClr val="C0C0C0"/>
        </a:solidFill>
        <a:ln w="9525"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ＳＱＬ実行（ＳＱＬ更新）</a:t>
          </a:r>
          <a:endParaRPr lang="ja-JP" altLang="en-US"/>
        </a:p>
      </xdr:txBody>
    </xdr:sp>
    <xdr:clientData/>
  </xdr:twoCellAnchor>
  <xdr:twoCellAnchor>
    <xdr:from>
      <xdr:col>5</xdr:col>
      <xdr:colOff>548640</xdr:colOff>
      <xdr:row>11</xdr:row>
      <xdr:rowOff>91440</xdr:rowOff>
    </xdr:from>
    <xdr:to>
      <xdr:col>12</xdr:col>
      <xdr:colOff>0</xdr:colOff>
      <xdr:row>33</xdr:row>
      <xdr:rowOff>83820</xdr:rowOff>
    </xdr:to>
    <xdr:sp macro="" textlink="">
      <xdr:nvSpPr>
        <xdr:cNvPr id="51322" name="Rectangle 3">
          <a:extLst>
            <a:ext uri="{FF2B5EF4-FFF2-40B4-BE49-F238E27FC236}">
              <a16:creationId xmlns:a16="http://schemas.microsoft.com/office/drawing/2014/main" id="{00000000-0008-0000-0B00-00007AC80000}"/>
            </a:ext>
          </a:extLst>
        </xdr:cNvPr>
        <xdr:cNvSpPr>
          <a:spLocks noChangeArrowheads="1"/>
        </xdr:cNvSpPr>
      </xdr:nvSpPr>
      <xdr:spPr bwMode="auto">
        <a:xfrm>
          <a:off x="3413760" y="2011680"/>
          <a:ext cx="3726180" cy="3680460"/>
        </a:xfrm>
        <a:prstGeom prst="rect">
          <a:avLst/>
        </a:prstGeom>
        <a:noFill/>
        <a:ln w="19050" algn="ctr">
          <a:solidFill>
            <a:srgbClr val="FF66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53340</xdr:colOff>
      <xdr:row>16</xdr:row>
      <xdr:rowOff>0</xdr:rowOff>
    </xdr:from>
    <xdr:to>
      <xdr:col>5</xdr:col>
      <xdr:colOff>510540</xdr:colOff>
      <xdr:row>16</xdr:row>
      <xdr:rowOff>0</xdr:rowOff>
    </xdr:to>
    <xdr:sp macro="" textlink="">
      <xdr:nvSpPr>
        <xdr:cNvPr id="51323" name="Line 4">
          <a:extLst>
            <a:ext uri="{FF2B5EF4-FFF2-40B4-BE49-F238E27FC236}">
              <a16:creationId xmlns:a16="http://schemas.microsoft.com/office/drawing/2014/main" id="{00000000-0008-0000-0B00-00007BC80000}"/>
            </a:ext>
          </a:extLst>
        </xdr:cNvPr>
        <xdr:cNvSpPr>
          <a:spLocks noChangeShapeType="1"/>
        </xdr:cNvSpPr>
      </xdr:nvSpPr>
      <xdr:spPr bwMode="auto">
        <a:xfrm>
          <a:off x="2385060" y="2758440"/>
          <a:ext cx="990600" cy="0"/>
        </a:xfrm>
        <a:prstGeom prst="line">
          <a:avLst/>
        </a:prstGeom>
        <a:noFill/>
        <a:ln w="31750">
          <a:solidFill>
            <a:srgbClr val="FF66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90.xml><?xml version="1.0" encoding="utf-8"?>
<xdr:wsDr xmlns:xdr="http://schemas.openxmlformats.org/drawingml/2006/spreadsheetDrawing" xmlns:a="http://schemas.openxmlformats.org/drawingml/2006/main">
  <xdr:twoCellAnchor>
    <xdr:from>
      <xdr:col>3</xdr:col>
      <xdr:colOff>226695</xdr:colOff>
      <xdr:row>8</xdr:row>
      <xdr:rowOff>0</xdr:rowOff>
    </xdr:from>
    <xdr:to>
      <xdr:col>4</xdr:col>
      <xdr:colOff>529650</xdr:colOff>
      <xdr:row>9</xdr:row>
      <xdr:rowOff>0</xdr:rowOff>
    </xdr:to>
    <xdr:sp macro="" textlink="">
      <xdr:nvSpPr>
        <xdr:cNvPr id="101400" name="AutoShape 6">
          <a:extLst>
            <a:ext uri="{FF2B5EF4-FFF2-40B4-BE49-F238E27FC236}">
              <a16:creationId xmlns:a16="http://schemas.microsoft.com/office/drawing/2014/main" id="{00000000-0008-0000-6000-0000188C0100}"/>
            </a:ext>
          </a:extLst>
        </xdr:cNvPr>
        <xdr:cNvSpPr>
          <a:spLocks noChangeArrowheads="1"/>
        </xdr:cNvSpPr>
      </xdr:nvSpPr>
      <xdr:spPr bwMode="auto">
        <a:xfrm>
          <a:off x="1476375" y="1419225"/>
          <a:ext cx="1047750" cy="200025"/>
        </a:xfrm>
        <a:prstGeom prst="roundRect">
          <a:avLst>
            <a:gd name="adj" fmla="val 16667"/>
          </a:avLst>
        </a:prstGeom>
        <a:solidFill>
          <a:srgbClr val="C0C0C0"/>
        </a:solidFill>
        <a:ln w="12700" algn="ctr">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外部アプリ起動</a:t>
          </a:r>
          <a:endParaRPr lang="ja-JP" altLang="en-US"/>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3</xdr:col>
      <xdr:colOff>243840</xdr:colOff>
      <xdr:row>7</xdr:row>
      <xdr:rowOff>163830</xdr:rowOff>
    </xdr:from>
    <xdr:to>
      <xdr:col>5</xdr:col>
      <xdr:colOff>11373</xdr:colOff>
      <xdr:row>8</xdr:row>
      <xdr:rowOff>190652</xdr:rowOff>
    </xdr:to>
    <xdr:sp macro="" textlink="">
      <xdr:nvSpPr>
        <xdr:cNvPr id="104468" name="AutoShape 11">
          <a:extLst>
            <a:ext uri="{FF2B5EF4-FFF2-40B4-BE49-F238E27FC236}">
              <a16:creationId xmlns:a16="http://schemas.microsoft.com/office/drawing/2014/main" id="{00000000-0008-0000-6100-000014980100}"/>
            </a:ext>
          </a:extLst>
        </xdr:cNvPr>
        <xdr:cNvSpPr>
          <a:spLocks noChangeArrowheads="1"/>
        </xdr:cNvSpPr>
      </xdr:nvSpPr>
      <xdr:spPr bwMode="auto">
        <a:xfrm>
          <a:off x="1485900" y="1409700"/>
          <a:ext cx="1143000" cy="200025"/>
        </a:xfrm>
        <a:prstGeom prst="roundRect">
          <a:avLst>
            <a:gd name="adj" fmla="val 16667"/>
          </a:avLst>
        </a:prstGeom>
        <a:solidFill>
          <a:srgbClr val="C0C0C0"/>
        </a:solidFill>
        <a:ln w="12700" algn="ctr">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外部DLL呼び出し</a:t>
          </a:r>
          <a:endParaRPr lang="ja-JP" altLang="en-US"/>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3</xdr:col>
      <xdr:colOff>234315</xdr:colOff>
      <xdr:row>8</xdr:row>
      <xdr:rowOff>0</xdr:rowOff>
    </xdr:from>
    <xdr:to>
      <xdr:col>4</xdr:col>
      <xdr:colOff>333375</xdr:colOff>
      <xdr:row>9</xdr:row>
      <xdr:rowOff>0</xdr:rowOff>
    </xdr:to>
    <xdr:sp macro="" textlink="">
      <xdr:nvSpPr>
        <xdr:cNvPr id="102437" name="AutoShape 2">
          <a:extLst>
            <a:ext uri="{FF2B5EF4-FFF2-40B4-BE49-F238E27FC236}">
              <a16:creationId xmlns:a16="http://schemas.microsoft.com/office/drawing/2014/main" id="{00000000-0008-0000-6200-000025900100}"/>
            </a:ext>
          </a:extLst>
        </xdr:cNvPr>
        <xdr:cNvSpPr>
          <a:spLocks noChangeArrowheads="1"/>
        </xdr:cNvSpPr>
      </xdr:nvSpPr>
      <xdr:spPr bwMode="auto">
        <a:xfrm>
          <a:off x="1476375" y="1419225"/>
          <a:ext cx="1076325" cy="200025"/>
        </a:xfrm>
        <a:prstGeom prst="flowChartAlternateProcess">
          <a:avLst/>
        </a:prstGeom>
        <a:solidFill>
          <a:srgbClr val="C0C0C0"/>
        </a:solidFill>
        <a:ln w="12700" algn="ctr">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コピー・貼付け</a:t>
          </a:r>
          <a:endParaRPr lang="ja-JP" altLang="en-US"/>
        </a:p>
      </xdr:txBody>
    </xdr:sp>
    <xdr:clientData/>
  </xdr:twoCellAnchor>
  <xdr:twoCellAnchor>
    <xdr:from>
      <xdr:col>3</xdr:col>
      <xdr:colOff>234315</xdr:colOff>
      <xdr:row>11</xdr:row>
      <xdr:rowOff>0</xdr:rowOff>
    </xdr:from>
    <xdr:to>
      <xdr:col>4</xdr:col>
      <xdr:colOff>333375</xdr:colOff>
      <xdr:row>12</xdr:row>
      <xdr:rowOff>0</xdr:rowOff>
    </xdr:to>
    <xdr:sp macro="" textlink="">
      <xdr:nvSpPr>
        <xdr:cNvPr id="102438" name="AutoShape 3">
          <a:extLst>
            <a:ext uri="{FF2B5EF4-FFF2-40B4-BE49-F238E27FC236}">
              <a16:creationId xmlns:a16="http://schemas.microsoft.com/office/drawing/2014/main" id="{00000000-0008-0000-6200-000026900100}"/>
            </a:ext>
          </a:extLst>
        </xdr:cNvPr>
        <xdr:cNvSpPr>
          <a:spLocks noChangeArrowheads="1"/>
        </xdr:cNvSpPr>
      </xdr:nvSpPr>
      <xdr:spPr bwMode="auto">
        <a:xfrm>
          <a:off x="1476375" y="1876425"/>
          <a:ext cx="1076325" cy="200025"/>
        </a:xfrm>
        <a:prstGeom prst="flowChartAlternateProcess">
          <a:avLst/>
        </a:prstGeom>
        <a:solidFill>
          <a:srgbClr val="C0C0C0"/>
        </a:solidFill>
        <a:ln w="12700" algn="ctr">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ja-JP" altLang="en-US" sz="1000" b="1" i="0" u="none" strike="noStrike" baseline="0">
              <a:solidFill>
                <a:srgbClr val="0000FF"/>
              </a:solidFill>
              <a:latin typeface="ＭＳ Ｐゴシック"/>
              <a:ea typeface="ＭＳ Ｐゴシック"/>
            </a:rPr>
            <a:t>貼付け・クリア</a:t>
          </a:r>
          <a:endParaRPr lang="ja-JP" altLang="en-US" sz="1000" b="1" i="0" u="none" strike="noStrike" baseline="0">
            <a:solidFill>
              <a:srgbClr val="000000"/>
            </a:solidFill>
            <a:latin typeface="ＭＳ Ｐゴシック"/>
            <a:ea typeface="ＭＳ Ｐゴシック"/>
          </a:endParaRPr>
        </a:p>
        <a:p>
          <a:pPr algn="ctr" rtl="0">
            <a:lnSpc>
              <a:spcPts val="1000"/>
            </a:lnSpc>
            <a:defRPr sz="1000"/>
          </a:pPr>
          <a:r>
            <a:rPr lang="ja-JP" altLang="en-US" sz="1000" b="1" i="0" u="none" strike="noStrike" baseline="0">
              <a:solidFill>
                <a:srgbClr val="000000"/>
              </a:solidFill>
              <a:latin typeface="ＭＳ Ｐゴシック"/>
              <a:ea typeface="ＭＳ Ｐゴシック"/>
            </a:rPr>
            <a:t>タイマー停止</a:t>
          </a:r>
          <a:endParaRPr lang="ja-JP" altLang="en-US"/>
        </a:p>
      </xdr:txBody>
    </xdr:sp>
    <xdr:clientData/>
  </xdr:twoCellAnchor>
</xdr:wsDr>
</file>

<file path=xl/drawings/drawing93.xml><?xml version="1.0" encoding="utf-8"?>
<xdr:wsDr xmlns:xdr="http://schemas.openxmlformats.org/drawingml/2006/spreadsheetDrawing" xmlns:a="http://schemas.openxmlformats.org/drawingml/2006/main">
  <xdr:twoCellAnchor editAs="absolute">
    <xdr:from>
      <xdr:col>3</xdr:col>
      <xdr:colOff>236220</xdr:colOff>
      <xdr:row>7</xdr:row>
      <xdr:rowOff>0</xdr:rowOff>
    </xdr:from>
    <xdr:to>
      <xdr:col>4</xdr:col>
      <xdr:colOff>861060</xdr:colOff>
      <xdr:row>8</xdr:row>
      <xdr:rowOff>0</xdr:rowOff>
    </xdr:to>
    <xdr:sp macro="" textlink="">
      <xdr:nvSpPr>
        <xdr:cNvPr id="70675" name="AutoShape 1">
          <a:extLst>
            <a:ext uri="{FF2B5EF4-FFF2-40B4-BE49-F238E27FC236}">
              <a16:creationId xmlns:a16="http://schemas.microsoft.com/office/drawing/2014/main" id="{00000000-0008-0000-6300-000013140100}"/>
            </a:ext>
          </a:extLst>
        </xdr:cNvPr>
        <xdr:cNvSpPr>
          <a:spLocks noChangeArrowheads="1"/>
        </xdr:cNvSpPr>
      </xdr:nvSpPr>
      <xdr:spPr bwMode="auto">
        <a:xfrm>
          <a:off x="1485900" y="1247775"/>
          <a:ext cx="1371600"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メール送信(ｸﾗｲｱﾝﾄ)</a:t>
          </a:r>
          <a:endParaRPr lang="ja-JP" altLang="en-US"/>
        </a:p>
      </xdr:txBody>
    </xdr:sp>
    <xdr:clientData/>
  </xdr:twoCellAnchor>
  <xdr:twoCellAnchor editAs="absolute">
    <xdr:from>
      <xdr:col>3</xdr:col>
      <xdr:colOff>236220</xdr:colOff>
      <xdr:row>11</xdr:row>
      <xdr:rowOff>9525</xdr:rowOff>
    </xdr:from>
    <xdr:to>
      <xdr:col>4</xdr:col>
      <xdr:colOff>861060</xdr:colOff>
      <xdr:row>12</xdr:row>
      <xdr:rowOff>9525</xdr:rowOff>
    </xdr:to>
    <xdr:sp macro="" textlink="">
      <xdr:nvSpPr>
        <xdr:cNvPr id="70676" name="AutoShape 1">
          <a:extLst>
            <a:ext uri="{FF2B5EF4-FFF2-40B4-BE49-F238E27FC236}">
              <a16:creationId xmlns:a16="http://schemas.microsoft.com/office/drawing/2014/main" id="{00000000-0008-0000-6300-000014140100}"/>
            </a:ext>
          </a:extLst>
        </xdr:cNvPr>
        <xdr:cNvSpPr>
          <a:spLocks noChangeArrowheads="1"/>
        </xdr:cNvSpPr>
      </xdr:nvSpPr>
      <xdr:spPr bwMode="auto">
        <a:xfrm>
          <a:off x="1485900" y="1885950"/>
          <a:ext cx="1371600" cy="200025"/>
        </a:xfrm>
        <a:prstGeom prst="roundRect">
          <a:avLst>
            <a:gd name="adj" fmla="val 16667"/>
          </a:avLst>
        </a:prstGeom>
        <a:solidFill>
          <a:srgbClr val="C0C0C0"/>
        </a:solidFill>
        <a:ln w="12700" algn="ctr">
          <a:solidFill>
            <a:srgbClr val="000000"/>
          </a:solidFill>
          <a:round/>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FF"/>
              </a:solidFill>
              <a:latin typeface="ＭＳ Ｐゴシック"/>
              <a:ea typeface="ＭＳ Ｐゴシック"/>
            </a:rPr>
            <a:t>メール送信(DBSｻｰﾊﾞ)</a:t>
          </a:r>
          <a:endParaRPr lang="ja-JP" alt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S-WTGL58B\Documents\dbSheetClient\sample\Sampl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WTGL58B\Documents\dbSheetClient\sample\Sample&#12479;&#12473;&#12463;&#12479;&#12452;&#12503;V4_Plu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samu/Documents/dbSheetClient/LocalProject/&#12479;&#12473;&#12463;&#12479;&#12452;&#12503;&#12469;&#12531;&#12503;&#12523;2018/&#12479;&#12473;&#12463;&#12479;&#12452;&#12503;&#12469;&#12531;&#12503;&#12523;V2013(kaw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isamu/Documents/dbSheetClient/LocalProject/&#12479;&#12473;&#12463;&#12479;&#12452;&#12503;&#12469;&#12531;&#12503;&#12523;2018/Sampl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isamu/Documents/dbSheetClient/LocalProject/&#12479;&#12473;&#12463;&#12479;&#12452;&#12503;&#12469;&#12531;&#12503;&#12523;2018/Sample&#12479;&#12473;&#12463;&#12479;&#12452;&#12503;V4_Plu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isamu/Documents/dbSheetClient/LocalProject/&#12479;&#12473;&#12463;&#12479;&#12452;&#12503;&#12469;&#12531;&#12503;&#12523;2018/Sample&#12479;&#12473;&#12463;&#12479;&#12452;&#12503;V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LS-WTGL58B\Documents\dbSheetClient\sample\Sample(V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LS-WTGL58B\Documents\dbSClient\forManu\Sampl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isamu/Documents/dbSheetClient/LocalProject/&#12479;&#12473;&#12463;&#12479;&#12452;&#12503;&#12469;&#12531;&#12503;&#12523;2018/Sample&#12479;&#12473;&#12463;&#12479;&#12452;&#12503;V4_o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使い方"/>
      <sheetName val="照会"/>
      <sheetName val="更新カード型"/>
      <sheetName val="更新リスト型_In"/>
      <sheetName val="更新リスト型"/>
      <sheetName val="更新リスト型_Out"/>
      <sheetName val="指定更新_In"/>
      <sheetName val="指定更新"/>
      <sheetName val="指定更新_Out"/>
      <sheetName val="削除"/>
      <sheetName val="SQL更新"/>
      <sheetName val="トランザクション_In"/>
      <sheetName val="トランザクション"/>
      <sheetName val="トランザクション_Out"/>
      <sheetName val="トランザクション_キー変更"/>
      <sheetName val="データ照会画面"/>
      <sheetName val="検索付データ照会"/>
      <sheetName val="集計表自動作成"/>
      <sheetName val="入力画面"/>
      <sheetName val="入力画面_文字"/>
      <sheetName val="入力画面_文字範囲"/>
      <sheetName val="入力画面_数値"/>
      <sheetName val="入力画面_数値範囲"/>
      <sheetName val="入力画面_日付"/>
      <sheetName val="入力画面_日付範囲"/>
      <sheetName val="入力画面_時刻"/>
      <sheetName val="入力画面_時刻範囲"/>
      <sheetName val="入力画面_日付時刻"/>
      <sheetName val="起動モード"/>
      <sheetName val="メニュー制御"/>
      <sheetName val="終了処理"/>
      <sheetName val="ハイパータスク実行"/>
      <sheetName val="ハイパー実行制御"/>
      <sheetName val="スクリーン制御"/>
      <sheetName val="条件判定分岐"/>
      <sheetName val="メッセージ表示"/>
      <sheetName val="メインボタン･サブボタン"/>
      <sheetName val="メインボタン･メイン１"/>
      <sheetName val="メインボタン･メイン１－１"/>
      <sheetName val="メインボタン･メイン１－２"/>
      <sheetName val="メインボタン･サブ"/>
      <sheetName val="ループ処理"/>
      <sheetName val="タイマー処理"/>
      <sheetName val="サブタスク実行"/>
      <sheetName val="ログ情報書込"/>
      <sheetName val="メール送信"/>
      <sheetName val="画像ＰＤＦ表示"/>
      <sheetName val="サーバフォルダ削除"/>
      <sheetName val="ファイル操作"/>
      <sheetName val="直接展開"/>
      <sheetName val="コピー"/>
      <sheetName val="コピー行タイプ"/>
      <sheetName val="クリア"/>
      <sheetName val="セル保護"/>
      <sheetName val="シート保護"/>
      <sheetName val="シート切替"/>
      <sheetName val="シート切替子"/>
      <sheetName val="セル位置取得"/>
      <sheetName val="範囲取得"/>
      <sheetName val="行列指定"/>
      <sheetName val="行列表示"/>
      <sheetName val="ブック制御_複数シート表示"/>
      <sheetName val="ブック制御_サブシート"/>
      <sheetName val="ブック制御_参照用ブック"/>
      <sheetName val="シートコピー"/>
      <sheetName val="自動計算"/>
      <sheetName val="並べ替え"/>
      <sheetName val="ピボットテーブル"/>
      <sheetName val="Excelコマンド"/>
      <sheetName val="印刷"/>
      <sheetName val="保存"/>
      <sheetName val="一括入出力（出力）"/>
      <sheetName val="一括入出力（入力）"/>
      <sheetName val="図の挿入"/>
      <sheetName val="ハイパータスク実行_セルリンク"/>
      <sheetName val="ハイパータスク実行_実行ボタン"/>
      <sheetName val="マクロ起動"/>
      <sheetName val="外部DLL呼び出し"/>
      <sheetName val="ボタン表示"/>
      <sheetName val="dbS_パラメータ"/>
      <sheetName val="TG_I_社員マスタ"/>
      <sheetName val="社員マスタ"/>
      <sheetName val="TG_O_社員マスタ"/>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sheetData sheetId="79" refreshError="1"/>
      <sheetData sheetId="80" refreshError="1"/>
      <sheetData sheetId="81" refreshError="1"/>
      <sheetData sheetId="82"/>
      <sheetData sheetId="83">
        <row r="6">
          <cell r="X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使い方"/>
      <sheetName val="照会"/>
      <sheetName val="更新カード型"/>
      <sheetName val="更新リスト型_In"/>
      <sheetName val="更新リスト型"/>
      <sheetName val="更新リスト型_Out"/>
      <sheetName val="指定更新_In"/>
      <sheetName val="指定更新"/>
      <sheetName val="指定更新_Out"/>
      <sheetName val="削除"/>
      <sheetName val="SQL更新"/>
      <sheetName val="トランザクション_In"/>
      <sheetName val="トランザクション"/>
      <sheetName val="トランザクション_Out"/>
      <sheetName val="トランザクション_キー変更"/>
      <sheetName val="データ照会画面"/>
      <sheetName val="検索付データ照会"/>
      <sheetName val="集計表自動作成"/>
      <sheetName val="入力画面"/>
      <sheetName val="起動モード"/>
      <sheetName val="メニュー制御"/>
      <sheetName val="終了処理"/>
      <sheetName val="ハイパータスク実行"/>
      <sheetName val="スクリーン制御"/>
      <sheetName val="条件判定分岐"/>
      <sheetName val="メッセージ表示"/>
      <sheetName val="メインボタン･サブボタン"/>
      <sheetName val="メインボタン･メイン１"/>
      <sheetName val="メインボタン･メイン１－１"/>
      <sheetName val="メインボタン･メイン１－２"/>
      <sheetName val="メインボタン･サブ"/>
      <sheetName val="ループ処理"/>
      <sheetName val="サブタスク実行"/>
      <sheetName val="ログ情報書込"/>
      <sheetName val="メール送信"/>
      <sheetName val="画像ＰＤＦ表示"/>
      <sheetName val="直接展開"/>
      <sheetName val="コピー"/>
      <sheetName val="コピー行タイプ"/>
      <sheetName val="クリア"/>
      <sheetName val="セル保護"/>
      <sheetName val="シート保護"/>
      <sheetName val="シート切替"/>
      <sheetName val="シート切替子"/>
      <sheetName val="セル位置取得"/>
      <sheetName val="範囲取得"/>
      <sheetName val="行列指定"/>
      <sheetName val="行列表示"/>
      <sheetName val="ブック制御"/>
      <sheetName val="ブック制御・サブシート"/>
      <sheetName val="シートコピー"/>
      <sheetName val="自動計算"/>
      <sheetName val="並べ替え"/>
      <sheetName val="ピボットテーブル"/>
      <sheetName val="Excelコマンド"/>
      <sheetName val="印刷"/>
      <sheetName val="保存"/>
      <sheetName val="一括入出力（出力）"/>
      <sheetName val="一括入出力（入力）"/>
      <sheetName val="図の挿入"/>
      <sheetName val="行列挿入"/>
      <sheetName val="チェックボックス設定"/>
      <sheetName val="ハイパータスク実行設定"/>
      <sheetName val="外部アプリ起動"/>
      <sheetName val="外部DLL呼び出し"/>
      <sheetName val="タイマー処理"/>
      <sheetName val="ボタン表示"/>
      <sheetName val="dbS_パラメータ"/>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ow r="10">
          <cell r="J10" t="str">
            <v>・・・セル（J１７）で指定した範囲が印刷範囲として、</v>
          </cell>
        </row>
        <row r="12">
          <cell r="J12" t="str">
            <v>プレビュー表示されます。</v>
          </cell>
        </row>
        <row r="16">
          <cell r="J16" t="str">
            <v>　　　　　　　　・・・実行環境に繋がっているプリンタ一覧を取得します。</v>
          </cell>
        </row>
        <row r="18">
          <cell r="J18" t="str">
            <v>　　　　　　　　・・・通常プリンタを出力プリンタに変更します。</v>
          </cell>
        </row>
        <row r="20">
          <cell r="J20" t="str">
            <v>　　　　　　　　・・・起動時のデホルトプリンタに戻します。</v>
          </cell>
        </row>
        <row r="24">
          <cell r="J24" t="str">
            <v>↓【セル指定①（印刷範囲を直接指定）】</v>
          </cell>
        </row>
        <row r="25">
          <cell r="J25" t="str">
            <v>C17:H20</v>
          </cell>
        </row>
        <row r="27">
          <cell r="J27" t="str">
            <v>↓【セル指定②（印刷範囲を直接指定）】</v>
          </cell>
        </row>
        <row r="28">
          <cell r="J28" t="str">
            <v>C17:H45</v>
          </cell>
        </row>
        <row r="30">
          <cell r="J30" t="str">
            <v>↓【　　　 出力先プリンターの選択　　　 】</v>
          </cell>
        </row>
        <row r="31">
          <cell r="J31" t="str">
            <v>Canon LASER SHOT LBP-1820</v>
          </cell>
        </row>
        <row r="35">
          <cell r="J35" t="str">
            <v>プリンター一覧</v>
          </cell>
        </row>
        <row r="36">
          <cell r="J36" t="str">
            <v>Canon LASER SHOT LBP-1820</v>
          </cell>
        </row>
      </sheetData>
      <sheetData sheetId="57" refreshError="1"/>
      <sheetData sheetId="58"/>
      <sheetData sheetId="59" refreshError="1"/>
      <sheetData sheetId="60" refreshError="1"/>
      <sheetData sheetId="61" refreshError="1"/>
      <sheetData sheetId="62" refreshError="1"/>
      <sheetData sheetId="63" refreshError="1"/>
      <sheetData sheetId="64" refreshError="1"/>
      <sheetData sheetId="65"/>
      <sheetData sheetId="66" refreshError="1"/>
      <sheetData sheetId="67" refreshError="1"/>
      <sheetData sheetId="6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使い方"/>
      <sheetName val="照会"/>
      <sheetName val="照会_更新"/>
      <sheetName val="更新リスト型_In"/>
      <sheetName val="更新リスト型"/>
      <sheetName val="更新リスト型_Out"/>
      <sheetName val="更新カード型"/>
      <sheetName val="削除"/>
      <sheetName val="SQL更新"/>
      <sheetName val="SQL一括照会"/>
      <sheetName val="トランザクション_In"/>
      <sheetName val="トランザクション"/>
      <sheetName val="トランザクション_Out"/>
      <sheetName val="トランザクション_キー変更"/>
      <sheetName val="データ照会"/>
      <sheetName val="検索付データ照会"/>
      <sheetName val="入力画面_文字"/>
      <sheetName val="入力画面_文字範囲"/>
      <sheetName val="入力画面_数値"/>
      <sheetName val="入力画面_数値範囲"/>
      <sheetName val="入力画面_日付"/>
      <sheetName val="入力画面_日付範囲"/>
      <sheetName val="入力画面_時刻"/>
      <sheetName val="入力画面_時刻範囲"/>
      <sheetName val="日付時刻入力画面"/>
      <sheetName val="起動モード"/>
      <sheetName val="サブタスク実行"/>
      <sheetName val="条件判定分岐"/>
      <sheetName val="ループ処理"/>
      <sheetName val="ハイパータスク制御"/>
      <sheetName val="タイマー処理"/>
      <sheetName val="終了処理"/>
      <sheetName val="メニュー制御_起動"/>
      <sheetName val="ボタン制御"/>
      <sheetName val="メインボタン･メイン１"/>
      <sheetName val="メインボタン･メイン１－１"/>
      <sheetName val="メインボタン･メイン１－２"/>
      <sheetName val="メインボタン･サブ"/>
      <sheetName val="メッセージ表示"/>
      <sheetName val="直接展開"/>
      <sheetName val="コピー"/>
      <sheetName val="クリア"/>
      <sheetName val="セル保護"/>
      <sheetName val="シート保護"/>
      <sheetName val="シートコピー"/>
      <sheetName val="行列指定"/>
      <sheetName val="行列表示"/>
      <sheetName val="行列挿入_削除"/>
      <sheetName val="並べ替え"/>
      <sheetName val="シート切替"/>
      <sheetName val="シート切替子"/>
      <sheetName val="セルジャンプ"/>
      <sheetName val="セル位置取得"/>
      <sheetName val="範囲取得"/>
      <sheetName val="自動計算制御"/>
      <sheetName val="CSV入力"/>
      <sheetName val="CSV出力"/>
      <sheetName val="保存"/>
      <sheetName val="印刷"/>
      <sheetName val="プリンタ設定_一覧取得"/>
      <sheetName val="位置合わせ印刷"/>
      <sheetName val="マクロ起動"/>
      <sheetName val="スクリーン制御"/>
      <sheetName val="参照用ブックを開く_閉じる"/>
      <sheetName val="複数シート表示_閉じる"/>
      <sheetName val="サブシート1"/>
      <sheetName val="サブシート2"/>
      <sheetName val="サブシート3"/>
      <sheetName val="サブシート4"/>
      <sheetName val="サブシート5"/>
      <sheetName val="複数ウィンドウ表示_閉じる"/>
      <sheetName val="ピボットテーブル"/>
      <sheetName val="Excelコマンド"/>
      <sheetName val="図の挿入_クリア"/>
      <sheetName val="イメージ保存"/>
      <sheetName val="イメージクリア"/>
      <sheetName val="チェックボックス挿入_削除"/>
      <sheetName val="セルリンク挿入_削除"/>
      <sheetName val="実行ボタン挿入_削除"/>
      <sheetName val="ファイルアップロード"/>
      <sheetName val="ファイルダウンロード"/>
      <sheetName val="ファイル操作"/>
      <sheetName val="ファイル属性取得"/>
      <sheetName val="ファイル選択ダイアログ"/>
      <sheetName val="ログ情報書込"/>
      <sheetName val="ブラウザ表示"/>
      <sheetName val="外部アプリ起動"/>
      <sheetName val="外部DLL呼び出し"/>
      <sheetName val="クリップボード操作"/>
      <sheetName val="メール送信"/>
      <sheetName val="dbS_パラメータ"/>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4">
          <cell r="Q4" t="str">
            <v>shift_jis</v>
          </cell>
        </row>
        <row r="5">
          <cell r="Q5" t="str">
            <v>utf-8</v>
          </cell>
        </row>
        <row r="6">
          <cell r="Q6" t="str">
            <v>euc-jp</v>
          </cell>
        </row>
        <row r="7">
          <cell r="Q7" t="str">
            <v>iso-2022-jp</v>
          </cell>
        </row>
        <row r="16">
          <cell r="Q16">
            <v>1</v>
          </cell>
        </row>
      </sheetData>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使い方"/>
      <sheetName val="照会"/>
      <sheetName val="更新カード型"/>
      <sheetName val="更新リスト型_In"/>
      <sheetName val="更新リスト型"/>
      <sheetName val="更新リスト型_Out"/>
      <sheetName val="指定更新_In"/>
      <sheetName val="指定更新"/>
      <sheetName val="指定更新_Out"/>
      <sheetName val="削除"/>
      <sheetName val="SQL更新"/>
      <sheetName val="トランザクション_In"/>
      <sheetName val="トランザクション"/>
      <sheetName val="トランザクション_Out"/>
      <sheetName val="トランザクション_キー変更"/>
      <sheetName val="データ照会画面"/>
      <sheetName val="検索付データ照会"/>
      <sheetName val="集計表自動作成"/>
      <sheetName val="入力画面"/>
      <sheetName val="入力画面_文字"/>
      <sheetName val="入力画面_文字範囲"/>
      <sheetName val="入力画面_数値"/>
      <sheetName val="入力画面_数値範囲"/>
      <sheetName val="入力画面_日付"/>
      <sheetName val="入力画面_日付範囲"/>
      <sheetName val="入力画面_時刻"/>
      <sheetName val="入力画面_時刻範囲"/>
      <sheetName val="入力画面_日付時刻"/>
      <sheetName val="起動モード"/>
      <sheetName val="メニュー制御"/>
      <sheetName val="終了処理"/>
      <sheetName val="ハイパータスク実行"/>
      <sheetName val="ハイパー実行制御"/>
      <sheetName val="スクリーン制御"/>
      <sheetName val="条件判定分岐"/>
      <sheetName val="メッセージ表示"/>
      <sheetName val="メインボタン･サブボタン"/>
      <sheetName val="メインボタン･メイン１"/>
      <sheetName val="メインボタン･メイン１－１"/>
      <sheetName val="メインボタン･メイン１－２"/>
      <sheetName val="メインボタン･サブ"/>
      <sheetName val="ループ処理"/>
      <sheetName val="タイマー処理"/>
      <sheetName val="サブタスク実行"/>
      <sheetName val="ログ情報書込"/>
      <sheetName val="メール送信"/>
      <sheetName val="画像ＰＤＦ表示"/>
      <sheetName val="サーバフォルダ削除"/>
      <sheetName val="ファイル操作"/>
      <sheetName val="直接展開"/>
      <sheetName val="コピー"/>
      <sheetName val="コピー行タイプ"/>
      <sheetName val="クリア"/>
      <sheetName val="セル保護"/>
      <sheetName val="シート保護"/>
      <sheetName val="シート切替"/>
      <sheetName val="シート切替子"/>
      <sheetName val="セル位置取得"/>
      <sheetName val="範囲取得"/>
      <sheetName val="行列指定"/>
      <sheetName val="行列表示"/>
      <sheetName val="ブック制御_複数シート表示"/>
      <sheetName val="ブック制御_サブシート"/>
      <sheetName val="ブック制御_参照用ブック"/>
      <sheetName val="シートコピー"/>
      <sheetName val="自動計算"/>
      <sheetName val="並べ替え"/>
      <sheetName val="ピボットテーブル"/>
      <sheetName val="Excelコマンド"/>
      <sheetName val="印刷"/>
      <sheetName val="保存"/>
      <sheetName val="一括入出力（出力）"/>
      <sheetName val="一括入出力（入力）"/>
      <sheetName val="図の挿入"/>
      <sheetName val="ハイパータスク実行_セルリンク"/>
      <sheetName val="ハイパータスク実行_実行ボタン"/>
      <sheetName val="マクロ起動"/>
      <sheetName val="外部DLL呼び出し"/>
      <sheetName val="ボタン表示"/>
      <sheetName val="dbS_パラメータ"/>
      <sheetName val="TG_I_社員マスタ"/>
      <sheetName val="社員マスタ"/>
      <sheetName val="TG_O_社員マスタ"/>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16">
          <cell r="G16">
            <v>0</v>
          </cell>
        </row>
        <row r="22">
          <cell r="G22">
            <v>0</v>
          </cell>
        </row>
        <row r="23">
          <cell r="G23">
            <v>1</v>
          </cell>
        </row>
        <row r="31">
          <cell r="G31">
            <v>1</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ow r="25">
          <cell r="B25">
            <v>1</v>
          </cell>
        </row>
      </sheetData>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row r="15">
          <cell r="F15">
            <v>1</v>
          </cell>
        </row>
      </sheetData>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4">
          <cell r="Q4" t="str">
            <v>shift_jis</v>
          </cell>
        </row>
        <row r="5">
          <cell r="Q5" t="str">
            <v>utf-8</v>
          </cell>
        </row>
        <row r="6">
          <cell r="Q6" t="str">
            <v>euc-jp</v>
          </cell>
        </row>
        <row r="7">
          <cell r="Q7" t="str">
            <v>iso-2022-jp</v>
          </cell>
        </row>
      </sheetData>
      <sheetData sheetId="73" refreshError="1"/>
      <sheetData sheetId="74" refreshError="1"/>
      <sheetData sheetId="75" refreshError="1"/>
      <sheetData sheetId="76" refreshError="1"/>
      <sheetData sheetId="77" refreshError="1"/>
      <sheetData sheetId="78">
        <row r="18">
          <cell r="C18" t="str">
            <v>DivFunc</v>
          </cell>
        </row>
      </sheetData>
      <sheetData sheetId="79" refreshError="1"/>
      <sheetData sheetId="80" refreshError="1"/>
      <sheetData sheetId="81" refreshError="1"/>
      <sheetData sheetId="82"/>
      <sheetData sheetId="8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使い方"/>
      <sheetName val="照会"/>
      <sheetName val="更新カード型"/>
      <sheetName val="更新リスト型_In"/>
      <sheetName val="更新リスト型"/>
      <sheetName val="更新リスト型_Out"/>
      <sheetName val="指定更新_In"/>
      <sheetName val="指定更新"/>
      <sheetName val="指定更新_Out"/>
      <sheetName val="削除"/>
      <sheetName val="SQL更新"/>
      <sheetName val="トランザクション_In"/>
      <sheetName val="トランザクション"/>
      <sheetName val="トランザクション_Out"/>
      <sheetName val="トランザクション_キー変更"/>
      <sheetName val="データ照会画面"/>
      <sheetName val="検索付データ照会"/>
      <sheetName val="集計表自動作成"/>
      <sheetName val="入力画面"/>
      <sheetName val="起動モード"/>
      <sheetName val="メニュー制御"/>
      <sheetName val="終了処理"/>
      <sheetName val="ハイパータスク実行"/>
      <sheetName val="スクリーン制御"/>
      <sheetName val="条件判定分岐"/>
      <sheetName val="メッセージ表示"/>
      <sheetName val="メインボタン･サブボタン"/>
      <sheetName val="メインボタン･メイン１"/>
      <sheetName val="メインボタン･メイン１－１"/>
      <sheetName val="メインボタン･メイン１－２"/>
      <sheetName val="メインボタン･サブ"/>
      <sheetName val="ループ処理"/>
      <sheetName val="サブタスク実行"/>
      <sheetName val="ログ情報書込"/>
      <sheetName val="メール送信"/>
      <sheetName val="画像ＰＤＦ表示"/>
      <sheetName val="直接展開"/>
      <sheetName val="コピー"/>
      <sheetName val="コピー行タイプ"/>
      <sheetName val="クリア"/>
      <sheetName val="セル保護"/>
      <sheetName val="シート保護"/>
      <sheetName val="シート切替"/>
      <sheetName val="シート切替子"/>
      <sheetName val="セル位置取得"/>
      <sheetName val="範囲取得"/>
      <sheetName val="行列指定"/>
      <sheetName val="行列表示"/>
      <sheetName val="ブック制御"/>
      <sheetName val="ブック制御・サブシート"/>
      <sheetName val="シートコピー"/>
      <sheetName val="自動計算"/>
      <sheetName val="並べ替え"/>
      <sheetName val="ピボットテーブル"/>
      <sheetName val="Excelコマンド"/>
      <sheetName val="印刷"/>
      <sheetName val="保存"/>
      <sheetName val="一括入出力（出力）"/>
      <sheetName val="一括入出力（入力）"/>
      <sheetName val="図の挿入"/>
      <sheetName val="行列挿入"/>
      <sheetName val="チェックボックス設定"/>
      <sheetName val="ハイパータスク実行設定"/>
      <sheetName val="外部アプリ起動"/>
      <sheetName val="外部DLL呼び出し"/>
      <sheetName val="タイマー処理"/>
      <sheetName val="ボタン表示"/>
      <sheetName val="dbS_パラメータ"/>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16">
          <cell r="G16">
            <v>0</v>
          </cell>
        </row>
        <row r="22">
          <cell r="G22">
            <v>0</v>
          </cell>
        </row>
        <row r="23">
          <cell r="G23">
            <v>1</v>
          </cell>
        </row>
        <row r="31">
          <cell r="G31">
            <v>1</v>
          </cell>
        </row>
      </sheetData>
      <sheetData sheetId="33" refreshError="1"/>
      <sheetData sheetId="34" refreshError="1"/>
      <sheetData sheetId="35" refreshError="1"/>
      <sheetData sheetId="36" refreshError="1"/>
      <sheetData sheetId="37" refreshError="1"/>
      <sheetData sheetId="38">
        <row r="25">
          <cell r="B25">
            <v>1</v>
          </cell>
        </row>
      </sheetData>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ow r="15">
          <cell r="F15">
            <v>1</v>
          </cell>
        </row>
      </sheetData>
      <sheetData sheetId="50" refreshError="1"/>
      <sheetData sheetId="51" refreshError="1"/>
      <sheetData sheetId="52" refreshError="1"/>
      <sheetData sheetId="53" refreshError="1"/>
      <sheetData sheetId="54" refreshError="1"/>
      <sheetData sheetId="55" refreshError="1"/>
      <sheetData sheetId="56"/>
      <sheetData sheetId="57" refreshError="1"/>
      <sheetData sheetId="58">
        <row r="4">
          <cell r="Q4" t="str">
            <v>shift_jis</v>
          </cell>
        </row>
        <row r="5">
          <cell r="Q5" t="str">
            <v>utf-8</v>
          </cell>
        </row>
        <row r="6">
          <cell r="Q6" t="str">
            <v>euc-jp</v>
          </cell>
        </row>
        <row r="7">
          <cell r="Q7" t="str">
            <v>iso-2022-jp</v>
          </cell>
        </row>
      </sheetData>
      <sheetData sheetId="59" refreshError="1"/>
      <sheetData sheetId="60" refreshError="1"/>
      <sheetData sheetId="61" refreshError="1"/>
      <sheetData sheetId="62" refreshError="1"/>
      <sheetData sheetId="63" refreshError="1"/>
      <sheetData sheetId="64" refreshError="1"/>
      <sheetData sheetId="65">
        <row r="18">
          <cell r="D18" t="str">
            <v>PlusFunc</v>
          </cell>
        </row>
      </sheetData>
      <sheetData sheetId="66" refreshError="1"/>
      <sheetData sheetId="67" refreshError="1"/>
      <sheetData sheetId="6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使い方"/>
      <sheetName val="照会"/>
      <sheetName val="更新カード型"/>
      <sheetName val="更新リスト型_In"/>
      <sheetName val="更新リスト型"/>
      <sheetName val="更新リスト型_Out"/>
      <sheetName val="指定更新_In"/>
      <sheetName val="指定更新"/>
      <sheetName val="指定更新_Out"/>
      <sheetName val="削除"/>
      <sheetName val="SQL更新"/>
      <sheetName val="トランザクション_In"/>
      <sheetName val="トランザクション"/>
      <sheetName val="トランザクション_Out"/>
      <sheetName val="トランザクション_キー変更"/>
      <sheetName val="SQL一括照会"/>
      <sheetName val="データ照会画面"/>
      <sheetName val="検索付データ照会"/>
      <sheetName val="入力画面"/>
      <sheetName val="起動モード"/>
      <sheetName val="メニュー制御"/>
      <sheetName val="スクリーン制御"/>
      <sheetName val="条件判定分岐"/>
      <sheetName val="メッセージ表示"/>
      <sheetName val="サブタスク実行"/>
      <sheetName val="ログ情報書込"/>
      <sheetName val="メール送信"/>
      <sheetName val="画像ＰＤＦ表示"/>
      <sheetName val="直接展開"/>
      <sheetName val="コピー"/>
      <sheetName val="コピー行タイプ"/>
      <sheetName val="クリア"/>
      <sheetName val="セル保護"/>
      <sheetName val="シート保護"/>
      <sheetName val="シート切替"/>
      <sheetName val="シート切替子"/>
      <sheetName val="セル位置取得"/>
      <sheetName val="範囲取得"/>
      <sheetName val="行列指定"/>
      <sheetName val="行列表示"/>
      <sheetName val="自動計算"/>
      <sheetName val="並べ替え"/>
      <sheetName val="ピボットテーブル"/>
      <sheetName val="Excelコマンド"/>
      <sheetName val="印刷"/>
      <sheetName val="保存"/>
      <sheetName val="一括入出力（出力）"/>
      <sheetName val="一括入出力（入力）"/>
      <sheetName val="図の挿入"/>
      <sheetName val="ボタン表示"/>
      <sheetName val="dbS_パラメータ"/>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25">
          <cell r="B25">
            <v>1</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4">
          <cell r="Q4" t="str">
            <v>shift_jis</v>
          </cell>
        </row>
        <row r="5">
          <cell r="Q5" t="str">
            <v>utf-8</v>
          </cell>
        </row>
        <row r="6">
          <cell r="Q6" t="str">
            <v>euc-jp</v>
          </cell>
        </row>
        <row r="7">
          <cell r="Q7" t="str">
            <v>iso-2022-jp</v>
          </cell>
        </row>
      </sheetData>
      <sheetData sheetId="48"/>
      <sheetData sheetId="49"/>
      <sheetData sheetId="50"/>
      <sheetData sheetId="5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使い方"/>
      <sheetName val="照会"/>
      <sheetName val="照会_文具"/>
      <sheetName val="更新カード型"/>
      <sheetName val="更新リスト型_In"/>
      <sheetName val="更新リスト型"/>
      <sheetName val="更新リスト型_Out"/>
      <sheetName val="指定更新_In"/>
      <sheetName val="指定更新"/>
      <sheetName val="指定更新_Out"/>
      <sheetName val="削除"/>
      <sheetName val="SQL更新"/>
      <sheetName val="トランザクション_In"/>
      <sheetName val="トランザクション"/>
      <sheetName val="トランザクション_Out"/>
      <sheetName val="トランザクション_キー変更"/>
      <sheetName val="データ照会画面"/>
      <sheetName val="検索付データ照会"/>
      <sheetName val="入力画面例"/>
      <sheetName val="起動モード"/>
      <sheetName val="メニュー制御"/>
      <sheetName val="スクリーン制御"/>
      <sheetName val="条件判定分岐"/>
      <sheetName val="メッセージ表示"/>
      <sheetName val="サブタスク実行"/>
      <sheetName val="ログ情報書込"/>
      <sheetName val="メール送信例"/>
      <sheetName val="画像ＰＤＦ表示"/>
      <sheetName val="直接展開"/>
      <sheetName val="コピー"/>
      <sheetName val="コピー行タイプ"/>
      <sheetName val="クリア"/>
      <sheetName val="セル保護"/>
      <sheetName val="シート保護"/>
      <sheetName val="シート切替"/>
      <sheetName val="シート切替子"/>
      <sheetName val="セル位置取得"/>
      <sheetName val="範囲取得"/>
      <sheetName val="行列指定"/>
      <sheetName val="行列表示"/>
      <sheetName val="行列挿入"/>
      <sheetName val="自動計算"/>
      <sheetName val="並べ替え"/>
      <sheetName val="ピボットテーブル"/>
      <sheetName val="Excelコマンド"/>
      <sheetName val="印刷"/>
      <sheetName val="保存"/>
      <sheetName val="一括入出力（出力）"/>
      <sheetName val="一括入出力（入力）"/>
      <sheetName val="図の挿入"/>
      <sheetName val="ボタン表示"/>
      <sheetName val="チェックボックス設定"/>
      <sheetName val="ハイパータスク実行設定例"/>
      <sheetName val="外部アプリ起動"/>
      <sheetName val="クリップボード操作"/>
      <sheetName val="ブック制御"/>
      <sheetName val="マクロ起動"/>
      <sheetName val="DLL呼び出し例"/>
      <sheetName val="ファイル操作例"/>
      <sheetName val="dbS_パラメータ"/>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使い方"/>
      <sheetName val="照会"/>
      <sheetName val="更新カード型"/>
      <sheetName val="更新リスト型_In"/>
      <sheetName val="更新リスト型"/>
      <sheetName val="更新リスト型_Out"/>
      <sheetName val="指定更新_In"/>
      <sheetName val="指定更新"/>
      <sheetName val="指定更新_Out"/>
      <sheetName val="削除"/>
      <sheetName val="SQL更新"/>
      <sheetName val="トランザクション_In"/>
      <sheetName val="トランザクション"/>
      <sheetName val="トランザクション_Out"/>
      <sheetName val="トランザクション_キー変更"/>
      <sheetName val="データ照会画面"/>
      <sheetName val="検索付データ照会"/>
      <sheetName val="入力画面"/>
      <sheetName val="起動モード"/>
      <sheetName val="メニュー制御"/>
      <sheetName val="スクリーン制御"/>
      <sheetName val="メインボタン表示"/>
      <sheetName val="条件判定分岐"/>
      <sheetName val="メッセージ表示"/>
      <sheetName val="サブタスク実行"/>
      <sheetName val="ログ情報書込"/>
      <sheetName val="メール送信"/>
      <sheetName val="画像ＰＤＦ表示"/>
      <sheetName val="直接展開"/>
      <sheetName val="コピー"/>
      <sheetName val="コピー行タイプ"/>
      <sheetName val="クリア"/>
      <sheetName val="セル保護"/>
      <sheetName val="シート保護"/>
      <sheetName val="シート切替"/>
      <sheetName val="シート切替子"/>
      <sheetName val="セル位置取得"/>
      <sheetName val="範囲取得"/>
      <sheetName val="行列指定"/>
      <sheetName val="行列表示"/>
      <sheetName val="自動計算"/>
      <sheetName val="並べ替え"/>
      <sheetName val="ピボットテーブル"/>
      <sheetName val="Excelコマンド"/>
      <sheetName val="印刷"/>
      <sheetName val="保存"/>
      <sheetName val="一括入出力（出力）"/>
      <sheetName val="一括入出力（入力）"/>
      <sheetName val="図の挿入"/>
      <sheetName val="イメージクリア"/>
      <sheetName val="ボタン表示"/>
      <sheetName val="dbS_パラメータ"/>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4">
          <cell r="Q4" t="str">
            <v>shift_jis</v>
          </cell>
        </row>
        <row r="5">
          <cell r="Q5" t="str">
            <v>utf-8</v>
          </cell>
        </row>
        <row r="6">
          <cell r="Q6" t="str">
            <v>euc-jp</v>
          </cell>
        </row>
        <row r="7">
          <cell r="Q7" t="str">
            <v>iso-2022-jp</v>
          </cell>
        </row>
      </sheetData>
      <sheetData sheetId="48"/>
      <sheetData sheetId="49"/>
      <sheetData sheetId="50"/>
      <sheetData sheetId="51"/>
      <sheetData sheetId="5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使い方"/>
      <sheetName val="照会"/>
      <sheetName val="更新カード型"/>
      <sheetName val="更新リスト型_In"/>
      <sheetName val="更新リスト型"/>
      <sheetName val="更新リスト型_Out"/>
      <sheetName val="指定更新_In"/>
      <sheetName val="指定更新"/>
      <sheetName val="指定更新_Out"/>
      <sheetName val="削除"/>
      <sheetName val="SQL更新"/>
      <sheetName val="トランザクション_In"/>
      <sheetName val="トランザクション"/>
      <sheetName val="トランザクション_Out"/>
      <sheetName val="トランザクション_キー変更"/>
      <sheetName val="データ照会画面"/>
      <sheetName val="検索付データ照会"/>
      <sheetName val="商品マスタ"/>
      <sheetName val="集計表自動作成"/>
      <sheetName val="入力画面"/>
      <sheetName val="起動モード"/>
      <sheetName val="メニュー制御"/>
      <sheetName val="終了処理"/>
      <sheetName val="ハイパータスク実行"/>
      <sheetName val="スクリーン制御"/>
      <sheetName val="条件判定分岐"/>
      <sheetName val="メッセージ表示"/>
      <sheetName val="メインボタン･サブボタン"/>
      <sheetName val="メインボタン･メイン１"/>
      <sheetName val="メインボタン･メイン１－１"/>
      <sheetName val="メインボタン･メイン１－２"/>
      <sheetName val="メインボタン･サブ"/>
      <sheetName val="ループ処理"/>
      <sheetName val="タイマー処理"/>
      <sheetName val="サブタスク実行"/>
      <sheetName val="ログ情報書込"/>
      <sheetName val="メール送信"/>
      <sheetName val="画像ＰＤＦ表示"/>
      <sheetName val="直接展開"/>
      <sheetName val="コピー"/>
      <sheetName val="コピー行タイプ"/>
      <sheetName val="クリア"/>
      <sheetName val="セル保護"/>
      <sheetName val="シート保護"/>
      <sheetName val="シート切替"/>
      <sheetName val="シート切替子"/>
      <sheetName val="セル位置取得"/>
      <sheetName val="範囲取得"/>
      <sheetName val="行列指定"/>
      <sheetName val="行列表示"/>
      <sheetName val="自動計算"/>
      <sheetName val="並べ替え"/>
      <sheetName val="ピボットテーブル"/>
      <sheetName val="Excelコマンド"/>
      <sheetName val="印刷"/>
      <sheetName val="印刷２"/>
      <sheetName val="保存"/>
      <sheetName val="一括入出力（出力）"/>
      <sheetName val="一括入出力（入力）"/>
      <sheetName val="図の挿入"/>
      <sheetName val="ボタン表示"/>
      <sheetName val="イメージ保存"/>
      <sheetName val="ファイルアップロード"/>
      <sheetName val="ファイルダウンロード"/>
      <sheetName val="ファイル属性取得"/>
      <sheetName val="ファイル選択ダイアログ"/>
      <sheetName val="チェックボックス設定"/>
      <sheetName val="外部アプリ起動"/>
      <sheetName val="クリップボード操作"/>
      <sheetName val="マクロ起動"/>
      <sheetName val="dbS_パラメータ"/>
      <sheetName val="TG_I_社員マスタ"/>
      <sheetName val="社員マスタ"/>
      <sheetName val="TG_O_社員マスタ"/>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4">
          <cell r="Q4" t="str">
            <v>shift_jis</v>
          </cell>
        </row>
        <row r="5">
          <cell r="Q5" t="str">
            <v>utf-8</v>
          </cell>
        </row>
        <row r="6">
          <cell r="Q6" t="str">
            <v>euc-jp</v>
          </cell>
        </row>
        <row r="7">
          <cell r="Q7" t="str">
            <v>iso-2022-jp</v>
          </cell>
        </row>
        <row r="16">
          <cell r="Q16">
            <v>2</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ＮＳＴ" refreshedDate="39315.766361574075" createdVersion="1" refreshedVersion="2" recordCount="7" upgradeOnRefresh="1" xr:uid="{00000000-000A-0000-FFFF-FFFF01000000}">
  <cacheSource type="worksheet">
    <worksheetSource ref="L20:P27" sheet="ピボットテーブル"/>
  </cacheSource>
  <cacheFields count="5">
    <cacheField name="日付" numFmtId="0">
      <sharedItems containsSemiMixedTypes="0" containsNonDate="0" containsDate="1" containsString="0" minDate="2007-01-05T00:00:00" maxDate="2007-03-26T00:00:00" count="7">
        <d v="2007-01-05T00:00:00"/>
        <d v="2007-01-10T00:00:00"/>
        <d v="2007-02-01T00:00:00"/>
        <d v="2007-02-10T00:00:00"/>
        <d v="2007-03-15T00:00:00"/>
        <d v="2007-03-20T00:00:00"/>
        <d v="2007-03-25T00:00:00"/>
      </sharedItems>
    </cacheField>
    <cacheField name="店名" numFmtId="0">
      <sharedItems containsBlank="1" count="4">
        <s v="長野"/>
        <s v="山梨"/>
        <s v="石川"/>
        <m u="1"/>
      </sharedItems>
    </cacheField>
    <cacheField name="担当者" numFmtId="0">
      <sharedItems count="2">
        <s v="田中"/>
        <s v="山口"/>
      </sharedItems>
    </cacheField>
    <cacheField name="商品名" numFmtId="0">
      <sharedItems containsBlank="1" count="4">
        <s v="ダージリン"/>
        <s v="アッサム"/>
        <s v="アールグレイ"/>
        <m u="1"/>
      </sharedItems>
    </cacheField>
    <cacheField name="売上数" numFmtId="0">
      <sharedItems containsSemiMixedTypes="0" containsString="0" containsNumber="1" containsInteger="1" minValue="10" maxValue="30" count="3">
        <n v="30"/>
        <n v="20"/>
        <n v="1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
  <r>
    <x v="0"/>
    <x v="0"/>
    <x v="0"/>
    <x v="0"/>
    <x v="0"/>
  </r>
  <r>
    <x v="1"/>
    <x v="1"/>
    <x v="0"/>
    <x v="1"/>
    <x v="1"/>
  </r>
  <r>
    <x v="2"/>
    <x v="1"/>
    <x v="0"/>
    <x v="0"/>
    <x v="0"/>
  </r>
  <r>
    <x v="3"/>
    <x v="2"/>
    <x v="1"/>
    <x v="2"/>
    <x v="2"/>
  </r>
  <r>
    <x v="4"/>
    <x v="0"/>
    <x v="0"/>
    <x v="0"/>
    <x v="1"/>
  </r>
  <r>
    <x v="5"/>
    <x v="2"/>
    <x v="1"/>
    <x v="1"/>
    <x v="0"/>
  </r>
  <r>
    <x v="6"/>
    <x v="0"/>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5100-000000000000}" name="ピボットテスト１" cacheId="0" applyNumberFormats="0" applyBorderFormats="0" applyFontFormats="0" applyPatternFormats="0" applyAlignmentFormats="0" applyWidthHeightFormats="1" dataCaption="データ" showMissing="0" updatedVersion="2" asteriskTotals="1" showItems="0" showMemberPropertyTips="0" useAutoFormatting="1" itemPrintTitles="1" createdVersion="1" indent="0" compact="0" compactData="0" gridDropZones="1">
  <location ref="C20:H29" firstHeaderRow="1" firstDataRow="2" firstDataCol="2" rowPageCount="1" colPageCount="1"/>
  <pivotFields count="5">
    <pivotField axis="axisPage" compact="0" outline="0" subtotalTop="0" showAll="0" includeNewItemsInFilter="1">
      <items count="8">
        <item x="0"/>
        <item x="1"/>
        <item x="2"/>
        <item x="3"/>
        <item x="4"/>
        <item x="5"/>
        <item x="6"/>
        <item t="default"/>
      </items>
    </pivotField>
    <pivotField axis="axisRow" compact="0" outline="0" subtotalTop="0" showAll="0" includeNewItemsInFilter="1">
      <items count="5">
        <item x="1"/>
        <item x="2"/>
        <item x="0"/>
        <item m="1" x="3"/>
        <item t="default"/>
      </items>
    </pivotField>
    <pivotField axis="axisRow" compact="0" outline="0" subtotalTop="0" showAll="0" includeNewItemsInFilter="1">
      <items count="3">
        <item x="1"/>
        <item x="0"/>
        <item t="default"/>
      </items>
    </pivotField>
    <pivotField axis="axisCol" compact="0" outline="0" subtotalTop="0" showAll="0" includeNewItemsInFilter="1">
      <items count="5">
        <item x="2"/>
        <item x="1"/>
        <item x="0"/>
        <item m="1" x="3"/>
        <item t="default"/>
      </items>
    </pivotField>
    <pivotField dataField="1" compact="0" outline="0" subtotalTop="0" showAll="0" includeNewItemsInFilter="1"/>
  </pivotFields>
  <rowFields count="2">
    <field x="1"/>
    <field x="2"/>
  </rowFields>
  <rowItems count="8">
    <i>
      <x/>
      <x v="1"/>
    </i>
    <i t="default">
      <x/>
    </i>
    <i>
      <x v="1"/>
      <x/>
    </i>
    <i t="default">
      <x v="1"/>
    </i>
    <i>
      <x v="2"/>
      <x/>
    </i>
    <i r="1">
      <x v="1"/>
    </i>
    <i t="default">
      <x v="2"/>
    </i>
    <i t="grand">
      <x/>
    </i>
  </rowItems>
  <colFields count="1">
    <field x="3"/>
  </colFields>
  <colItems count="4">
    <i>
      <x/>
    </i>
    <i>
      <x v="1"/>
    </i>
    <i>
      <x v="2"/>
    </i>
    <i t="grand">
      <x/>
    </i>
  </colItems>
  <pageFields count="1">
    <pageField fld="0" hier="0"/>
  </pageFields>
  <dataFields count="1">
    <dataField name="合計 / 売上数" fld="4" baseField="0" baseItem="0"/>
  </dataFields>
  <formats count="27">
    <format dxfId="31">
      <pivotArea dataOnly="0" labelOnly="1" outline="0" fieldPosition="0">
        <references count="1">
          <reference field="1" count="0"/>
        </references>
      </pivotArea>
    </format>
    <format dxfId="30">
      <pivotArea grandRow="1" outline="0" fieldPosition="0"/>
    </format>
    <format dxfId="29">
      <pivotArea dataOnly="0" labelOnly="1" grandRow="1" outline="0" fieldPosition="0"/>
    </format>
    <format dxfId="28">
      <pivotArea dataOnly="0" labelOnly="1" outline="0" fieldPosition="0">
        <references count="1">
          <reference field="3" count="0"/>
        </references>
      </pivotArea>
    </format>
    <format dxfId="27">
      <pivotArea dataOnly="0" labelOnly="1" grandCol="1" outline="0" fieldPosition="0"/>
    </format>
    <format dxfId="26">
      <pivotArea outline="0" fieldPosition="0">
        <references count="1">
          <reference field="1" count="0" selected="0"/>
        </references>
      </pivotArea>
    </format>
    <format dxfId="25">
      <pivotArea field="1" type="button" dataOnly="0" labelOnly="1" outline="0" axis="axisRow" fieldPosition="0"/>
    </format>
    <format dxfId="24">
      <pivotArea field="3" type="button" dataOnly="0" labelOnly="1" outline="0" axis="axisCol" fieldPosition="0"/>
    </format>
    <format dxfId="23">
      <pivotArea type="origin" dataOnly="0" labelOnly="1" outline="0" fieldPosition="0"/>
    </format>
    <format dxfId="22">
      <pivotArea field="0" type="button" dataOnly="0" labelOnly="1" outline="0" axis="axisPage" fieldPosition="0"/>
    </format>
    <format dxfId="21">
      <pivotArea dataOnly="0" labelOnly="1" outline="0" offset="IV256" fieldPosition="0">
        <references count="1">
          <reference field="1" count="1" defaultSubtotal="1">
            <x v="0"/>
          </reference>
        </references>
      </pivotArea>
    </format>
    <format dxfId="20">
      <pivotArea dataOnly="0" labelOnly="1" outline="0" offset="IV256" fieldPosition="0">
        <references count="1">
          <reference field="1" count="1" defaultSubtotal="1">
            <x v="1"/>
          </reference>
        </references>
      </pivotArea>
    </format>
    <format dxfId="19">
      <pivotArea dataOnly="0" labelOnly="1" outline="0" fieldPosition="0">
        <references count="2">
          <reference field="1" count="1" selected="0">
            <x v="0"/>
          </reference>
          <reference field="2" count="1">
            <x v="1"/>
          </reference>
        </references>
      </pivotArea>
    </format>
    <format dxfId="18">
      <pivotArea dataOnly="0" labelOnly="1" outline="0" fieldPosition="0">
        <references count="2">
          <reference field="1" count="1" selected="0">
            <x v="1"/>
          </reference>
          <reference field="2" count="1">
            <x v="0"/>
          </reference>
        </references>
      </pivotArea>
    </format>
    <format dxfId="17">
      <pivotArea dataOnly="0" labelOnly="1" outline="0" fieldPosition="0">
        <references count="2">
          <reference field="1" count="1" selected="0">
            <x v="2"/>
          </reference>
          <reference field="2" count="0"/>
        </references>
      </pivotArea>
    </format>
    <format dxfId="16">
      <pivotArea dataOnly="0" labelOnly="1" outline="0" fieldPosition="0">
        <references count="1">
          <reference field="1" count="1">
            <x v="0"/>
          </reference>
        </references>
      </pivotArea>
    </format>
    <format dxfId="15">
      <pivotArea dataOnly="0" labelOnly="1" outline="0" fieldPosition="0">
        <references count="1">
          <reference field="1" count="1">
            <x v="1"/>
          </reference>
        </references>
      </pivotArea>
    </format>
    <format dxfId="14">
      <pivotArea dataOnly="0" labelOnly="1" outline="0" fieldPosition="0">
        <references count="1">
          <reference field="1" count="1">
            <x v="2"/>
          </reference>
        </references>
      </pivotArea>
    </format>
    <format dxfId="13">
      <pivotArea dataOnly="0" labelOnly="1" outline="0" fieldPosition="0">
        <references count="2">
          <reference field="1" count="1" selected="0">
            <x v="0"/>
          </reference>
          <reference field="2" count="1">
            <x v="1"/>
          </reference>
        </references>
      </pivotArea>
    </format>
    <format dxfId="12">
      <pivotArea dataOnly="0" labelOnly="1" outline="0" fieldPosition="0">
        <references count="2">
          <reference field="1" count="1" selected="0">
            <x v="1"/>
          </reference>
          <reference field="2" count="1">
            <x v="0"/>
          </reference>
        </references>
      </pivotArea>
    </format>
    <format dxfId="11">
      <pivotArea dataOnly="0" labelOnly="1" outline="0" fieldPosition="0">
        <references count="2">
          <reference field="1" count="1" selected="0">
            <x v="2"/>
          </reference>
          <reference field="2" count="0"/>
        </references>
      </pivotArea>
    </format>
    <format dxfId="10">
      <pivotArea dataOnly="0" labelOnly="1" outline="0" fieldPosition="0">
        <references count="1">
          <reference field="1" count="1" defaultSubtotal="1">
            <x v="1"/>
          </reference>
        </references>
      </pivotArea>
    </format>
    <format dxfId="9">
      <pivotArea dataOnly="0" labelOnly="1" outline="0" fieldPosition="0">
        <references count="1">
          <reference field="1" count="1" defaultSubtotal="1">
            <x v="2"/>
          </reference>
        </references>
      </pivotArea>
    </format>
    <format dxfId="8">
      <pivotArea dataOnly="0" labelOnly="1" outline="0" fieldPosition="0">
        <references count="1">
          <reference field="1" count="1" defaultSubtotal="1">
            <x v="0"/>
          </reference>
        </references>
      </pivotArea>
    </format>
    <format dxfId="7">
      <pivotArea field="2" type="button" dataOnly="0" labelOnly="1" outline="0" axis="axisRow" fieldPosition="1"/>
    </format>
    <format dxfId="6">
      <pivotArea field="2" type="button" dataOnly="0" labelOnly="1" outline="0" axis="axisRow" fieldPosition="1"/>
    </format>
    <format dxfId="5">
      <pivotArea outline="0" fieldPosition="0">
        <references count="1">
          <reference field="1" count="0" selected="0" defaultSubtotal="1"/>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prstShdw prst="shdw17" dist="17961" dir="2700000">
            <a:srgbClr val="000000">
              <a:gamma/>
              <a:shade val="60000"/>
              <a:invGamma/>
            </a:srgbClr>
          </a:prstShdw>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prstShdw prst="shdw17" dist="17961" dir="2700000">
            <a:srgbClr val="000000">
              <a:gamma/>
              <a:shade val="60000"/>
              <a:invGamma/>
            </a:srgbClr>
          </a:prst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00.xml.rels><?xml version="1.0" encoding="UTF-8" standalone="yes"?>
<Relationships xmlns="http://schemas.openxmlformats.org/package/2006/relationships"><Relationship Id="rId3" Type="http://schemas.openxmlformats.org/officeDocument/2006/relationships/drawing" Target="../drawings/drawing93.xml"/><Relationship Id="rId2" Type="http://schemas.openxmlformats.org/officeDocument/2006/relationships/hyperlink" Target="mailto:user1@abc.co.jp" TargetMode="External"/><Relationship Id="rId1" Type="http://schemas.openxmlformats.org/officeDocument/2006/relationships/hyperlink" Target="mailto:ncm.contact@newcom07.jp"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9.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3.xml"/><Relationship Id="rId1" Type="http://schemas.openxmlformats.org/officeDocument/2006/relationships/printerSettings" Target="../printerSettings/printerSettings41.bin"/><Relationship Id="rId4" Type="http://schemas.openxmlformats.org/officeDocument/2006/relationships/comments" Target="../comments1.xml"/></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2.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3.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4.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5.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6.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7.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8.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9.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3.bin"/></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56.bin"/></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5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5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5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1.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2.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3.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4.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65.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66.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68.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69.bin"/></Relationships>
</file>

<file path=xl/worksheets/_rels/sheet82.xml.rels><?xml version="1.0" encoding="UTF-8" standalone="yes"?>
<Relationships xmlns="http://schemas.openxmlformats.org/package/2006/relationships"><Relationship Id="rId3" Type="http://schemas.openxmlformats.org/officeDocument/2006/relationships/drawing" Target="../drawings/drawing75.xml"/><Relationship Id="rId2" Type="http://schemas.openxmlformats.org/officeDocument/2006/relationships/printerSettings" Target="../printerSettings/printerSettings70.bin"/><Relationship Id="rId1" Type="http://schemas.openxmlformats.org/officeDocument/2006/relationships/pivotTable" Target="../pivotTables/pivotTable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1.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7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7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7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7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7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7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1.bin"/></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2.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83.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84.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85.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8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9"/>
  </sheetPr>
  <dimension ref="B1:L32"/>
  <sheetViews>
    <sheetView showGridLines="0" zoomScaleNormal="100" workbookViewId="0"/>
  </sheetViews>
  <sheetFormatPr defaultRowHeight="13.2" x14ac:dyDescent="0.2"/>
  <cols>
    <col min="1" max="1" width="1.77734375" customWidth="1"/>
    <col min="5" max="5" width="1.88671875" customWidth="1"/>
    <col min="6" max="8" width="11.88671875" customWidth="1"/>
    <col min="10" max="10" width="5" customWidth="1"/>
  </cols>
  <sheetData>
    <row r="1" spans="2:12" ht="29.25" customHeight="1" x14ac:dyDescent="0.2">
      <c r="B1" s="320"/>
    </row>
    <row r="2" spans="2:12" ht="20.25" customHeight="1" x14ac:dyDescent="0.2"/>
    <row r="5" spans="2:12" ht="71.25" customHeight="1" x14ac:dyDescent="0.2">
      <c r="B5" s="3"/>
      <c r="C5" s="4"/>
      <c r="D5" s="4"/>
      <c r="E5" s="4"/>
      <c r="F5" s="4"/>
      <c r="G5" s="4"/>
      <c r="H5" s="4"/>
      <c r="I5" s="4"/>
      <c r="J5" s="11"/>
    </row>
    <row r="6" spans="2:12" x14ac:dyDescent="0.2">
      <c r="B6" s="6"/>
      <c r="C6" s="1"/>
      <c r="D6" s="1"/>
      <c r="E6" s="1"/>
      <c r="F6" s="1"/>
      <c r="G6" s="1"/>
      <c r="H6" s="1"/>
      <c r="I6" s="1"/>
      <c r="J6" s="5"/>
    </row>
    <row r="7" spans="2:12" x14ac:dyDescent="0.2">
      <c r="B7" s="6"/>
      <c r="C7" s="1"/>
      <c r="D7" s="1"/>
      <c r="E7" s="1"/>
      <c r="F7" s="1"/>
      <c r="G7" s="1"/>
      <c r="H7" s="1"/>
      <c r="I7" s="1"/>
      <c r="J7" s="5"/>
    </row>
    <row r="8" spans="2:12" x14ac:dyDescent="0.2">
      <c r="B8" s="6"/>
      <c r="C8" s="1"/>
      <c r="D8" s="1"/>
      <c r="E8" s="1"/>
      <c r="F8" s="1"/>
      <c r="G8" s="1"/>
      <c r="H8" s="1"/>
      <c r="I8" s="1"/>
      <c r="J8" s="5"/>
    </row>
    <row r="9" spans="2:12" x14ac:dyDescent="0.2">
      <c r="B9" s="6"/>
      <c r="C9" s="1"/>
      <c r="D9" s="1"/>
      <c r="E9" s="1"/>
      <c r="F9" s="1"/>
      <c r="G9" s="593"/>
      <c r="H9" s="628" t="s">
        <v>1405</v>
      </c>
      <c r="I9" s="594">
        <v>11</v>
      </c>
      <c r="J9" s="5"/>
    </row>
    <row r="10" spans="2:12" x14ac:dyDescent="0.2">
      <c r="B10" s="6"/>
      <c r="C10" s="1"/>
      <c r="D10" s="1"/>
      <c r="E10" s="1"/>
      <c r="F10" s="1"/>
      <c r="G10" s="582"/>
      <c r="H10" s="583" t="s">
        <v>335</v>
      </c>
      <c r="I10" s="591">
        <v>3</v>
      </c>
      <c r="J10" s="5"/>
      <c r="L10" s="2"/>
    </row>
    <row r="11" spans="2:12" x14ac:dyDescent="0.2">
      <c r="B11" s="6"/>
      <c r="C11" s="1"/>
      <c r="D11" s="1"/>
      <c r="E11" s="1"/>
      <c r="F11" s="1"/>
      <c r="G11" s="595"/>
      <c r="H11" s="596" t="s">
        <v>334</v>
      </c>
      <c r="I11" s="597">
        <v>5</v>
      </c>
      <c r="J11" s="5"/>
    </row>
    <row r="12" spans="2:12" x14ac:dyDescent="0.2">
      <c r="B12" s="6"/>
      <c r="C12" s="1"/>
      <c r="D12" s="1"/>
      <c r="E12" s="1"/>
      <c r="F12" s="1"/>
      <c r="G12" s="582"/>
      <c r="H12" s="620" t="s">
        <v>1404</v>
      </c>
      <c r="I12" s="592">
        <v>14</v>
      </c>
      <c r="J12" s="5"/>
    </row>
    <row r="13" spans="2:12" x14ac:dyDescent="0.2">
      <c r="B13" s="6"/>
      <c r="C13" s="1"/>
      <c r="D13" s="1"/>
      <c r="E13" s="1"/>
      <c r="F13" s="1"/>
      <c r="G13" s="595"/>
      <c r="H13" s="596" t="s">
        <v>333</v>
      </c>
      <c r="I13" s="598">
        <v>15</v>
      </c>
      <c r="J13" s="5"/>
    </row>
    <row r="14" spans="2:12" x14ac:dyDescent="0.2">
      <c r="B14" s="6"/>
      <c r="C14" s="1"/>
      <c r="D14" s="1"/>
      <c r="E14" s="1"/>
      <c r="F14" s="1"/>
      <c r="G14" s="582"/>
      <c r="H14" s="583" t="s">
        <v>332</v>
      </c>
      <c r="I14" s="591">
        <v>27</v>
      </c>
      <c r="J14" s="5"/>
    </row>
    <row r="15" spans="2:12" x14ac:dyDescent="0.2">
      <c r="B15" s="6"/>
      <c r="C15" s="1"/>
      <c r="D15" s="1"/>
      <c r="E15" s="1"/>
      <c r="F15" s="1"/>
      <c r="G15" s="595"/>
      <c r="H15" s="596" t="s">
        <v>331</v>
      </c>
      <c r="I15" s="598">
        <v>9</v>
      </c>
      <c r="J15" s="5"/>
    </row>
    <row r="16" spans="2:12" x14ac:dyDescent="0.2">
      <c r="B16" s="6"/>
      <c r="C16" s="1"/>
      <c r="D16" s="1"/>
      <c r="E16" s="1"/>
      <c r="F16" s="1"/>
      <c r="G16" s="582"/>
      <c r="H16" s="583" t="s">
        <v>632</v>
      </c>
      <c r="I16" s="591">
        <v>6</v>
      </c>
      <c r="J16" s="5"/>
    </row>
    <row r="17" spans="2:10" x14ac:dyDescent="0.2">
      <c r="B17" s="6"/>
      <c r="C17" s="1"/>
      <c r="D17" s="1"/>
      <c r="E17" s="1"/>
      <c r="F17" s="1"/>
      <c r="G17" s="599"/>
      <c r="H17" s="600" t="s">
        <v>330</v>
      </c>
      <c r="I17" s="601">
        <v>6</v>
      </c>
      <c r="J17" s="5"/>
    </row>
    <row r="18" spans="2:10" x14ac:dyDescent="0.2">
      <c r="B18" s="6"/>
      <c r="C18" s="1"/>
      <c r="D18" s="1"/>
      <c r="E18" s="1"/>
      <c r="F18" s="1"/>
      <c r="G18" s="602"/>
      <c r="H18" s="603" t="s">
        <v>219</v>
      </c>
      <c r="I18" s="604">
        <f>SUM(I9:I17)</f>
        <v>96</v>
      </c>
      <c r="J18" s="5"/>
    </row>
    <row r="19" spans="2:10" x14ac:dyDescent="0.2">
      <c r="B19" s="6"/>
      <c r="C19" s="1"/>
      <c r="D19" s="1"/>
      <c r="E19" s="1"/>
      <c r="F19" s="1"/>
      <c r="G19" s="1"/>
      <c r="H19" s="1"/>
      <c r="I19" s="1"/>
      <c r="J19" s="5"/>
    </row>
    <row r="20" spans="2:10" x14ac:dyDescent="0.2">
      <c r="B20" s="6"/>
      <c r="C20" s="649" t="s">
        <v>1098</v>
      </c>
      <c r="D20" s="650"/>
      <c r="E20" s="1"/>
      <c r="F20" s="606"/>
      <c r="G20" s="607"/>
      <c r="H20" s="607"/>
      <c r="I20" s="608"/>
      <c r="J20" s="5"/>
    </row>
    <row r="21" spans="2:10" x14ac:dyDescent="0.2">
      <c r="B21" s="6"/>
      <c r="C21" s="654" t="s">
        <v>1099</v>
      </c>
      <c r="D21" s="655"/>
      <c r="E21" s="1"/>
      <c r="F21" s="605"/>
      <c r="G21" s="609"/>
      <c r="H21" s="609"/>
      <c r="I21" s="610"/>
      <c r="J21" s="5"/>
    </row>
    <row r="22" spans="2:10" x14ac:dyDescent="0.2">
      <c r="B22" s="6"/>
      <c r="C22" s="656" t="s">
        <v>1100</v>
      </c>
      <c r="D22" s="657"/>
      <c r="E22" s="10"/>
      <c r="F22" s="651"/>
      <c r="G22" s="652"/>
      <c r="H22" s="652"/>
      <c r="I22" s="653"/>
      <c r="J22" s="5"/>
    </row>
    <row r="23" spans="2:10" s="643" customFormat="1" x14ac:dyDescent="0.2">
      <c r="B23" s="6"/>
      <c r="C23" s="658" t="s">
        <v>1456</v>
      </c>
      <c r="D23" s="659"/>
      <c r="E23" s="10"/>
      <c r="F23" s="644"/>
      <c r="G23" s="645"/>
      <c r="H23" s="645"/>
      <c r="I23" s="646"/>
      <c r="J23" s="5"/>
    </row>
    <row r="24" spans="2:10" x14ac:dyDescent="0.2">
      <c r="B24" s="6"/>
      <c r="C24" s="647" t="s">
        <v>1457</v>
      </c>
      <c r="D24" s="648"/>
      <c r="E24" s="10"/>
      <c r="F24" s="611"/>
      <c r="G24" s="612"/>
      <c r="H24" s="612"/>
      <c r="I24" s="613"/>
      <c r="J24" s="5"/>
    </row>
    <row r="25" spans="2:10" x14ac:dyDescent="0.2">
      <c r="B25" s="6"/>
      <c r="C25" s="1"/>
      <c r="D25" s="1"/>
      <c r="E25" s="1"/>
      <c r="F25" s="1"/>
      <c r="G25" s="1"/>
      <c r="H25" s="1"/>
      <c r="I25" s="1"/>
      <c r="J25" s="5"/>
    </row>
    <row r="26" spans="2:10" x14ac:dyDescent="0.2">
      <c r="B26" s="6"/>
      <c r="C26" s="1"/>
      <c r="D26" s="1"/>
      <c r="E26" s="1"/>
      <c r="F26" s="1"/>
      <c r="G26" s="1"/>
      <c r="H26" s="1"/>
      <c r="I26" s="1"/>
      <c r="J26" s="5"/>
    </row>
    <row r="27" spans="2:10" x14ac:dyDescent="0.2">
      <c r="B27" s="7"/>
      <c r="C27" s="8"/>
      <c r="D27" s="8"/>
      <c r="E27" s="8"/>
      <c r="F27" s="8"/>
      <c r="G27" s="8"/>
      <c r="H27" s="8"/>
      <c r="I27" s="8"/>
      <c r="J27" s="9"/>
    </row>
    <row r="29" spans="2:10" x14ac:dyDescent="0.2">
      <c r="B29" s="328" t="s">
        <v>864</v>
      </c>
    </row>
    <row r="30" spans="2:10" x14ac:dyDescent="0.2">
      <c r="B30" t="s">
        <v>1057</v>
      </c>
    </row>
    <row r="32" spans="2:10" x14ac:dyDescent="0.2">
      <c r="D32" t="s">
        <v>1058</v>
      </c>
      <c r="I32" t="s">
        <v>1395</v>
      </c>
    </row>
  </sheetData>
  <sheetProtection sheet="1" objects="1" scenarios="1"/>
  <mergeCells count="6">
    <mergeCell ref="C24:D24"/>
    <mergeCell ref="C20:D20"/>
    <mergeCell ref="F22:I22"/>
    <mergeCell ref="C21:D21"/>
    <mergeCell ref="C22:D22"/>
    <mergeCell ref="C23:D23"/>
  </mergeCells>
  <phoneticPr fontId="5"/>
  <pageMargins left="0.75" right="0.75" top="1" bottom="1" header="0.51200000000000001" footer="0.51200000000000001"/>
  <pageSetup paperSize="9" orientation="portrait" horizontalDpi="300"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B2:M41"/>
  <sheetViews>
    <sheetView showRowColHeaders="0" workbookViewId="0">
      <selection activeCell="E22" sqref="E22"/>
    </sheetView>
  </sheetViews>
  <sheetFormatPr defaultRowHeight="13.2" x14ac:dyDescent="0.2"/>
  <cols>
    <col min="1" max="1" width="2.6640625" customWidth="1"/>
    <col min="2" max="2" width="3.88671875" customWidth="1"/>
    <col min="4" max="4" width="18.33203125" customWidth="1"/>
    <col min="5" max="5" width="24.77734375" customWidth="1"/>
    <col min="6" max="6" width="7" customWidth="1"/>
    <col min="7" max="7" width="12.6640625" customWidth="1"/>
    <col min="8" max="8" width="7" customWidth="1"/>
    <col min="9" max="9" width="12.109375" customWidth="1"/>
    <col min="10" max="10" width="17.21875" customWidth="1"/>
    <col min="11" max="11" width="16.77734375" customWidth="1"/>
    <col min="12" max="12" width="16" customWidth="1"/>
    <col min="13" max="13" width="18.109375" customWidth="1"/>
  </cols>
  <sheetData>
    <row r="2" spans="2:7" ht="14.4" x14ac:dyDescent="0.2">
      <c r="B2" s="330" t="s">
        <v>349</v>
      </c>
    </row>
    <row r="3" spans="2:7" ht="13.8" thickBot="1" x14ac:dyDescent="0.25"/>
    <row r="4" spans="2:7" ht="13.8" thickTop="1" x14ac:dyDescent="0.2">
      <c r="C4" s="677" t="s">
        <v>582</v>
      </c>
      <c r="D4" s="671" t="s">
        <v>601</v>
      </c>
      <c r="E4" s="680"/>
      <c r="F4" s="680"/>
      <c r="G4" s="681"/>
    </row>
    <row r="5" spans="2:7" x14ac:dyDescent="0.2">
      <c r="C5" s="678"/>
      <c r="D5" s="682"/>
      <c r="E5" s="682"/>
      <c r="F5" s="682"/>
      <c r="G5" s="683"/>
    </row>
    <row r="6" spans="2:7" ht="13.8" thickBot="1" x14ac:dyDescent="0.25">
      <c r="C6" s="679"/>
      <c r="D6" s="684"/>
      <c r="E6" s="684"/>
      <c r="F6" s="684"/>
      <c r="G6" s="685"/>
    </row>
    <row r="7" spans="2:7" ht="13.8" thickTop="1" x14ac:dyDescent="0.2"/>
    <row r="8" spans="2:7" x14ac:dyDescent="0.2">
      <c r="C8" s="331" t="s">
        <v>1377</v>
      </c>
      <c r="D8" s="41" t="s">
        <v>881</v>
      </c>
    </row>
    <row r="9" spans="2:7" ht="8.25" customHeight="1" x14ac:dyDescent="0.2"/>
    <row r="10" spans="2:7" x14ac:dyDescent="0.2">
      <c r="D10" s="41" t="s">
        <v>882</v>
      </c>
    </row>
    <row r="11" spans="2:7" x14ac:dyDescent="0.2">
      <c r="D11" s="41" t="s">
        <v>883</v>
      </c>
    </row>
    <row r="12" spans="2:7" ht="8.25" customHeight="1" x14ac:dyDescent="0.2">
      <c r="D12" s="41"/>
    </row>
    <row r="13" spans="2:7" x14ac:dyDescent="0.2">
      <c r="D13" s="41" t="s">
        <v>884</v>
      </c>
    </row>
    <row r="14" spans="2:7" ht="8.25" customHeight="1" x14ac:dyDescent="0.2">
      <c r="D14" s="41"/>
    </row>
    <row r="15" spans="2:7" x14ac:dyDescent="0.2">
      <c r="D15" s="41" t="s">
        <v>885</v>
      </c>
    </row>
    <row r="16" spans="2:7" ht="8.25" customHeight="1" x14ac:dyDescent="0.2"/>
    <row r="17" spans="4:9" x14ac:dyDescent="0.2">
      <c r="D17" s="41" t="s">
        <v>886</v>
      </c>
    </row>
    <row r="18" spans="4:9" ht="8.25" customHeight="1" x14ac:dyDescent="0.2"/>
    <row r="19" spans="4:9" x14ac:dyDescent="0.2">
      <c r="D19" s="41" t="s">
        <v>272</v>
      </c>
    </row>
    <row r="21" spans="4:9" x14ac:dyDescent="0.2">
      <c r="D21" s="90" t="s">
        <v>561</v>
      </c>
      <c r="H21" s="191"/>
      <c r="I21" s="191"/>
    </row>
    <row r="22" spans="4:9" x14ac:dyDescent="0.2">
      <c r="D22" s="20" t="s">
        <v>1101</v>
      </c>
      <c r="E22" s="78"/>
    </row>
    <row r="23" spans="4:9" x14ac:dyDescent="0.2">
      <c r="D23" s="318"/>
      <c r="E23" s="361"/>
    </row>
    <row r="24" spans="4:9" x14ac:dyDescent="0.2">
      <c r="D24" s="20" t="s">
        <v>32</v>
      </c>
      <c r="E24" s="42"/>
      <c r="F24" s="35"/>
      <c r="G24" s="35"/>
    </row>
    <row r="25" spans="4:9" x14ac:dyDescent="0.2">
      <c r="F25" s="35"/>
      <c r="G25" s="35"/>
    </row>
    <row r="26" spans="4:9" x14ac:dyDescent="0.2">
      <c r="D26" s="20" t="s">
        <v>1103</v>
      </c>
      <c r="E26" s="42"/>
      <c r="F26" s="35"/>
      <c r="G26" s="35"/>
    </row>
    <row r="27" spans="4:9" x14ac:dyDescent="0.2">
      <c r="F27" s="35"/>
      <c r="G27" s="35"/>
    </row>
    <row r="28" spans="4:9" x14ac:dyDescent="0.2">
      <c r="D28" s="20" t="s">
        <v>1040</v>
      </c>
      <c r="E28" s="42"/>
      <c r="F28" s="35"/>
      <c r="G28" s="35"/>
    </row>
    <row r="29" spans="4:9" x14ac:dyDescent="0.2">
      <c r="F29" s="35"/>
      <c r="G29" s="35"/>
    </row>
    <row r="30" spans="4:9" x14ac:dyDescent="0.2">
      <c r="D30" s="20" t="s">
        <v>1105</v>
      </c>
      <c r="E30" s="42"/>
      <c r="F30" s="35"/>
      <c r="G30" s="35"/>
    </row>
    <row r="31" spans="4:9" x14ac:dyDescent="0.2">
      <c r="D31" s="362"/>
      <c r="F31" s="35"/>
      <c r="G31" s="35"/>
    </row>
    <row r="32" spans="4:9" x14ac:dyDescent="0.2">
      <c r="D32" s="20" t="s">
        <v>626</v>
      </c>
      <c r="E32" s="78"/>
      <c r="F32" s="35"/>
      <c r="G32" s="35"/>
    </row>
    <row r="33" spans="2:13" x14ac:dyDescent="0.2">
      <c r="B33" s="1"/>
      <c r="C33" s="5"/>
      <c r="D33" s="20" t="s">
        <v>1312</v>
      </c>
      <c r="E33" s="78"/>
      <c r="F33" s="35"/>
      <c r="G33" s="35"/>
    </row>
    <row r="34" spans="2:13" x14ac:dyDescent="0.2">
      <c r="B34" s="35"/>
      <c r="C34" s="35"/>
      <c r="D34" s="20" t="s">
        <v>1315</v>
      </c>
      <c r="E34" s="78"/>
    </row>
    <row r="35" spans="2:13" x14ac:dyDescent="0.2">
      <c r="D35" s="20" t="s">
        <v>1316</v>
      </c>
      <c r="E35" s="78"/>
    </row>
    <row r="36" spans="2:13" x14ac:dyDescent="0.2">
      <c r="D36" s="20" t="s">
        <v>1317</v>
      </c>
      <c r="E36" s="78"/>
    </row>
    <row r="39" spans="2:13" x14ac:dyDescent="0.2">
      <c r="D39" s="90" t="s">
        <v>762</v>
      </c>
    </row>
    <row r="40" spans="2:13" x14ac:dyDescent="0.2">
      <c r="D40" s="20" t="s">
        <v>1101</v>
      </c>
      <c r="E40" s="20" t="s">
        <v>1102</v>
      </c>
      <c r="F40" s="20" t="s">
        <v>1103</v>
      </c>
      <c r="G40" s="20" t="s">
        <v>1104</v>
      </c>
      <c r="H40" s="20" t="s">
        <v>1105</v>
      </c>
      <c r="I40" s="20" t="s">
        <v>626</v>
      </c>
      <c r="J40" s="20" t="s">
        <v>1312</v>
      </c>
      <c r="K40" s="20" t="s">
        <v>1315</v>
      </c>
      <c r="L40" s="20" t="s">
        <v>1316</v>
      </c>
      <c r="M40" s="20" t="s">
        <v>1317</v>
      </c>
    </row>
    <row r="41" spans="2:13" x14ac:dyDescent="0.2">
      <c r="D41" s="78" t="str">
        <f>IF(更新カード型!E22="","",更新カード型!E22)</f>
        <v/>
      </c>
      <c r="E41" s="213" t="str">
        <f>IF(更新カード型!E24="","",更新カード型!E24)</f>
        <v/>
      </c>
      <c r="F41" s="213" t="str">
        <f>IF(更新カード型!E26="","",更新カード型!E26)</f>
        <v/>
      </c>
      <c r="G41" s="213" t="str">
        <f>IF(更新カード型!E28="","",更新カード型!E28)</f>
        <v/>
      </c>
      <c r="H41" s="213" t="str">
        <f>IF(更新カード型!E30="","",更新カード型!E30)</f>
        <v/>
      </c>
      <c r="I41" s="78" t="str">
        <f>IF(更新カード型!E32="","",更新カード型!E32)</f>
        <v/>
      </c>
      <c r="J41" s="78" t="str">
        <f>IF(更新カード型!E33="","",更新カード型!E33)</f>
        <v/>
      </c>
      <c r="K41" s="78" t="str">
        <f>IF(更新カード型!E34="","",更新カード型!E34)</f>
        <v/>
      </c>
      <c r="L41" s="78" t="str">
        <f>IF(更新カード型!E35="","",更新カード型!E35)</f>
        <v/>
      </c>
      <c r="M41" s="78" t="str">
        <f>IF(更新カード型!E36="","",更新カード型!E36)</f>
        <v/>
      </c>
    </row>
  </sheetData>
  <sheetProtection sheet="1" objects="1" scenarios="1"/>
  <mergeCells count="2">
    <mergeCell ref="C4:C6"/>
    <mergeCell ref="D4:G6"/>
  </mergeCells>
  <phoneticPr fontId="5"/>
  <pageMargins left="0.75" right="0.75" top="1" bottom="1" header="0.51200000000000001" footer="0.51200000000000001"/>
  <pageSetup paperSize="9" scale="90" orientation="portrait" horizontalDpi="96" verticalDpi="96" r:id="rId1"/>
  <headerFooter alignWithMargins="0"/>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44"/>
  <dimension ref="B2:G377"/>
  <sheetViews>
    <sheetView workbookViewId="0"/>
  </sheetViews>
  <sheetFormatPr defaultRowHeight="13.2" x14ac:dyDescent="0.2"/>
  <cols>
    <col min="1" max="1" width="2.6640625" customWidth="1"/>
    <col min="2" max="2" width="4.33203125" customWidth="1"/>
    <col min="5" max="5" width="20.6640625" customWidth="1"/>
    <col min="6" max="6" width="30.6640625" customWidth="1"/>
  </cols>
  <sheetData>
    <row r="2" spans="2:7" ht="14.4" x14ac:dyDescent="0.2">
      <c r="B2" s="330" t="s">
        <v>456</v>
      </c>
    </row>
    <row r="3" spans="2:7" ht="13.8" thickBot="1" x14ac:dyDescent="0.25"/>
    <row r="4" spans="2:7" ht="13.8" thickTop="1" x14ac:dyDescent="0.2">
      <c r="C4" s="675" t="s">
        <v>480</v>
      </c>
      <c r="D4" s="692" t="s">
        <v>316</v>
      </c>
      <c r="E4" s="886"/>
      <c r="F4" s="886"/>
      <c r="G4" s="694"/>
    </row>
    <row r="5" spans="2:7" x14ac:dyDescent="0.2">
      <c r="C5" s="686"/>
      <c r="D5" s="887"/>
      <c r="E5" s="888"/>
      <c r="F5" s="888"/>
      <c r="G5" s="889"/>
    </row>
    <row r="6" spans="2:7" ht="13.8" thickBot="1" x14ac:dyDescent="0.25">
      <c r="C6" s="691"/>
      <c r="D6" s="890"/>
      <c r="E6" s="891"/>
      <c r="F6" s="891"/>
      <c r="G6" s="697"/>
    </row>
    <row r="7" spans="2:7" ht="13.8" thickTop="1" x14ac:dyDescent="0.2"/>
    <row r="8" spans="2:7" s="498" customFormat="1" ht="15.9" customHeight="1" x14ac:dyDescent="0.2">
      <c r="C8" s="331" t="s">
        <v>7</v>
      </c>
      <c r="D8" s="102" t="s">
        <v>322</v>
      </c>
    </row>
    <row r="9" spans="2:7" x14ac:dyDescent="0.2">
      <c r="C9" s="41"/>
      <c r="D9" s="102" t="s">
        <v>321</v>
      </c>
    </row>
    <row r="10" spans="2:7" x14ac:dyDescent="0.2">
      <c r="C10" s="41"/>
      <c r="D10" s="102" t="s">
        <v>323</v>
      </c>
    </row>
    <row r="11" spans="2:7" ht="6.75" customHeight="1" x14ac:dyDescent="0.2">
      <c r="C11" s="41"/>
      <c r="D11" s="102"/>
    </row>
    <row r="12" spans="2:7" ht="15.9" customHeight="1" x14ac:dyDescent="0.2">
      <c r="C12" s="41"/>
      <c r="D12" s="102" t="s">
        <v>324</v>
      </c>
    </row>
    <row r="13" spans="2:7" ht="6.75" customHeight="1" x14ac:dyDescent="0.2">
      <c r="C13" s="41"/>
      <c r="D13" s="102"/>
    </row>
    <row r="14" spans="2:7" x14ac:dyDescent="0.2">
      <c r="C14" s="41"/>
      <c r="D14" s="549" t="s">
        <v>317</v>
      </c>
      <c r="E14" s="547" t="s">
        <v>325</v>
      </c>
    </row>
    <row r="15" spans="2:7" s="36" customFormat="1" x14ac:dyDescent="0.2">
      <c r="C15" s="549"/>
      <c r="D15" s="547"/>
      <c r="E15" s="547" t="s">
        <v>318</v>
      </c>
      <c r="F15" s="547"/>
      <c r="G15" s="548"/>
    </row>
    <row r="16" spans="2:7" s="36" customFormat="1" x14ac:dyDescent="0.2">
      <c r="C16" s="547"/>
      <c r="D16" s="547"/>
      <c r="E16" s="547" t="s">
        <v>319</v>
      </c>
      <c r="F16" s="547"/>
      <c r="G16" s="548"/>
    </row>
    <row r="17" spans="3:7" s="36" customFormat="1" x14ac:dyDescent="0.2">
      <c r="C17" s="547"/>
      <c r="D17" s="547"/>
      <c r="E17" s="547" t="s">
        <v>723</v>
      </c>
      <c r="F17" s="547"/>
      <c r="G17" s="548"/>
    </row>
    <row r="18" spans="3:7" s="36" customFormat="1" x14ac:dyDescent="0.2">
      <c r="C18" s="547"/>
      <c r="D18" s="547"/>
      <c r="E18" s="547"/>
      <c r="F18" s="547"/>
      <c r="G18" s="548"/>
    </row>
    <row r="19" spans="3:7" x14ac:dyDescent="0.2">
      <c r="C19" s="90"/>
      <c r="D19" s="90"/>
    </row>
    <row r="20" spans="3:7" x14ac:dyDescent="0.2">
      <c r="C20" s="90"/>
      <c r="D20" s="90"/>
      <c r="F20" s="90" t="s">
        <v>320</v>
      </c>
    </row>
    <row r="21" spans="3:7" x14ac:dyDescent="0.2">
      <c r="D21" s="90"/>
      <c r="E21" s="373" t="s">
        <v>721</v>
      </c>
      <c r="F21" s="550" t="s">
        <v>722</v>
      </c>
    </row>
    <row r="22" spans="3:7" x14ac:dyDescent="0.2">
      <c r="C22" s="326"/>
      <c r="D22" s="326"/>
      <c r="E22" s="373" t="s">
        <v>898</v>
      </c>
      <c r="F22" s="550" t="s">
        <v>1192</v>
      </c>
    </row>
    <row r="23" spans="3:7" x14ac:dyDescent="0.2">
      <c r="C23" s="326"/>
      <c r="D23" s="326"/>
      <c r="E23" s="373" t="s">
        <v>899</v>
      </c>
      <c r="F23" s="301"/>
    </row>
    <row r="24" spans="3:7" x14ac:dyDescent="0.2">
      <c r="C24" s="326"/>
      <c r="D24" s="326"/>
      <c r="E24" s="373" t="s">
        <v>900</v>
      </c>
      <c r="F24" s="301"/>
    </row>
    <row r="25" spans="3:7" x14ac:dyDescent="0.2">
      <c r="C25" s="326"/>
      <c r="D25" s="326"/>
      <c r="E25" s="373" t="s">
        <v>869</v>
      </c>
      <c r="F25" s="301" t="s">
        <v>756</v>
      </c>
    </row>
    <row r="26" spans="3:7" x14ac:dyDescent="0.2">
      <c r="C26" s="326"/>
      <c r="D26" s="326"/>
      <c r="E26" s="373" t="s">
        <v>870</v>
      </c>
      <c r="F26" s="301" t="s">
        <v>757</v>
      </c>
    </row>
    <row r="29" spans="3:7" x14ac:dyDescent="0.2">
      <c r="C29" s="356"/>
      <c r="D29" s="356"/>
    </row>
    <row r="30" spans="3:7" x14ac:dyDescent="0.2">
      <c r="C30" s="356"/>
      <c r="D30" s="356"/>
    </row>
    <row r="31" spans="3:7" x14ac:dyDescent="0.2">
      <c r="C31" s="356"/>
      <c r="D31" s="356"/>
    </row>
    <row r="32" spans="3:7" x14ac:dyDescent="0.2">
      <c r="C32" s="356"/>
      <c r="D32" s="356"/>
    </row>
    <row r="33" spans="3:4" x14ac:dyDescent="0.2">
      <c r="C33" s="356"/>
      <c r="D33" s="356"/>
    </row>
    <row r="34" spans="3:4" x14ac:dyDescent="0.2">
      <c r="C34" s="356"/>
      <c r="D34" s="356"/>
    </row>
    <row r="35" spans="3:4" x14ac:dyDescent="0.2">
      <c r="C35" s="356"/>
      <c r="D35" s="356"/>
    </row>
    <row r="36" spans="3:4" x14ac:dyDescent="0.2">
      <c r="C36" s="356"/>
      <c r="D36" s="356"/>
    </row>
    <row r="37" spans="3:4" x14ac:dyDescent="0.2">
      <c r="C37" s="356"/>
      <c r="D37" s="356"/>
    </row>
    <row r="38" spans="3:4" x14ac:dyDescent="0.2">
      <c r="C38" s="356"/>
      <c r="D38" s="356"/>
    </row>
    <row r="39" spans="3:4" x14ac:dyDescent="0.2">
      <c r="C39" s="356"/>
      <c r="D39" s="356"/>
    </row>
    <row r="40" spans="3:4" x14ac:dyDescent="0.2">
      <c r="C40" s="356"/>
      <c r="D40" s="356"/>
    </row>
    <row r="41" spans="3:4" x14ac:dyDescent="0.2">
      <c r="C41" s="356"/>
      <c r="D41" s="356"/>
    </row>
    <row r="42" spans="3:4" x14ac:dyDescent="0.2">
      <c r="C42" s="356"/>
      <c r="D42" s="356"/>
    </row>
    <row r="43" spans="3:4" x14ac:dyDescent="0.2">
      <c r="C43" s="356"/>
      <c r="D43" s="356"/>
    </row>
    <row r="44" spans="3:4" x14ac:dyDescent="0.2">
      <c r="C44" s="356"/>
      <c r="D44" s="356"/>
    </row>
    <row r="45" spans="3:4" x14ac:dyDescent="0.2">
      <c r="C45" s="356"/>
      <c r="D45" s="356"/>
    </row>
    <row r="46" spans="3:4" x14ac:dyDescent="0.2">
      <c r="C46" s="356"/>
      <c r="D46" s="356"/>
    </row>
    <row r="47" spans="3:4" x14ac:dyDescent="0.2">
      <c r="C47" s="356"/>
      <c r="D47" s="356"/>
    </row>
    <row r="48" spans="3:4" x14ac:dyDescent="0.2">
      <c r="C48" s="356"/>
      <c r="D48" s="356"/>
    </row>
    <row r="49" spans="3:4" x14ac:dyDescent="0.2">
      <c r="C49" s="356"/>
      <c r="D49" s="356"/>
    </row>
    <row r="50" spans="3:4" x14ac:dyDescent="0.2">
      <c r="C50" s="356"/>
      <c r="D50" s="356"/>
    </row>
    <row r="51" spans="3:4" x14ac:dyDescent="0.2">
      <c r="C51" s="356"/>
      <c r="D51" s="356"/>
    </row>
    <row r="52" spans="3:4" x14ac:dyDescent="0.2">
      <c r="C52" s="356"/>
      <c r="D52" s="356"/>
    </row>
    <row r="53" spans="3:4" x14ac:dyDescent="0.2">
      <c r="C53" s="356"/>
      <c r="D53" s="356"/>
    </row>
    <row r="54" spans="3:4" x14ac:dyDescent="0.2">
      <c r="C54" s="356"/>
      <c r="D54" s="356"/>
    </row>
    <row r="55" spans="3:4" x14ac:dyDescent="0.2">
      <c r="C55" s="356"/>
      <c r="D55" s="356"/>
    </row>
    <row r="56" spans="3:4" x14ac:dyDescent="0.2">
      <c r="C56" s="356"/>
      <c r="D56" s="356"/>
    </row>
    <row r="57" spans="3:4" x14ac:dyDescent="0.2">
      <c r="C57" s="356"/>
      <c r="D57" s="356"/>
    </row>
    <row r="58" spans="3:4" x14ac:dyDescent="0.2">
      <c r="C58" s="356"/>
      <c r="D58" s="356"/>
    </row>
    <row r="59" spans="3:4" x14ac:dyDescent="0.2">
      <c r="C59" s="356"/>
      <c r="D59" s="356"/>
    </row>
    <row r="60" spans="3:4" x14ac:dyDescent="0.2">
      <c r="C60" s="356"/>
      <c r="D60" s="356"/>
    </row>
    <row r="61" spans="3:4" x14ac:dyDescent="0.2">
      <c r="C61" s="356"/>
      <c r="D61" s="356"/>
    </row>
    <row r="62" spans="3:4" x14ac:dyDescent="0.2">
      <c r="C62" s="356"/>
      <c r="D62" s="356"/>
    </row>
    <row r="63" spans="3:4" x14ac:dyDescent="0.2">
      <c r="C63" s="356"/>
      <c r="D63" s="356"/>
    </row>
    <row r="64" spans="3:4" x14ac:dyDescent="0.2">
      <c r="C64" s="356"/>
      <c r="D64" s="356"/>
    </row>
    <row r="65" spans="3:4" x14ac:dyDescent="0.2">
      <c r="C65" s="356"/>
      <c r="D65" s="356"/>
    </row>
    <row r="66" spans="3:4" x14ac:dyDescent="0.2">
      <c r="C66" s="356"/>
      <c r="D66" s="356"/>
    </row>
    <row r="67" spans="3:4" x14ac:dyDescent="0.2">
      <c r="C67" s="356"/>
      <c r="D67" s="356"/>
    </row>
    <row r="68" spans="3:4" x14ac:dyDescent="0.2">
      <c r="C68" s="356"/>
      <c r="D68" s="356"/>
    </row>
    <row r="69" spans="3:4" x14ac:dyDescent="0.2">
      <c r="C69" s="356"/>
      <c r="D69" s="356"/>
    </row>
    <row r="70" spans="3:4" x14ac:dyDescent="0.2">
      <c r="C70" s="356"/>
      <c r="D70" s="356"/>
    </row>
    <row r="71" spans="3:4" x14ac:dyDescent="0.2">
      <c r="C71" s="356"/>
      <c r="D71" s="356"/>
    </row>
    <row r="72" spans="3:4" x14ac:dyDescent="0.2">
      <c r="C72" s="356"/>
      <c r="D72" s="356"/>
    </row>
    <row r="73" spans="3:4" x14ac:dyDescent="0.2">
      <c r="C73" s="356"/>
      <c r="D73" s="356"/>
    </row>
    <row r="74" spans="3:4" x14ac:dyDescent="0.2">
      <c r="C74" s="356"/>
      <c r="D74" s="356"/>
    </row>
    <row r="75" spans="3:4" x14ac:dyDescent="0.2">
      <c r="C75" s="356"/>
      <c r="D75" s="356"/>
    </row>
    <row r="76" spans="3:4" x14ac:dyDescent="0.2">
      <c r="C76" s="356"/>
      <c r="D76" s="356"/>
    </row>
    <row r="77" spans="3:4" x14ac:dyDescent="0.2">
      <c r="C77" s="356"/>
      <c r="D77" s="356"/>
    </row>
    <row r="78" spans="3:4" x14ac:dyDescent="0.2">
      <c r="C78" s="356"/>
      <c r="D78" s="356"/>
    </row>
    <row r="79" spans="3:4" x14ac:dyDescent="0.2">
      <c r="C79" s="356"/>
      <c r="D79" s="356"/>
    </row>
    <row r="80" spans="3:4" x14ac:dyDescent="0.2">
      <c r="C80" s="356"/>
      <c r="D80" s="356"/>
    </row>
    <row r="81" spans="3:4" x14ac:dyDescent="0.2">
      <c r="C81" s="356"/>
      <c r="D81" s="356"/>
    </row>
    <row r="82" spans="3:4" x14ac:dyDescent="0.2">
      <c r="C82" s="356"/>
      <c r="D82" s="356"/>
    </row>
    <row r="83" spans="3:4" x14ac:dyDescent="0.2">
      <c r="C83" s="356"/>
      <c r="D83" s="356"/>
    </row>
    <row r="84" spans="3:4" x14ac:dyDescent="0.2">
      <c r="C84" s="356"/>
      <c r="D84" s="356"/>
    </row>
    <row r="85" spans="3:4" x14ac:dyDescent="0.2">
      <c r="C85" s="356"/>
      <c r="D85" s="356"/>
    </row>
    <row r="86" spans="3:4" x14ac:dyDescent="0.2">
      <c r="C86" s="356"/>
      <c r="D86" s="356"/>
    </row>
    <row r="87" spans="3:4" x14ac:dyDescent="0.2">
      <c r="C87" s="356"/>
      <c r="D87" s="356"/>
    </row>
    <row r="88" spans="3:4" x14ac:dyDescent="0.2">
      <c r="C88" s="356"/>
      <c r="D88" s="356"/>
    </row>
    <row r="89" spans="3:4" x14ac:dyDescent="0.2">
      <c r="C89" s="356"/>
      <c r="D89" s="356"/>
    </row>
    <row r="90" spans="3:4" x14ac:dyDescent="0.2">
      <c r="C90" s="356"/>
      <c r="D90" s="356"/>
    </row>
    <row r="91" spans="3:4" x14ac:dyDescent="0.2">
      <c r="C91" s="356"/>
      <c r="D91" s="356"/>
    </row>
    <row r="92" spans="3:4" x14ac:dyDescent="0.2">
      <c r="C92" s="356"/>
      <c r="D92" s="356"/>
    </row>
    <row r="93" spans="3:4" x14ac:dyDescent="0.2">
      <c r="C93" s="356"/>
      <c r="D93" s="356"/>
    </row>
    <row r="94" spans="3:4" x14ac:dyDescent="0.2">
      <c r="C94" s="356"/>
      <c r="D94" s="356"/>
    </row>
    <row r="95" spans="3:4" x14ac:dyDescent="0.2">
      <c r="C95" s="356"/>
      <c r="D95" s="356"/>
    </row>
    <row r="96" spans="3:4" x14ac:dyDescent="0.2">
      <c r="C96" s="356"/>
      <c r="D96" s="356"/>
    </row>
    <row r="97" spans="3:4" x14ac:dyDescent="0.2">
      <c r="C97" s="356"/>
      <c r="D97" s="356"/>
    </row>
    <row r="98" spans="3:4" x14ac:dyDescent="0.2">
      <c r="C98" s="356"/>
      <c r="D98" s="356"/>
    </row>
    <row r="99" spans="3:4" x14ac:dyDescent="0.2">
      <c r="C99" s="356"/>
      <c r="D99" s="356"/>
    </row>
    <row r="100" spans="3:4" x14ac:dyDescent="0.2">
      <c r="C100" s="356"/>
      <c r="D100" s="356"/>
    </row>
    <row r="101" spans="3:4" x14ac:dyDescent="0.2">
      <c r="C101" s="356"/>
      <c r="D101" s="356"/>
    </row>
    <row r="102" spans="3:4" x14ac:dyDescent="0.2">
      <c r="C102" s="356"/>
      <c r="D102" s="356"/>
    </row>
    <row r="103" spans="3:4" x14ac:dyDescent="0.2">
      <c r="C103" s="356"/>
      <c r="D103" s="356"/>
    </row>
    <row r="104" spans="3:4" x14ac:dyDescent="0.2">
      <c r="C104" s="356"/>
      <c r="D104" s="356"/>
    </row>
    <row r="105" spans="3:4" x14ac:dyDescent="0.2">
      <c r="C105" s="356"/>
      <c r="D105" s="356"/>
    </row>
    <row r="106" spans="3:4" x14ac:dyDescent="0.2">
      <c r="C106" s="356"/>
      <c r="D106" s="356"/>
    </row>
    <row r="107" spans="3:4" x14ac:dyDescent="0.2">
      <c r="C107" s="356"/>
      <c r="D107" s="356"/>
    </row>
    <row r="108" spans="3:4" x14ac:dyDescent="0.2">
      <c r="C108" s="356"/>
      <c r="D108" s="356"/>
    </row>
    <row r="109" spans="3:4" x14ac:dyDescent="0.2">
      <c r="C109" s="356"/>
      <c r="D109" s="356"/>
    </row>
    <row r="110" spans="3:4" x14ac:dyDescent="0.2">
      <c r="C110" s="356"/>
      <c r="D110" s="356"/>
    </row>
    <row r="111" spans="3:4" x14ac:dyDescent="0.2">
      <c r="C111" s="356"/>
      <c r="D111" s="356"/>
    </row>
    <row r="112" spans="3:4" x14ac:dyDescent="0.2">
      <c r="C112" s="356"/>
      <c r="D112" s="356"/>
    </row>
    <row r="113" spans="3:4" x14ac:dyDescent="0.2">
      <c r="C113" s="356"/>
      <c r="D113" s="356"/>
    </row>
    <row r="114" spans="3:4" x14ac:dyDescent="0.2">
      <c r="C114" s="356"/>
      <c r="D114" s="356"/>
    </row>
    <row r="115" spans="3:4" x14ac:dyDescent="0.2">
      <c r="C115" s="356"/>
      <c r="D115" s="356"/>
    </row>
    <row r="116" spans="3:4" x14ac:dyDescent="0.2">
      <c r="C116" s="356"/>
      <c r="D116" s="356"/>
    </row>
    <row r="117" spans="3:4" x14ac:dyDescent="0.2">
      <c r="C117" s="356"/>
      <c r="D117" s="356"/>
    </row>
    <row r="118" spans="3:4" x14ac:dyDescent="0.2">
      <c r="C118" s="356"/>
      <c r="D118" s="356"/>
    </row>
    <row r="119" spans="3:4" x14ac:dyDescent="0.2">
      <c r="C119" s="356"/>
      <c r="D119" s="356"/>
    </row>
    <row r="120" spans="3:4" x14ac:dyDescent="0.2">
      <c r="C120" s="356"/>
      <c r="D120" s="356"/>
    </row>
    <row r="121" spans="3:4" x14ac:dyDescent="0.2">
      <c r="C121" s="356"/>
      <c r="D121" s="356"/>
    </row>
    <row r="122" spans="3:4" x14ac:dyDescent="0.2">
      <c r="C122" s="356"/>
      <c r="D122" s="356"/>
    </row>
    <row r="123" spans="3:4" x14ac:dyDescent="0.2">
      <c r="C123" s="356"/>
      <c r="D123" s="356"/>
    </row>
    <row r="124" spans="3:4" x14ac:dyDescent="0.2">
      <c r="C124" s="356"/>
      <c r="D124" s="356"/>
    </row>
    <row r="125" spans="3:4" x14ac:dyDescent="0.2">
      <c r="C125" s="356"/>
      <c r="D125" s="356"/>
    </row>
    <row r="126" spans="3:4" x14ac:dyDescent="0.2">
      <c r="C126" s="356"/>
      <c r="D126" s="356"/>
    </row>
    <row r="127" spans="3:4" x14ac:dyDescent="0.2">
      <c r="C127" s="356"/>
      <c r="D127" s="356"/>
    </row>
    <row r="128" spans="3:4" x14ac:dyDescent="0.2">
      <c r="C128" s="356"/>
      <c r="D128" s="356"/>
    </row>
    <row r="129" spans="3:4" x14ac:dyDescent="0.2">
      <c r="C129" s="356"/>
      <c r="D129" s="356"/>
    </row>
    <row r="130" spans="3:4" x14ac:dyDescent="0.2">
      <c r="C130" s="356"/>
      <c r="D130" s="356"/>
    </row>
    <row r="131" spans="3:4" x14ac:dyDescent="0.2">
      <c r="C131" s="356"/>
      <c r="D131" s="356"/>
    </row>
    <row r="132" spans="3:4" x14ac:dyDescent="0.2">
      <c r="C132" s="356"/>
      <c r="D132" s="356"/>
    </row>
    <row r="133" spans="3:4" x14ac:dyDescent="0.2">
      <c r="C133" s="356"/>
      <c r="D133" s="356"/>
    </row>
    <row r="134" spans="3:4" x14ac:dyDescent="0.2">
      <c r="C134" s="356"/>
      <c r="D134" s="356"/>
    </row>
    <row r="135" spans="3:4" x14ac:dyDescent="0.2">
      <c r="C135" s="356"/>
      <c r="D135" s="356"/>
    </row>
    <row r="136" spans="3:4" x14ac:dyDescent="0.2">
      <c r="C136" s="356"/>
      <c r="D136" s="356"/>
    </row>
    <row r="137" spans="3:4" x14ac:dyDescent="0.2">
      <c r="C137" s="356"/>
      <c r="D137" s="356"/>
    </row>
    <row r="138" spans="3:4" x14ac:dyDescent="0.2">
      <c r="C138" s="356"/>
      <c r="D138" s="356"/>
    </row>
    <row r="139" spans="3:4" x14ac:dyDescent="0.2">
      <c r="C139" s="356"/>
      <c r="D139" s="356"/>
    </row>
    <row r="140" spans="3:4" x14ac:dyDescent="0.2">
      <c r="C140" s="356"/>
      <c r="D140" s="356"/>
    </row>
    <row r="141" spans="3:4" x14ac:dyDescent="0.2">
      <c r="C141" s="356"/>
      <c r="D141" s="356"/>
    </row>
    <row r="142" spans="3:4" x14ac:dyDescent="0.2">
      <c r="C142" s="356"/>
      <c r="D142" s="356"/>
    </row>
    <row r="143" spans="3:4" x14ac:dyDescent="0.2">
      <c r="C143" s="356"/>
      <c r="D143" s="356"/>
    </row>
    <row r="144" spans="3:4" x14ac:dyDescent="0.2">
      <c r="C144" s="356"/>
      <c r="D144" s="356"/>
    </row>
    <row r="145" spans="3:4" x14ac:dyDescent="0.2">
      <c r="C145" s="356"/>
      <c r="D145" s="356"/>
    </row>
    <row r="146" spans="3:4" x14ac:dyDescent="0.2">
      <c r="C146" s="356"/>
      <c r="D146" s="356"/>
    </row>
    <row r="147" spans="3:4" x14ac:dyDescent="0.2">
      <c r="C147" s="356"/>
      <c r="D147" s="356"/>
    </row>
    <row r="148" spans="3:4" x14ac:dyDescent="0.2">
      <c r="C148" s="356"/>
      <c r="D148" s="356"/>
    </row>
    <row r="149" spans="3:4" x14ac:dyDescent="0.2">
      <c r="C149" s="356"/>
      <c r="D149" s="356"/>
    </row>
    <row r="150" spans="3:4" x14ac:dyDescent="0.2">
      <c r="C150" s="356"/>
      <c r="D150" s="356"/>
    </row>
    <row r="151" spans="3:4" x14ac:dyDescent="0.2">
      <c r="C151" s="356"/>
      <c r="D151" s="356"/>
    </row>
    <row r="152" spans="3:4" x14ac:dyDescent="0.2">
      <c r="C152" s="356"/>
      <c r="D152" s="356"/>
    </row>
    <row r="153" spans="3:4" x14ac:dyDescent="0.2">
      <c r="C153" s="356"/>
      <c r="D153" s="356"/>
    </row>
    <row r="154" spans="3:4" x14ac:dyDescent="0.2">
      <c r="C154" s="356"/>
      <c r="D154" s="356"/>
    </row>
    <row r="155" spans="3:4" x14ac:dyDescent="0.2">
      <c r="C155" s="356"/>
      <c r="D155" s="356"/>
    </row>
    <row r="156" spans="3:4" x14ac:dyDescent="0.2">
      <c r="C156" s="356"/>
      <c r="D156" s="356"/>
    </row>
    <row r="157" spans="3:4" x14ac:dyDescent="0.2">
      <c r="C157" s="356"/>
      <c r="D157" s="356"/>
    </row>
    <row r="158" spans="3:4" x14ac:dyDescent="0.2">
      <c r="C158" s="356"/>
      <c r="D158" s="356"/>
    </row>
    <row r="159" spans="3:4" x14ac:dyDescent="0.2">
      <c r="C159" s="356"/>
      <c r="D159" s="356"/>
    </row>
    <row r="160" spans="3:4" x14ac:dyDescent="0.2">
      <c r="C160" s="356"/>
      <c r="D160" s="356"/>
    </row>
    <row r="161" spans="3:4" x14ac:dyDescent="0.2">
      <c r="C161" s="356"/>
      <c r="D161" s="356"/>
    </row>
    <row r="162" spans="3:4" x14ac:dyDescent="0.2">
      <c r="C162" s="356"/>
      <c r="D162" s="356"/>
    </row>
    <row r="163" spans="3:4" x14ac:dyDescent="0.2">
      <c r="C163" s="356"/>
      <c r="D163" s="356"/>
    </row>
    <row r="164" spans="3:4" x14ac:dyDescent="0.2">
      <c r="C164" s="356"/>
      <c r="D164" s="356"/>
    </row>
    <row r="165" spans="3:4" x14ac:dyDescent="0.2">
      <c r="C165" s="356"/>
      <c r="D165" s="356"/>
    </row>
    <row r="166" spans="3:4" x14ac:dyDescent="0.2">
      <c r="C166" s="356"/>
      <c r="D166" s="356"/>
    </row>
    <row r="167" spans="3:4" x14ac:dyDescent="0.2">
      <c r="C167" s="356"/>
      <c r="D167" s="356"/>
    </row>
    <row r="168" spans="3:4" x14ac:dyDescent="0.2">
      <c r="C168" s="356"/>
      <c r="D168" s="356"/>
    </row>
    <row r="169" spans="3:4" x14ac:dyDescent="0.2">
      <c r="C169" s="356"/>
      <c r="D169" s="356"/>
    </row>
    <row r="170" spans="3:4" x14ac:dyDescent="0.2">
      <c r="C170" s="356"/>
      <c r="D170" s="356"/>
    </row>
    <row r="171" spans="3:4" x14ac:dyDescent="0.2">
      <c r="C171" s="356"/>
      <c r="D171" s="356"/>
    </row>
    <row r="172" spans="3:4" x14ac:dyDescent="0.2">
      <c r="C172" s="356"/>
      <c r="D172" s="356"/>
    </row>
    <row r="173" spans="3:4" x14ac:dyDescent="0.2">
      <c r="C173" s="356"/>
      <c r="D173" s="356"/>
    </row>
    <row r="174" spans="3:4" x14ac:dyDescent="0.2">
      <c r="C174" s="356"/>
      <c r="D174" s="356"/>
    </row>
    <row r="175" spans="3:4" x14ac:dyDescent="0.2">
      <c r="C175" s="356"/>
      <c r="D175" s="356"/>
    </row>
    <row r="176" spans="3:4" x14ac:dyDescent="0.2">
      <c r="C176" s="356"/>
      <c r="D176" s="356"/>
    </row>
    <row r="177" spans="3:4" x14ac:dyDescent="0.2">
      <c r="C177" s="356"/>
      <c r="D177" s="356"/>
    </row>
    <row r="178" spans="3:4" x14ac:dyDescent="0.2">
      <c r="C178" s="356"/>
      <c r="D178" s="356"/>
    </row>
    <row r="179" spans="3:4" x14ac:dyDescent="0.2">
      <c r="C179" s="356"/>
      <c r="D179" s="356"/>
    </row>
    <row r="180" spans="3:4" x14ac:dyDescent="0.2">
      <c r="C180" s="356"/>
      <c r="D180" s="356"/>
    </row>
    <row r="181" spans="3:4" x14ac:dyDescent="0.2">
      <c r="C181" s="356"/>
      <c r="D181" s="356"/>
    </row>
    <row r="182" spans="3:4" x14ac:dyDescent="0.2">
      <c r="C182" s="356"/>
      <c r="D182" s="356"/>
    </row>
    <row r="183" spans="3:4" x14ac:dyDescent="0.2">
      <c r="C183" s="356"/>
      <c r="D183" s="356"/>
    </row>
    <row r="184" spans="3:4" x14ac:dyDescent="0.2">
      <c r="C184" s="356"/>
      <c r="D184" s="356"/>
    </row>
    <row r="185" spans="3:4" x14ac:dyDescent="0.2">
      <c r="C185" s="356"/>
      <c r="D185" s="356"/>
    </row>
    <row r="186" spans="3:4" x14ac:dyDescent="0.2">
      <c r="C186" s="356"/>
      <c r="D186" s="356"/>
    </row>
    <row r="187" spans="3:4" x14ac:dyDescent="0.2">
      <c r="C187" s="356"/>
      <c r="D187" s="356"/>
    </row>
    <row r="188" spans="3:4" x14ac:dyDescent="0.2">
      <c r="C188" s="356"/>
      <c r="D188" s="356"/>
    </row>
    <row r="189" spans="3:4" x14ac:dyDescent="0.2">
      <c r="C189" s="356"/>
      <c r="D189" s="356"/>
    </row>
    <row r="190" spans="3:4" x14ac:dyDescent="0.2">
      <c r="C190" s="356"/>
      <c r="D190" s="356"/>
    </row>
    <row r="191" spans="3:4" x14ac:dyDescent="0.2">
      <c r="C191" s="356"/>
      <c r="D191" s="356"/>
    </row>
    <row r="192" spans="3:4" x14ac:dyDescent="0.2">
      <c r="C192" s="356"/>
      <c r="D192" s="356"/>
    </row>
    <row r="193" spans="3:4" x14ac:dyDescent="0.2">
      <c r="C193" s="356"/>
      <c r="D193" s="356"/>
    </row>
    <row r="194" spans="3:4" x14ac:dyDescent="0.2">
      <c r="C194" s="356"/>
      <c r="D194" s="356"/>
    </row>
    <row r="195" spans="3:4" x14ac:dyDescent="0.2">
      <c r="C195" s="356"/>
      <c r="D195" s="356"/>
    </row>
    <row r="196" spans="3:4" x14ac:dyDescent="0.2">
      <c r="C196" s="356"/>
      <c r="D196" s="356"/>
    </row>
    <row r="197" spans="3:4" x14ac:dyDescent="0.2">
      <c r="C197" s="356"/>
      <c r="D197" s="356"/>
    </row>
    <row r="198" spans="3:4" x14ac:dyDescent="0.2">
      <c r="C198" s="356"/>
      <c r="D198" s="356"/>
    </row>
    <row r="199" spans="3:4" x14ac:dyDescent="0.2">
      <c r="C199" s="356"/>
      <c r="D199" s="356"/>
    </row>
    <row r="200" spans="3:4" x14ac:dyDescent="0.2">
      <c r="C200" s="356"/>
      <c r="D200" s="356"/>
    </row>
    <row r="201" spans="3:4" x14ac:dyDescent="0.2">
      <c r="C201" s="356"/>
      <c r="D201" s="356"/>
    </row>
    <row r="202" spans="3:4" x14ac:dyDescent="0.2">
      <c r="C202" s="356"/>
      <c r="D202" s="356"/>
    </row>
    <row r="203" spans="3:4" x14ac:dyDescent="0.2">
      <c r="C203" s="356"/>
      <c r="D203" s="356"/>
    </row>
    <row r="204" spans="3:4" x14ac:dyDescent="0.2">
      <c r="C204" s="356"/>
      <c r="D204" s="356"/>
    </row>
    <row r="205" spans="3:4" x14ac:dyDescent="0.2">
      <c r="C205" s="356"/>
      <c r="D205" s="356"/>
    </row>
    <row r="206" spans="3:4" x14ac:dyDescent="0.2">
      <c r="C206" s="356"/>
      <c r="D206" s="356"/>
    </row>
    <row r="207" spans="3:4" x14ac:dyDescent="0.2">
      <c r="C207" s="356"/>
      <c r="D207" s="356"/>
    </row>
    <row r="208" spans="3:4" x14ac:dyDescent="0.2">
      <c r="C208" s="356"/>
      <c r="D208" s="356"/>
    </row>
    <row r="209" spans="3:4" x14ac:dyDescent="0.2">
      <c r="C209" s="356"/>
      <c r="D209" s="356"/>
    </row>
    <row r="210" spans="3:4" x14ac:dyDescent="0.2">
      <c r="C210" s="356"/>
      <c r="D210" s="356"/>
    </row>
    <row r="211" spans="3:4" x14ac:dyDescent="0.2">
      <c r="C211" s="356"/>
      <c r="D211" s="356"/>
    </row>
    <row r="212" spans="3:4" x14ac:dyDescent="0.2">
      <c r="C212" s="356"/>
      <c r="D212" s="356"/>
    </row>
    <row r="213" spans="3:4" x14ac:dyDescent="0.2">
      <c r="C213" s="356"/>
      <c r="D213" s="356"/>
    </row>
    <row r="214" spans="3:4" x14ac:dyDescent="0.2">
      <c r="C214" s="356"/>
      <c r="D214" s="356"/>
    </row>
    <row r="215" spans="3:4" x14ac:dyDescent="0.2">
      <c r="C215" s="356"/>
      <c r="D215" s="356"/>
    </row>
    <row r="216" spans="3:4" x14ac:dyDescent="0.2">
      <c r="C216" s="356"/>
      <c r="D216" s="356"/>
    </row>
    <row r="217" spans="3:4" x14ac:dyDescent="0.2">
      <c r="C217" s="356"/>
      <c r="D217" s="356"/>
    </row>
    <row r="218" spans="3:4" x14ac:dyDescent="0.2">
      <c r="C218" s="356"/>
      <c r="D218" s="356"/>
    </row>
    <row r="219" spans="3:4" x14ac:dyDescent="0.2">
      <c r="C219" s="356"/>
      <c r="D219" s="356"/>
    </row>
    <row r="220" spans="3:4" x14ac:dyDescent="0.2">
      <c r="C220" s="356"/>
      <c r="D220" s="356"/>
    </row>
    <row r="221" spans="3:4" x14ac:dyDescent="0.2">
      <c r="C221" s="356"/>
      <c r="D221" s="356"/>
    </row>
    <row r="222" spans="3:4" x14ac:dyDescent="0.2">
      <c r="C222" s="356"/>
      <c r="D222" s="356"/>
    </row>
    <row r="223" spans="3:4" x14ac:dyDescent="0.2">
      <c r="C223" s="356"/>
      <c r="D223" s="356"/>
    </row>
    <row r="224" spans="3:4" x14ac:dyDescent="0.2">
      <c r="C224" s="356"/>
      <c r="D224" s="356"/>
    </row>
    <row r="225" spans="3:4" x14ac:dyDescent="0.2">
      <c r="C225" s="356"/>
      <c r="D225" s="356"/>
    </row>
    <row r="226" spans="3:4" x14ac:dyDescent="0.2">
      <c r="C226" s="356"/>
      <c r="D226" s="356"/>
    </row>
    <row r="227" spans="3:4" x14ac:dyDescent="0.2">
      <c r="C227" s="356"/>
      <c r="D227" s="356"/>
    </row>
    <row r="228" spans="3:4" x14ac:dyDescent="0.2">
      <c r="C228" s="356"/>
      <c r="D228" s="356"/>
    </row>
    <row r="229" spans="3:4" x14ac:dyDescent="0.2">
      <c r="C229" s="356"/>
      <c r="D229" s="356"/>
    </row>
    <row r="230" spans="3:4" x14ac:dyDescent="0.2">
      <c r="C230" s="356"/>
      <c r="D230" s="356"/>
    </row>
    <row r="231" spans="3:4" x14ac:dyDescent="0.2">
      <c r="C231" s="356"/>
      <c r="D231" s="356"/>
    </row>
    <row r="232" spans="3:4" x14ac:dyDescent="0.2">
      <c r="C232" s="356"/>
      <c r="D232" s="356"/>
    </row>
    <row r="233" spans="3:4" x14ac:dyDescent="0.2">
      <c r="C233" s="356"/>
      <c r="D233" s="356"/>
    </row>
    <row r="234" spans="3:4" x14ac:dyDescent="0.2">
      <c r="C234" s="356"/>
      <c r="D234" s="356"/>
    </row>
    <row r="235" spans="3:4" x14ac:dyDescent="0.2">
      <c r="C235" s="356"/>
      <c r="D235" s="356"/>
    </row>
    <row r="236" spans="3:4" x14ac:dyDescent="0.2">
      <c r="C236" s="356"/>
      <c r="D236" s="356"/>
    </row>
    <row r="237" spans="3:4" x14ac:dyDescent="0.2">
      <c r="C237" s="356"/>
      <c r="D237" s="356"/>
    </row>
    <row r="238" spans="3:4" x14ac:dyDescent="0.2">
      <c r="C238" s="356"/>
      <c r="D238" s="356"/>
    </row>
    <row r="239" spans="3:4" x14ac:dyDescent="0.2">
      <c r="C239" s="356"/>
      <c r="D239" s="356"/>
    </row>
    <row r="240" spans="3:4" x14ac:dyDescent="0.2">
      <c r="C240" s="356"/>
      <c r="D240" s="356"/>
    </row>
    <row r="241" spans="3:4" x14ac:dyDescent="0.2">
      <c r="C241" s="356"/>
      <c r="D241" s="356"/>
    </row>
    <row r="242" spans="3:4" x14ac:dyDescent="0.2">
      <c r="C242" s="356"/>
      <c r="D242" s="356"/>
    </row>
    <row r="243" spans="3:4" x14ac:dyDescent="0.2">
      <c r="C243" s="356"/>
      <c r="D243" s="356"/>
    </row>
    <row r="244" spans="3:4" x14ac:dyDescent="0.2">
      <c r="C244" s="356"/>
      <c r="D244" s="356"/>
    </row>
    <row r="245" spans="3:4" x14ac:dyDescent="0.2">
      <c r="C245" s="356"/>
      <c r="D245" s="356"/>
    </row>
    <row r="246" spans="3:4" x14ac:dyDescent="0.2">
      <c r="C246" s="356"/>
      <c r="D246" s="356"/>
    </row>
    <row r="247" spans="3:4" x14ac:dyDescent="0.2">
      <c r="C247" s="356"/>
      <c r="D247" s="356"/>
    </row>
    <row r="248" spans="3:4" x14ac:dyDescent="0.2">
      <c r="C248" s="356"/>
      <c r="D248" s="356"/>
    </row>
    <row r="249" spans="3:4" x14ac:dyDescent="0.2">
      <c r="C249" s="356"/>
      <c r="D249" s="356"/>
    </row>
    <row r="250" spans="3:4" x14ac:dyDescent="0.2">
      <c r="C250" s="356"/>
      <c r="D250" s="356"/>
    </row>
    <row r="251" spans="3:4" x14ac:dyDescent="0.2">
      <c r="C251" s="356"/>
      <c r="D251" s="356"/>
    </row>
    <row r="252" spans="3:4" x14ac:dyDescent="0.2">
      <c r="C252" s="356"/>
      <c r="D252" s="356"/>
    </row>
    <row r="253" spans="3:4" x14ac:dyDescent="0.2">
      <c r="C253" s="356"/>
      <c r="D253" s="356"/>
    </row>
    <row r="254" spans="3:4" x14ac:dyDescent="0.2">
      <c r="C254" s="356"/>
      <c r="D254" s="356"/>
    </row>
    <row r="255" spans="3:4" x14ac:dyDescent="0.2">
      <c r="C255" s="356"/>
      <c r="D255" s="356"/>
    </row>
    <row r="256" spans="3:4" x14ac:dyDescent="0.2">
      <c r="C256" s="356"/>
      <c r="D256" s="356"/>
    </row>
    <row r="257" spans="3:4" x14ac:dyDescent="0.2">
      <c r="C257" s="356"/>
      <c r="D257" s="356"/>
    </row>
    <row r="258" spans="3:4" x14ac:dyDescent="0.2">
      <c r="C258" s="356"/>
      <c r="D258" s="356"/>
    </row>
    <row r="259" spans="3:4" x14ac:dyDescent="0.2">
      <c r="C259" s="356"/>
      <c r="D259" s="356"/>
    </row>
    <row r="260" spans="3:4" x14ac:dyDescent="0.2">
      <c r="C260" s="356"/>
      <c r="D260" s="356"/>
    </row>
    <row r="261" spans="3:4" x14ac:dyDescent="0.2">
      <c r="C261" s="356"/>
      <c r="D261" s="356"/>
    </row>
    <row r="262" spans="3:4" x14ac:dyDescent="0.2">
      <c r="C262" s="356"/>
      <c r="D262" s="356"/>
    </row>
    <row r="263" spans="3:4" x14ac:dyDescent="0.2">
      <c r="C263" s="356"/>
      <c r="D263" s="356"/>
    </row>
    <row r="264" spans="3:4" x14ac:dyDescent="0.2">
      <c r="C264" s="356"/>
      <c r="D264" s="356"/>
    </row>
    <row r="265" spans="3:4" x14ac:dyDescent="0.2">
      <c r="C265" s="356"/>
      <c r="D265" s="356"/>
    </row>
    <row r="266" spans="3:4" x14ac:dyDescent="0.2">
      <c r="C266" s="356"/>
      <c r="D266" s="356"/>
    </row>
    <row r="267" spans="3:4" x14ac:dyDescent="0.2">
      <c r="C267" s="356"/>
      <c r="D267" s="356"/>
    </row>
    <row r="268" spans="3:4" x14ac:dyDescent="0.2">
      <c r="C268" s="356"/>
      <c r="D268" s="356"/>
    </row>
    <row r="269" spans="3:4" x14ac:dyDescent="0.2">
      <c r="C269" s="356"/>
      <c r="D269" s="356"/>
    </row>
    <row r="270" spans="3:4" x14ac:dyDescent="0.2">
      <c r="C270" s="356"/>
      <c r="D270" s="356"/>
    </row>
    <row r="271" spans="3:4" x14ac:dyDescent="0.2">
      <c r="C271" s="356"/>
      <c r="D271" s="356"/>
    </row>
    <row r="272" spans="3:4" x14ac:dyDescent="0.2">
      <c r="C272" s="356"/>
      <c r="D272" s="356"/>
    </row>
    <row r="273" spans="3:4" x14ac:dyDescent="0.2">
      <c r="C273" s="356"/>
      <c r="D273" s="356"/>
    </row>
    <row r="274" spans="3:4" x14ac:dyDescent="0.2">
      <c r="C274" s="356"/>
      <c r="D274" s="356"/>
    </row>
    <row r="275" spans="3:4" x14ac:dyDescent="0.2">
      <c r="C275" s="356"/>
      <c r="D275" s="356"/>
    </row>
    <row r="276" spans="3:4" x14ac:dyDescent="0.2">
      <c r="C276" s="356"/>
      <c r="D276" s="356"/>
    </row>
    <row r="277" spans="3:4" x14ac:dyDescent="0.2">
      <c r="C277" s="356"/>
      <c r="D277" s="356"/>
    </row>
    <row r="278" spans="3:4" x14ac:dyDescent="0.2">
      <c r="C278" s="356"/>
      <c r="D278" s="356"/>
    </row>
    <row r="279" spans="3:4" x14ac:dyDescent="0.2">
      <c r="C279" s="356"/>
      <c r="D279" s="356"/>
    </row>
    <row r="280" spans="3:4" x14ac:dyDescent="0.2">
      <c r="C280" s="356"/>
      <c r="D280" s="356"/>
    </row>
    <row r="281" spans="3:4" x14ac:dyDescent="0.2">
      <c r="C281" s="356"/>
      <c r="D281" s="356"/>
    </row>
    <row r="282" spans="3:4" x14ac:dyDescent="0.2">
      <c r="C282" s="356"/>
      <c r="D282" s="356"/>
    </row>
    <row r="283" spans="3:4" x14ac:dyDescent="0.2">
      <c r="C283" s="356"/>
      <c r="D283" s="356"/>
    </row>
    <row r="284" spans="3:4" x14ac:dyDescent="0.2">
      <c r="C284" s="356"/>
      <c r="D284" s="356"/>
    </row>
    <row r="285" spans="3:4" x14ac:dyDescent="0.2">
      <c r="C285" s="356"/>
      <c r="D285" s="356"/>
    </row>
    <row r="286" spans="3:4" x14ac:dyDescent="0.2">
      <c r="C286" s="356"/>
      <c r="D286" s="356"/>
    </row>
    <row r="287" spans="3:4" x14ac:dyDescent="0.2">
      <c r="C287" s="356"/>
      <c r="D287" s="356"/>
    </row>
    <row r="288" spans="3:4" x14ac:dyDescent="0.2">
      <c r="C288" s="356"/>
      <c r="D288" s="356"/>
    </row>
    <row r="289" spans="3:4" x14ac:dyDescent="0.2">
      <c r="C289" s="356"/>
      <c r="D289" s="356"/>
    </row>
    <row r="290" spans="3:4" x14ac:dyDescent="0.2">
      <c r="C290" s="356"/>
      <c r="D290" s="356"/>
    </row>
    <row r="291" spans="3:4" x14ac:dyDescent="0.2">
      <c r="C291" s="356"/>
      <c r="D291" s="356"/>
    </row>
    <row r="292" spans="3:4" x14ac:dyDescent="0.2">
      <c r="C292" s="356"/>
      <c r="D292" s="356"/>
    </row>
    <row r="293" spans="3:4" x14ac:dyDescent="0.2">
      <c r="C293" s="356"/>
      <c r="D293" s="356"/>
    </row>
    <row r="294" spans="3:4" x14ac:dyDescent="0.2">
      <c r="C294" s="356"/>
      <c r="D294" s="356"/>
    </row>
    <row r="295" spans="3:4" x14ac:dyDescent="0.2">
      <c r="C295" s="356"/>
      <c r="D295" s="356"/>
    </row>
    <row r="296" spans="3:4" x14ac:dyDescent="0.2">
      <c r="C296" s="356"/>
      <c r="D296" s="356"/>
    </row>
    <row r="297" spans="3:4" x14ac:dyDescent="0.2">
      <c r="C297" s="356"/>
      <c r="D297" s="356"/>
    </row>
    <row r="298" spans="3:4" x14ac:dyDescent="0.2">
      <c r="C298" s="356"/>
      <c r="D298" s="356"/>
    </row>
    <row r="299" spans="3:4" x14ac:dyDescent="0.2">
      <c r="C299" s="356"/>
      <c r="D299" s="356"/>
    </row>
    <row r="300" spans="3:4" x14ac:dyDescent="0.2">
      <c r="C300" s="356"/>
      <c r="D300" s="356"/>
    </row>
    <row r="301" spans="3:4" x14ac:dyDescent="0.2">
      <c r="C301" s="356"/>
      <c r="D301" s="356"/>
    </row>
    <row r="302" spans="3:4" x14ac:dyDescent="0.2">
      <c r="C302" s="356"/>
      <c r="D302" s="356"/>
    </row>
    <row r="303" spans="3:4" x14ac:dyDescent="0.2">
      <c r="C303" s="356"/>
      <c r="D303" s="356"/>
    </row>
    <row r="304" spans="3:4" x14ac:dyDescent="0.2">
      <c r="C304" s="356"/>
      <c r="D304" s="356"/>
    </row>
    <row r="305" spans="3:4" x14ac:dyDescent="0.2">
      <c r="C305" s="356"/>
      <c r="D305" s="356"/>
    </row>
    <row r="306" spans="3:4" x14ac:dyDescent="0.2">
      <c r="C306" s="356"/>
      <c r="D306" s="356"/>
    </row>
    <row r="307" spans="3:4" x14ac:dyDescent="0.2">
      <c r="C307" s="356"/>
      <c r="D307" s="356"/>
    </row>
    <row r="308" spans="3:4" x14ac:dyDescent="0.2">
      <c r="C308" s="356"/>
      <c r="D308" s="356"/>
    </row>
    <row r="309" spans="3:4" x14ac:dyDescent="0.2">
      <c r="C309" s="356"/>
      <c r="D309" s="356"/>
    </row>
    <row r="310" spans="3:4" x14ac:dyDescent="0.2">
      <c r="C310" s="356"/>
      <c r="D310" s="356"/>
    </row>
    <row r="311" spans="3:4" x14ac:dyDescent="0.2">
      <c r="C311" s="356"/>
      <c r="D311" s="356"/>
    </row>
    <row r="312" spans="3:4" x14ac:dyDescent="0.2">
      <c r="C312" s="356"/>
      <c r="D312" s="356"/>
    </row>
    <row r="313" spans="3:4" x14ac:dyDescent="0.2">
      <c r="C313" s="356"/>
      <c r="D313" s="356"/>
    </row>
    <row r="314" spans="3:4" x14ac:dyDescent="0.2">
      <c r="C314" s="356"/>
      <c r="D314" s="356"/>
    </row>
    <row r="315" spans="3:4" x14ac:dyDescent="0.2">
      <c r="C315" s="356"/>
      <c r="D315" s="356"/>
    </row>
    <row r="316" spans="3:4" x14ac:dyDescent="0.2">
      <c r="C316" s="356"/>
      <c r="D316" s="356"/>
    </row>
    <row r="317" spans="3:4" x14ac:dyDescent="0.2">
      <c r="C317" s="356"/>
      <c r="D317" s="356"/>
    </row>
    <row r="318" spans="3:4" x14ac:dyDescent="0.2">
      <c r="C318" s="356"/>
      <c r="D318" s="356"/>
    </row>
    <row r="319" spans="3:4" x14ac:dyDescent="0.2">
      <c r="C319" s="356"/>
      <c r="D319" s="356"/>
    </row>
    <row r="320" spans="3:4" x14ac:dyDescent="0.2">
      <c r="C320" s="356"/>
      <c r="D320" s="356"/>
    </row>
    <row r="321" spans="3:4" x14ac:dyDescent="0.2">
      <c r="C321" s="356"/>
      <c r="D321" s="356"/>
    </row>
    <row r="322" spans="3:4" x14ac:dyDescent="0.2">
      <c r="C322" s="356"/>
      <c r="D322" s="356"/>
    </row>
    <row r="323" spans="3:4" x14ac:dyDescent="0.2">
      <c r="C323" s="356"/>
      <c r="D323" s="356"/>
    </row>
    <row r="324" spans="3:4" x14ac:dyDescent="0.2">
      <c r="C324" s="356"/>
      <c r="D324" s="356"/>
    </row>
    <row r="325" spans="3:4" x14ac:dyDescent="0.2">
      <c r="C325" s="356"/>
      <c r="D325" s="356"/>
    </row>
    <row r="326" spans="3:4" x14ac:dyDescent="0.2">
      <c r="C326" s="356"/>
      <c r="D326" s="356"/>
    </row>
    <row r="327" spans="3:4" x14ac:dyDescent="0.2">
      <c r="C327" s="356"/>
      <c r="D327" s="356"/>
    </row>
    <row r="328" spans="3:4" x14ac:dyDescent="0.2">
      <c r="C328" s="356"/>
      <c r="D328" s="356"/>
    </row>
    <row r="329" spans="3:4" x14ac:dyDescent="0.2">
      <c r="C329" s="356"/>
      <c r="D329" s="356"/>
    </row>
    <row r="330" spans="3:4" x14ac:dyDescent="0.2">
      <c r="C330" s="356"/>
      <c r="D330" s="356"/>
    </row>
    <row r="331" spans="3:4" x14ac:dyDescent="0.2">
      <c r="C331" s="356"/>
      <c r="D331" s="356"/>
    </row>
    <row r="332" spans="3:4" x14ac:dyDescent="0.2">
      <c r="C332" s="356"/>
      <c r="D332" s="356"/>
    </row>
    <row r="333" spans="3:4" x14ac:dyDescent="0.2">
      <c r="C333" s="356"/>
      <c r="D333" s="356"/>
    </row>
    <row r="334" spans="3:4" x14ac:dyDescent="0.2">
      <c r="C334" s="356"/>
      <c r="D334" s="356"/>
    </row>
    <row r="335" spans="3:4" x14ac:dyDescent="0.2">
      <c r="C335" s="356"/>
      <c r="D335" s="356"/>
    </row>
    <row r="336" spans="3:4" x14ac:dyDescent="0.2">
      <c r="C336" s="356"/>
      <c r="D336" s="356"/>
    </row>
    <row r="337" spans="3:4" x14ac:dyDescent="0.2">
      <c r="C337" s="356"/>
      <c r="D337" s="356"/>
    </row>
    <row r="338" spans="3:4" x14ac:dyDescent="0.2">
      <c r="C338" s="356"/>
      <c r="D338" s="356"/>
    </row>
    <row r="339" spans="3:4" x14ac:dyDescent="0.2">
      <c r="C339" s="356"/>
      <c r="D339" s="356"/>
    </row>
    <row r="340" spans="3:4" x14ac:dyDescent="0.2">
      <c r="C340" s="356"/>
      <c r="D340" s="356"/>
    </row>
    <row r="341" spans="3:4" x14ac:dyDescent="0.2">
      <c r="C341" s="356"/>
      <c r="D341" s="356"/>
    </row>
    <row r="342" spans="3:4" x14ac:dyDescent="0.2">
      <c r="C342" s="356"/>
      <c r="D342" s="356"/>
    </row>
    <row r="343" spans="3:4" x14ac:dyDescent="0.2">
      <c r="C343" s="356"/>
      <c r="D343" s="356"/>
    </row>
    <row r="344" spans="3:4" x14ac:dyDescent="0.2">
      <c r="C344" s="356"/>
      <c r="D344" s="356"/>
    </row>
    <row r="345" spans="3:4" x14ac:dyDescent="0.2">
      <c r="C345" s="356"/>
      <c r="D345" s="356"/>
    </row>
    <row r="346" spans="3:4" x14ac:dyDescent="0.2">
      <c r="C346" s="356"/>
      <c r="D346" s="356"/>
    </row>
    <row r="347" spans="3:4" x14ac:dyDescent="0.2">
      <c r="C347" s="356"/>
      <c r="D347" s="356"/>
    </row>
    <row r="348" spans="3:4" x14ac:dyDescent="0.2">
      <c r="C348" s="356"/>
      <c r="D348" s="356"/>
    </row>
    <row r="349" spans="3:4" x14ac:dyDescent="0.2">
      <c r="C349" s="356"/>
      <c r="D349" s="356"/>
    </row>
    <row r="350" spans="3:4" x14ac:dyDescent="0.2">
      <c r="C350" s="356"/>
      <c r="D350" s="356"/>
    </row>
    <row r="351" spans="3:4" x14ac:dyDescent="0.2">
      <c r="C351" s="356"/>
      <c r="D351" s="356"/>
    </row>
    <row r="352" spans="3:4" x14ac:dyDescent="0.2">
      <c r="C352" s="356"/>
      <c r="D352" s="356"/>
    </row>
    <row r="353" spans="3:4" x14ac:dyDescent="0.2">
      <c r="C353" s="356"/>
      <c r="D353" s="356"/>
    </row>
    <row r="354" spans="3:4" x14ac:dyDescent="0.2">
      <c r="C354" s="356"/>
      <c r="D354" s="356"/>
    </row>
    <row r="355" spans="3:4" x14ac:dyDescent="0.2">
      <c r="C355" s="356"/>
      <c r="D355" s="356"/>
    </row>
    <row r="356" spans="3:4" x14ac:dyDescent="0.2">
      <c r="C356" s="356"/>
      <c r="D356" s="356"/>
    </row>
    <row r="357" spans="3:4" x14ac:dyDescent="0.2">
      <c r="C357" s="356"/>
      <c r="D357" s="356"/>
    </row>
    <row r="358" spans="3:4" x14ac:dyDescent="0.2">
      <c r="C358" s="356"/>
      <c r="D358" s="356"/>
    </row>
    <row r="359" spans="3:4" x14ac:dyDescent="0.2">
      <c r="C359" s="356"/>
      <c r="D359" s="356"/>
    </row>
    <row r="360" spans="3:4" x14ac:dyDescent="0.2">
      <c r="C360" s="356"/>
      <c r="D360" s="356"/>
    </row>
    <row r="361" spans="3:4" x14ac:dyDescent="0.2">
      <c r="C361" s="356"/>
      <c r="D361" s="356"/>
    </row>
    <row r="362" spans="3:4" x14ac:dyDescent="0.2">
      <c r="C362" s="356"/>
      <c r="D362" s="356"/>
    </row>
    <row r="363" spans="3:4" x14ac:dyDescent="0.2">
      <c r="C363" s="356"/>
      <c r="D363" s="356"/>
    </row>
    <row r="364" spans="3:4" x14ac:dyDescent="0.2">
      <c r="C364" s="356"/>
      <c r="D364" s="356"/>
    </row>
    <row r="365" spans="3:4" x14ac:dyDescent="0.2">
      <c r="C365" s="356"/>
      <c r="D365" s="356"/>
    </row>
    <row r="366" spans="3:4" x14ac:dyDescent="0.2">
      <c r="C366" s="356"/>
      <c r="D366" s="356"/>
    </row>
    <row r="367" spans="3:4" x14ac:dyDescent="0.2">
      <c r="C367" s="356"/>
      <c r="D367" s="356"/>
    </row>
    <row r="368" spans="3:4" x14ac:dyDescent="0.2">
      <c r="C368" s="356"/>
      <c r="D368" s="356"/>
    </row>
    <row r="369" spans="3:4" x14ac:dyDescent="0.2">
      <c r="C369" s="356"/>
      <c r="D369" s="356"/>
    </row>
    <row r="370" spans="3:4" x14ac:dyDescent="0.2">
      <c r="C370" s="356"/>
      <c r="D370" s="356"/>
    </row>
    <row r="371" spans="3:4" x14ac:dyDescent="0.2">
      <c r="C371" s="356"/>
      <c r="D371" s="356"/>
    </row>
    <row r="372" spans="3:4" x14ac:dyDescent="0.2">
      <c r="C372" s="356"/>
      <c r="D372" s="356"/>
    </row>
    <row r="373" spans="3:4" x14ac:dyDescent="0.2">
      <c r="C373" s="356"/>
      <c r="D373" s="356"/>
    </row>
    <row r="374" spans="3:4" x14ac:dyDescent="0.2">
      <c r="C374" s="356"/>
      <c r="D374" s="356"/>
    </row>
    <row r="375" spans="3:4" x14ac:dyDescent="0.2">
      <c r="C375" s="356"/>
      <c r="D375" s="356"/>
    </row>
    <row r="376" spans="3:4" x14ac:dyDescent="0.2">
      <c r="C376" s="356"/>
      <c r="D376" s="356"/>
    </row>
    <row r="377" spans="3:4" x14ac:dyDescent="0.2">
      <c r="C377" s="356"/>
      <c r="D377" s="356"/>
    </row>
  </sheetData>
  <mergeCells count="2">
    <mergeCell ref="C4:C6"/>
    <mergeCell ref="D4:G6"/>
  </mergeCells>
  <phoneticPr fontId="5"/>
  <hyperlinks>
    <hyperlink ref="F22" r:id="rId1" xr:uid="{00000000-0004-0000-6300-000000000000}"/>
    <hyperlink ref="F21" r:id="rId2" xr:uid="{00000000-0004-0000-6300-000001000000}"/>
  </hyperlinks>
  <pageMargins left="0.75" right="0.75" top="1" bottom="1" header="0.51200000000000001" footer="0.51200000000000001"/>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B2:K28"/>
  <sheetViews>
    <sheetView showRowColHeaders="0" workbookViewId="0"/>
  </sheetViews>
  <sheetFormatPr defaultRowHeight="13.2" x14ac:dyDescent="0.2"/>
  <cols>
    <col min="1" max="1" width="2.6640625" customWidth="1"/>
    <col min="2" max="2" width="3.88671875" customWidth="1"/>
    <col min="4" max="4" width="18.6640625" bestFit="1" customWidth="1"/>
    <col min="5" max="5" width="31.21875" customWidth="1"/>
  </cols>
  <sheetData>
    <row r="2" spans="2:11" ht="14.4" x14ac:dyDescent="0.2">
      <c r="B2" s="330" t="s">
        <v>1280</v>
      </c>
      <c r="C2" s="330"/>
    </row>
    <row r="3" spans="2:11" ht="13.8" thickBot="1" x14ac:dyDescent="0.25"/>
    <row r="4" spans="2:11" ht="14.25" customHeight="1" thickTop="1" x14ac:dyDescent="0.2">
      <c r="C4" s="675" t="s">
        <v>602</v>
      </c>
      <c r="D4" s="687" t="s">
        <v>603</v>
      </c>
      <c r="E4" s="680"/>
      <c r="F4" s="680"/>
      <c r="G4" s="680"/>
      <c r="H4" s="680"/>
      <c r="I4" s="355"/>
      <c r="J4" s="365"/>
      <c r="K4" s="365"/>
    </row>
    <row r="5" spans="2:11" x14ac:dyDescent="0.2">
      <c r="C5" s="686"/>
      <c r="D5" s="688"/>
      <c r="E5" s="682"/>
      <c r="F5" s="682"/>
      <c r="G5" s="682"/>
      <c r="H5" s="682"/>
      <c r="I5" s="355"/>
      <c r="J5" s="365"/>
      <c r="K5" s="365"/>
    </row>
    <row r="6" spans="2:11" ht="13.8" thickBot="1" x14ac:dyDescent="0.25">
      <c r="C6" s="676"/>
      <c r="D6" s="689"/>
      <c r="E6" s="684"/>
      <c r="F6" s="684"/>
      <c r="G6" s="684"/>
      <c r="H6" s="684"/>
      <c r="I6" s="355"/>
      <c r="J6" s="365"/>
      <c r="K6" s="365"/>
    </row>
    <row r="7" spans="2:11" ht="13.8" thickTop="1" x14ac:dyDescent="0.2"/>
    <row r="8" spans="2:11" x14ac:dyDescent="0.2">
      <c r="C8" s="331" t="s">
        <v>1377</v>
      </c>
      <c r="D8" s="102" t="s">
        <v>273</v>
      </c>
      <c r="E8" s="88"/>
      <c r="F8" s="97"/>
      <c r="G8" s="88"/>
      <c r="H8" s="88"/>
      <c r="I8" s="88"/>
      <c r="J8" s="88"/>
      <c r="K8" s="88"/>
    </row>
    <row r="10" spans="2:11" s="36" customFormat="1" ht="20.100000000000001" customHeight="1" x14ac:dyDescent="0.2">
      <c r="C10" s="339"/>
      <c r="D10" s="339" t="s">
        <v>274</v>
      </c>
      <c r="E10" s="339"/>
    </row>
    <row r="11" spans="2:11" s="36" customFormat="1" x14ac:dyDescent="0.2">
      <c r="C11" s="102"/>
      <c r="D11" s="102" t="s">
        <v>275</v>
      </c>
      <c r="F11" s="339"/>
    </row>
    <row r="12" spans="2:11" s="36" customFormat="1" ht="6.75" customHeight="1" x14ac:dyDescent="0.2">
      <c r="F12" s="339"/>
    </row>
    <row r="13" spans="2:11" s="36" customFormat="1" ht="20.100000000000001" customHeight="1" x14ac:dyDescent="0.2">
      <c r="C13" s="339"/>
      <c r="D13" s="339" t="s">
        <v>276</v>
      </c>
      <c r="E13" s="339"/>
    </row>
    <row r="14" spans="2:11" s="36" customFormat="1" x14ac:dyDescent="0.2">
      <c r="C14" s="102"/>
      <c r="D14" s="102" t="s">
        <v>277</v>
      </c>
      <c r="F14" s="339"/>
    </row>
    <row r="15" spans="2:11" s="36" customFormat="1" ht="6.75" customHeight="1" x14ac:dyDescent="0.2">
      <c r="F15" s="339"/>
    </row>
    <row r="16" spans="2:11" s="36" customFormat="1" x14ac:dyDescent="0.2">
      <c r="C16" s="339"/>
      <c r="D16" s="339" t="s">
        <v>278</v>
      </c>
      <c r="E16" s="339"/>
      <c r="F16" s="339"/>
    </row>
    <row r="17" spans="4:6" x14ac:dyDescent="0.2">
      <c r="F17" s="139"/>
    </row>
    <row r="19" spans="4:6" x14ac:dyDescent="0.2">
      <c r="D19" s="20" t="s">
        <v>1037</v>
      </c>
      <c r="E19" s="213"/>
    </row>
    <row r="20" spans="4:6" x14ac:dyDescent="0.2">
      <c r="D20" s="20" t="s">
        <v>1038</v>
      </c>
      <c r="E20" s="213"/>
    </row>
    <row r="21" spans="4:6" x14ac:dyDescent="0.2">
      <c r="D21" s="20" t="s">
        <v>1039</v>
      </c>
      <c r="E21" s="213"/>
    </row>
    <row r="22" spans="4:6" x14ac:dyDescent="0.2">
      <c r="D22" s="20" t="s">
        <v>1040</v>
      </c>
      <c r="E22" s="213"/>
    </row>
    <row r="23" spans="4:6" x14ac:dyDescent="0.2">
      <c r="D23" s="20" t="s">
        <v>1041</v>
      </c>
      <c r="E23" s="213"/>
    </row>
    <row r="24" spans="4:6" x14ac:dyDescent="0.2">
      <c r="D24" s="20" t="s">
        <v>962</v>
      </c>
      <c r="E24" s="78"/>
    </row>
    <row r="25" spans="4:6" x14ac:dyDescent="0.2">
      <c r="D25" s="20" t="s">
        <v>967</v>
      </c>
      <c r="E25" s="78"/>
    </row>
    <row r="26" spans="4:6" x14ac:dyDescent="0.2">
      <c r="D26" s="20" t="s">
        <v>1359</v>
      </c>
      <c r="E26" s="78"/>
    </row>
    <row r="27" spans="4:6" x14ac:dyDescent="0.2">
      <c r="D27" s="20" t="s">
        <v>1360</v>
      </c>
      <c r="E27" s="78"/>
    </row>
    <row r="28" spans="4:6" x14ac:dyDescent="0.2">
      <c r="D28" s="20" t="s">
        <v>1361</v>
      </c>
      <c r="E28" s="78"/>
    </row>
  </sheetData>
  <sheetProtection sheet="1"/>
  <mergeCells count="2">
    <mergeCell ref="C4:C6"/>
    <mergeCell ref="D4:H6"/>
  </mergeCells>
  <phoneticPr fontId="5"/>
  <pageMargins left="0.75" right="0.75" top="1" bottom="1" header="0.51200000000000001" footer="0.51200000000000001"/>
  <pageSetup paperSize="9" orientation="portrait" verticalDpi="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2:L33"/>
  <sheetViews>
    <sheetView showRowColHeaders="0" workbookViewId="0"/>
  </sheetViews>
  <sheetFormatPr defaultRowHeight="13.2" x14ac:dyDescent="0.2"/>
  <cols>
    <col min="1" max="1" width="2.6640625" customWidth="1"/>
    <col min="2" max="2" width="3.88671875" customWidth="1"/>
    <col min="3" max="3" width="8.6640625" customWidth="1"/>
    <col min="4" max="4" width="18.77734375" customWidth="1"/>
    <col min="5" max="5" width="7.77734375" customWidth="1"/>
    <col min="7" max="7" width="5.21875" customWidth="1"/>
    <col min="12" max="12" width="12.6640625" customWidth="1"/>
  </cols>
  <sheetData>
    <row r="2" spans="2:12" ht="14.4" x14ac:dyDescent="0.2">
      <c r="B2" s="330" t="s">
        <v>1126</v>
      </c>
    </row>
    <row r="3" spans="2:12" ht="13.8" thickBot="1" x14ac:dyDescent="0.25"/>
    <row r="4" spans="2:12" ht="15.75" customHeight="1" thickTop="1" x14ac:dyDescent="0.2">
      <c r="C4" s="677" t="s">
        <v>1381</v>
      </c>
      <c r="D4" s="690" t="s">
        <v>519</v>
      </c>
      <c r="E4" s="680"/>
      <c r="F4" s="680"/>
      <c r="G4" s="680"/>
      <c r="H4" s="680"/>
      <c r="I4" s="680"/>
      <c r="J4" s="680"/>
      <c r="K4" s="680"/>
      <c r="L4" s="355"/>
    </row>
    <row r="5" spans="2:12" ht="15.75" customHeight="1" x14ac:dyDescent="0.2">
      <c r="C5" s="678"/>
      <c r="D5" s="688"/>
      <c r="E5" s="682"/>
      <c r="F5" s="682"/>
      <c r="G5" s="682"/>
      <c r="H5" s="682"/>
      <c r="I5" s="682"/>
      <c r="J5" s="682"/>
      <c r="K5" s="682"/>
      <c r="L5" s="355"/>
    </row>
    <row r="6" spans="2:12" ht="15.75" customHeight="1" thickBot="1" x14ac:dyDescent="0.25">
      <c r="C6" s="679"/>
      <c r="D6" s="689"/>
      <c r="E6" s="684"/>
      <c r="F6" s="684"/>
      <c r="G6" s="684"/>
      <c r="H6" s="684"/>
      <c r="I6" s="684"/>
      <c r="J6" s="684"/>
      <c r="K6" s="684"/>
      <c r="L6" s="355"/>
    </row>
    <row r="7" spans="2:12" ht="8.25" customHeight="1" thickTop="1" x14ac:dyDescent="0.2"/>
    <row r="8" spans="2:12" x14ac:dyDescent="0.2">
      <c r="C8" s="90" t="s">
        <v>367</v>
      </c>
    </row>
    <row r="9" spans="2:12" ht="13.5" customHeight="1" x14ac:dyDescent="0.2"/>
    <row r="10" spans="2:12" ht="15.9" customHeight="1" x14ac:dyDescent="0.2">
      <c r="C10" s="331" t="s">
        <v>1377</v>
      </c>
      <c r="D10" s="102" t="s">
        <v>279</v>
      </c>
    </row>
    <row r="11" spans="2:12" ht="13.5" customHeight="1" x14ac:dyDescent="0.2">
      <c r="C11" s="41"/>
      <c r="D11" s="41" t="s">
        <v>280</v>
      </c>
    </row>
    <row r="12" spans="2:12" ht="13.5" customHeight="1" x14ac:dyDescent="0.2">
      <c r="C12" t="s">
        <v>778</v>
      </c>
    </row>
    <row r="13" spans="2:12" x14ac:dyDescent="0.2">
      <c r="G13" t="s">
        <v>290</v>
      </c>
    </row>
    <row r="15" spans="2:12" x14ac:dyDescent="0.2">
      <c r="G15" t="s">
        <v>779</v>
      </c>
    </row>
    <row r="16" spans="2:12" x14ac:dyDescent="0.2">
      <c r="C16" s="18" t="s">
        <v>82</v>
      </c>
      <c r="D16" s="18" t="s">
        <v>438</v>
      </c>
      <c r="G16" t="s">
        <v>780</v>
      </c>
    </row>
    <row r="17" spans="3:7" x14ac:dyDescent="0.2">
      <c r="C17" s="151"/>
      <c r="D17" s="214"/>
    </row>
    <row r="18" spans="3:7" x14ac:dyDescent="0.2">
      <c r="E18" t="s">
        <v>1230</v>
      </c>
      <c r="G18" t="s">
        <v>791</v>
      </c>
    </row>
    <row r="19" spans="3:7" x14ac:dyDescent="0.2">
      <c r="G19" t="s">
        <v>271</v>
      </c>
    </row>
    <row r="21" spans="3:7" x14ac:dyDescent="0.2">
      <c r="G21" t="s">
        <v>820</v>
      </c>
    </row>
    <row r="23" spans="3:7" x14ac:dyDescent="0.2">
      <c r="G23" t="s">
        <v>821</v>
      </c>
    </row>
    <row r="24" spans="3:7" x14ac:dyDescent="0.2">
      <c r="G24" t="s">
        <v>973</v>
      </c>
    </row>
    <row r="26" spans="3:7" x14ac:dyDescent="0.2">
      <c r="G26" t="s">
        <v>822</v>
      </c>
    </row>
    <row r="27" spans="3:7" x14ac:dyDescent="0.2">
      <c r="G27" t="s">
        <v>823</v>
      </c>
    </row>
    <row r="28" spans="3:7" x14ac:dyDescent="0.2">
      <c r="G28" t="s">
        <v>824</v>
      </c>
    </row>
    <row r="29" spans="3:7" x14ac:dyDescent="0.2">
      <c r="G29" t="s">
        <v>825</v>
      </c>
    </row>
    <row r="30" spans="3:7" x14ac:dyDescent="0.2">
      <c r="G30" t="s">
        <v>215</v>
      </c>
    </row>
    <row r="31" spans="3:7" x14ac:dyDescent="0.2">
      <c r="G31" t="s">
        <v>216</v>
      </c>
    </row>
    <row r="33" spans="7:7" x14ac:dyDescent="0.2">
      <c r="G33" t="s">
        <v>217</v>
      </c>
    </row>
  </sheetData>
  <mergeCells count="2">
    <mergeCell ref="C4:C6"/>
    <mergeCell ref="D4:K6"/>
  </mergeCells>
  <phoneticPr fontId="5"/>
  <pageMargins left="0.75" right="0.75" top="1" bottom="1" header="0.51200000000000001" footer="0.51200000000000001"/>
  <pageSetup paperSize="9" orientation="portrait" verticalDpi="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2:M46"/>
  <sheetViews>
    <sheetView showRowColHeaders="0" workbookViewId="0"/>
  </sheetViews>
  <sheetFormatPr defaultRowHeight="13.2" x14ac:dyDescent="0.2"/>
  <cols>
    <col min="1" max="1" width="2.6640625" customWidth="1"/>
    <col min="2" max="2" width="3.88671875" customWidth="1"/>
    <col min="4" max="4" width="18.6640625" customWidth="1"/>
    <col min="5" max="5" width="8.109375" customWidth="1"/>
    <col min="6" max="6" width="14.109375" customWidth="1"/>
    <col min="7" max="7" width="6.109375" customWidth="1"/>
    <col min="8" max="8" width="7.6640625" customWidth="1"/>
    <col min="9" max="9" width="9.109375" customWidth="1"/>
    <col min="10" max="10" width="14.109375" customWidth="1"/>
  </cols>
  <sheetData>
    <row r="2" spans="2:11" ht="14.4" x14ac:dyDescent="0.2">
      <c r="B2" s="330" t="s">
        <v>866</v>
      </c>
      <c r="C2" s="194"/>
      <c r="D2" s="194"/>
    </row>
    <row r="3" spans="2:11" ht="13.8" thickBot="1" x14ac:dyDescent="0.25">
      <c r="C3" s="90"/>
    </row>
    <row r="4" spans="2:11" ht="13.8" thickTop="1" x14ac:dyDescent="0.2">
      <c r="C4" s="675" t="s">
        <v>281</v>
      </c>
      <c r="D4" s="692" t="s">
        <v>867</v>
      </c>
      <c r="E4" s="693"/>
      <c r="F4" s="693"/>
      <c r="G4" s="693"/>
      <c r="H4" s="693"/>
      <c r="I4" s="693"/>
      <c r="J4" s="694"/>
    </row>
    <row r="5" spans="2:11" ht="13.5" customHeight="1" thickBot="1" x14ac:dyDescent="0.25">
      <c r="C5" s="691"/>
      <c r="D5" s="695"/>
      <c r="E5" s="696"/>
      <c r="F5" s="696"/>
      <c r="G5" s="696"/>
      <c r="H5" s="696"/>
      <c r="I5" s="696"/>
      <c r="J5" s="697"/>
    </row>
    <row r="6" spans="2:11" ht="13.5" customHeight="1" thickTop="1" x14ac:dyDescent="0.2">
      <c r="C6" s="560"/>
      <c r="D6" s="559"/>
      <c r="E6" s="559"/>
      <c r="F6" s="559"/>
      <c r="G6" s="559"/>
      <c r="H6" s="559"/>
      <c r="I6" s="559"/>
      <c r="J6" s="559"/>
    </row>
    <row r="7" spans="2:11" s="82" customFormat="1" ht="15.9" customHeight="1" x14ac:dyDescent="0.2">
      <c r="C7" s="331" t="s">
        <v>1362</v>
      </c>
      <c r="D7" s="102" t="s">
        <v>282</v>
      </c>
    </row>
    <row r="8" spans="2:11" s="82" customFormat="1" ht="13.5" customHeight="1" x14ac:dyDescent="0.2">
      <c r="D8" s="102" t="s">
        <v>234</v>
      </c>
      <c r="I8" s="99"/>
      <c r="J8" s="99"/>
    </row>
    <row r="9" spans="2:11" s="82" customFormat="1" ht="13.5" customHeight="1" x14ac:dyDescent="0.2">
      <c r="D9" s="102" t="s">
        <v>233</v>
      </c>
      <c r="K9" s="99"/>
    </row>
    <row r="10" spans="2:11" s="82" customFormat="1" ht="13.5" customHeight="1" x14ac:dyDescent="0.2">
      <c r="D10" s="102" t="s">
        <v>235</v>
      </c>
      <c r="K10" s="99"/>
    </row>
    <row r="11" spans="2:11" s="82" customFormat="1" ht="6.75" customHeight="1" x14ac:dyDescent="0.2">
      <c r="D11" s="102"/>
      <c r="K11" s="99"/>
    </row>
    <row r="12" spans="2:11" s="82" customFormat="1" ht="15.9" customHeight="1" x14ac:dyDescent="0.2">
      <c r="D12" s="102" t="s">
        <v>868</v>
      </c>
    </row>
    <row r="13" spans="2:11" s="82" customFormat="1" ht="6.75" customHeight="1" x14ac:dyDescent="0.2">
      <c r="D13" s="102"/>
      <c r="K13" s="99"/>
    </row>
    <row r="14" spans="2:11" ht="15.9" customHeight="1" x14ac:dyDescent="0.2">
      <c r="D14" s="102" t="s">
        <v>283</v>
      </c>
      <c r="G14" s="155"/>
    </row>
    <row r="15" spans="2:11" ht="13.5" customHeight="1" x14ac:dyDescent="0.2">
      <c r="D15" s="102" t="s">
        <v>236</v>
      </c>
      <c r="G15" s="155"/>
      <c r="J15" s="99"/>
    </row>
    <row r="16" spans="2:11" ht="13.5" customHeight="1" x14ac:dyDescent="0.2">
      <c r="D16" s="102" t="s">
        <v>237</v>
      </c>
      <c r="G16" s="155"/>
      <c r="K16" s="99"/>
    </row>
    <row r="17" spans="1:13" ht="13.5" customHeight="1" x14ac:dyDescent="0.2">
      <c r="D17" s="41"/>
      <c r="G17" s="155"/>
    </row>
    <row r="18" spans="1:13" ht="13.5" customHeight="1" x14ac:dyDescent="0.2">
      <c r="C18" s="90"/>
    </row>
    <row r="19" spans="1:13" x14ac:dyDescent="0.2">
      <c r="A19" s="251"/>
      <c r="B19" s="251"/>
      <c r="C19" s="20" t="s">
        <v>1101</v>
      </c>
      <c r="D19" s="20" t="s">
        <v>1102</v>
      </c>
      <c r="E19" s="20" t="s">
        <v>1103</v>
      </c>
      <c r="F19" s="20" t="s">
        <v>1104</v>
      </c>
      <c r="G19" s="20" t="s">
        <v>1105</v>
      </c>
      <c r="I19" s="18" t="s">
        <v>82</v>
      </c>
      <c r="J19" s="18" t="s">
        <v>438</v>
      </c>
      <c r="M19" t="s">
        <v>290</v>
      </c>
    </row>
    <row r="20" spans="1:13" x14ac:dyDescent="0.2">
      <c r="A20" s="251"/>
      <c r="C20" s="254"/>
      <c r="D20" s="254"/>
      <c r="E20" s="254"/>
      <c r="F20" s="254"/>
      <c r="G20" s="254"/>
      <c r="I20" s="151"/>
      <c r="J20" s="214"/>
    </row>
    <row r="21" spans="1:13" x14ac:dyDescent="0.2">
      <c r="A21" s="251"/>
      <c r="C21" s="255"/>
      <c r="D21" s="255"/>
      <c r="E21" s="255"/>
      <c r="F21" s="255"/>
      <c r="G21" s="255"/>
      <c r="K21" t="s">
        <v>1284</v>
      </c>
      <c r="M21" t="s">
        <v>779</v>
      </c>
    </row>
    <row r="22" spans="1:13" x14ac:dyDescent="0.2">
      <c r="A22" s="251"/>
      <c r="C22" s="255"/>
      <c r="D22" s="255"/>
      <c r="E22" s="255"/>
      <c r="F22" s="255"/>
      <c r="G22" s="255"/>
      <c r="M22" t="s">
        <v>780</v>
      </c>
    </row>
    <row r="23" spans="1:13" x14ac:dyDescent="0.2">
      <c r="A23" s="251"/>
      <c r="C23" s="255"/>
      <c r="D23" s="255"/>
      <c r="E23" s="255"/>
      <c r="F23" s="255"/>
      <c r="G23" s="255"/>
    </row>
    <row r="24" spans="1:13" x14ac:dyDescent="0.2">
      <c r="A24" s="251"/>
      <c r="C24" s="255"/>
      <c r="D24" s="255"/>
      <c r="E24" s="255"/>
      <c r="F24" s="255"/>
      <c r="G24" s="255"/>
      <c r="M24" t="s">
        <v>791</v>
      </c>
    </row>
    <row r="25" spans="1:13" x14ac:dyDescent="0.2">
      <c r="A25" s="251"/>
      <c r="C25" s="255"/>
      <c r="D25" s="255"/>
      <c r="E25" s="255"/>
      <c r="F25" s="255"/>
      <c r="G25" s="255"/>
      <c r="M25" t="s">
        <v>271</v>
      </c>
    </row>
    <row r="26" spans="1:13" x14ac:dyDescent="0.2">
      <c r="A26" s="251"/>
      <c r="C26" s="255"/>
      <c r="D26" s="255"/>
      <c r="E26" s="255"/>
      <c r="F26" s="255"/>
      <c r="G26" s="255"/>
    </row>
    <row r="27" spans="1:13" x14ac:dyDescent="0.2">
      <c r="A27" s="251"/>
      <c r="C27" s="255"/>
      <c r="D27" s="255"/>
      <c r="E27" s="255"/>
      <c r="F27" s="255"/>
      <c r="G27" s="255"/>
      <c r="M27" t="s">
        <v>820</v>
      </c>
    </row>
    <row r="28" spans="1:13" x14ac:dyDescent="0.2">
      <c r="A28" s="251"/>
      <c r="C28" s="255"/>
      <c r="D28" s="255"/>
      <c r="E28" s="255"/>
      <c r="F28" s="255"/>
      <c r="G28" s="255"/>
    </row>
    <row r="29" spans="1:13" x14ac:dyDescent="0.2">
      <c r="A29" s="251"/>
      <c r="C29" s="256"/>
      <c r="D29" s="256"/>
      <c r="E29" s="256"/>
      <c r="F29" s="256"/>
      <c r="G29" s="256"/>
      <c r="M29" t="s">
        <v>821</v>
      </c>
    </row>
    <row r="30" spans="1:13" ht="13.5" customHeight="1" x14ac:dyDescent="0.2">
      <c r="A30" s="251"/>
      <c r="M30" t="s">
        <v>973</v>
      </c>
    </row>
    <row r="31" spans="1:13" x14ac:dyDescent="0.2">
      <c r="A31" s="251"/>
    </row>
    <row r="32" spans="1:13" x14ac:dyDescent="0.2">
      <c r="A32" s="251"/>
      <c r="M32" t="s">
        <v>822</v>
      </c>
    </row>
    <row r="33" spans="1:13" x14ac:dyDescent="0.2">
      <c r="A33" s="251"/>
      <c r="M33" t="s">
        <v>823</v>
      </c>
    </row>
    <row r="34" spans="1:13" x14ac:dyDescent="0.2">
      <c r="A34" s="251"/>
      <c r="M34" t="s">
        <v>824</v>
      </c>
    </row>
    <row r="35" spans="1:13" x14ac:dyDescent="0.2">
      <c r="A35" s="251"/>
      <c r="M35" t="s">
        <v>825</v>
      </c>
    </row>
    <row r="36" spans="1:13" x14ac:dyDescent="0.2">
      <c r="A36" s="251"/>
      <c r="M36" t="s">
        <v>215</v>
      </c>
    </row>
    <row r="37" spans="1:13" x14ac:dyDescent="0.2">
      <c r="A37" s="251"/>
      <c r="M37" t="s">
        <v>216</v>
      </c>
    </row>
    <row r="38" spans="1:13" x14ac:dyDescent="0.2">
      <c r="A38" s="251"/>
    </row>
    <row r="39" spans="1:13" x14ac:dyDescent="0.2">
      <c r="A39" s="251"/>
      <c r="M39" t="s">
        <v>217</v>
      </c>
    </row>
    <row r="40" spans="1:13" x14ac:dyDescent="0.2">
      <c r="A40" s="251"/>
    </row>
    <row r="41" spans="1:13" x14ac:dyDescent="0.2">
      <c r="A41" s="251"/>
    </row>
    <row r="42" spans="1:13" x14ac:dyDescent="0.2">
      <c r="A42" s="251"/>
    </row>
    <row r="43" spans="1:13" x14ac:dyDescent="0.2">
      <c r="A43" s="251"/>
    </row>
    <row r="44" spans="1:13" x14ac:dyDescent="0.2">
      <c r="A44" s="251"/>
    </row>
    <row r="45" spans="1:13" x14ac:dyDescent="0.2">
      <c r="A45" s="251"/>
    </row>
    <row r="46" spans="1:13" x14ac:dyDescent="0.2">
      <c r="A46" s="251"/>
    </row>
  </sheetData>
  <mergeCells count="2">
    <mergeCell ref="C4:C5"/>
    <mergeCell ref="D4:J5"/>
  </mergeCells>
  <phoneticPr fontId="5"/>
  <dataValidations disablePrompts="1" count="1">
    <dataValidation type="list" allowBlank="1" showInputMessage="1" showErrorMessage="1" sqref="B20:B46" xr:uid="{00000000-0002-0000-0C00-000000000000}">
      <formula1>"削除"</formula1>
    </dataValidation>
  </dataValidations>
  <pageMargins left="0.75" right="0.75" top="1" bottom="1" header="0.51200000000000001" footer="0.51200000000000001"/>
  <pageSetup paperSize="9" scale="90" orientation="portrait" horizontalDpi="96" verticalDpi="96"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22"/>
  </sheetPr>
  <dimension ref="B5:L76"/>
  <sheetViews>
    <sheetView workbookViewId="0"/>
  </sheetViews>
  <sheetFormatPr defaultRowHeight="13.2" x14ac:dyDescent="0.2"/>
  <cols>
    <col min="1" max="1" width="2.6640625" customWidth="1"/>
    <col min="3" max="3" width="19.109375" customWidth="1"/>
    <col min="4" max="4" width="7.88671875" customWidth="1"/>
    <col min="5" max="5" width="12.6640625" customWidth="1"/>
    <col min="6" max="6" width="5.33203125" customWidth="1"/>
    <col min="7" max="7" width="12.109375" customWidth="1"/>
    <col min="8" max="11" width="17.109375" customWidth="1"/>
  </cols>
  <sheetData>
    <row r="5" spans="2:12" x14ac:dyDescent="0.2">
      <c r="B5" t="s">
        <v>1319</v>
      </c>
    </row>
    <row r="7" spans="2:12" x14ac:dyDescent="0.2">
      <c r="B7" s="20" t="s">
        <v>1101</v>
      </c>
      <c r="C7" s="20" t="s">
        <v>1102</v>
      </c>
      <c r="D7" s="20" t="s">
        <v>1103</v>
      </c>
      <c r="E7" s="20" t="s">
        <v>1104</v>
      </c>
      <c r="F7" s="20" t="s">
        <v>1105</v>
      </c>
      <c r="G7" s="151" t="s">
        <v>626</v>
      </c>
      <c r="H7" s="151" t="s">
        <v>1312</v>
      </c>
      <c r="I7" s="151" t="s">
        <v>1315</v>
      </c>
      <c r="J7" s="151" t="s">
        <v>1316</v>
      </c>
      <c r="K7" s="151" t="s">
        <v>1317</v>
      </c>
      <c r="L7" s="20" t="s">
        <v>752</v>
      </c>
    </row>
    <row r="8" spans="2:12" x14ac:dyDescent="0.2">
      <c r="B8" s="23"/>
      <c r="C8" s="23"/>
      <c r="D8" s="23"/>
      <c r="E8" s="23"/>
      <c r="F8" s="23"/>
      <c r="G8" s="23"/>
      <c r="H8" s="23"/>
      <c r="I8" s="23"/>
      <c r="J8" s="23"/>
      <c r="K8" s="23"/>
      <c r="L8" s="23" t="str">
        <f t="shared" ref="L8:L39" si="0">CONCATENATE(B8,C8,D8,E8,F8)</f>
        <v/>
      </c>
    </row>
    <row r="9" spans="2:12" x14ac:dyDescent="0.2">
      <c r="B9" s="24"/>
      <c r="C9" s="24"/>
      <c r="D9" s="24"/>
      <c r="E9" s="24"/>
      <c r="F9" s="24"/>
      <c r="G9" s="24"/>
      <c r="H9" s="24"/>
      <c r="I9" s="24"/>
      <c r="J9" s="24"/>
      <c r="K9" s="24"/>
      <c r="L9" s="24" t="str">
        <f t="shared" si="0"/>
        <v/>
      </c>
    </row>
    <row r="10" spans="2:12" x14ac:dyDescent="0.2">
      <c r="B10" s="24"/>
      <c r="C10" s="24"/>
      <c r="D10" s="24"/>
      <c r="E10" s="24"/>
      <c r="F10" s="24"/>
      <c r="G10" s="24"/>
      <c r="H10" s="24"/>
      <c r="I10" s="24"/>
      <c r="J10" s="24"/>
      <c r="K10" s="24"/>
      <c r="L10" s="24" t="str">
        <f t="shared" si="0"/>
        <v/>
      </c>
    </row>
    <row r="11" spans="2:12" x14ac:dyDescent="0.2">
      <c r="B11" s="24"/>
      <c r="C11" s="24"/>
      <c r="D11" s="24"/>
      <c r="E11" s="24"/>
      <c r="F11" s="24"/>
      <c r="G11" s="24"/>
      <c r="H11" s="24"/>
      <c r="I11" s="24"/>
      <c r="J11" s="24"/>
      <c r="K11" s="24"/>
      <c r="L11" s="24" t="str">
        <f t="shared" si="0"/>
        <v/>
      </c>
    </row>
    <row r="12" spans="2:12" x14ac:dyDescent="0.2">
      <c r="B12" s="24"/>
      <c r="C12" s="24"/>
      <c r="D12" s="24"/>
      <c r="E12" s="24"/>
      <c r="F12" s="24"/>
      <c r="G12" s="24"/>
      <c r="H12" s="24"/>
      <c r="I12" s="24"/>
      <c r="J12" s="24"/>
      <c r="K12" s="24"/>
      <c r="L12" s="24" t="str">
        <f t="shared" si="0"/>
        <v/>
      </c>
    </row>
    <row r="13" spans="2:12" x14ac:dyDescent="0.2">
      <c r="B13" s="24"/>
      <c r="C13" s="24"/>
      <c r="D13" s="24"/>
      <c r="E13" s="24"/>
      <c r="F13" s="24"/>
      <c r="G13" s="24"/>
      <c r="H13" s="24"/>
      <c r="I13" s="24"/>
      <c r="J13" s="24"/>
      <c r="K13" s="24"/>
      <c r="L13" s="24" t="str">
        <f t="shared" si="0"/>
        <v/>
      </c>
    </row>
    <row r="14" spans="2:12" x14ac:dyDescent="0.2">
      <c r="B14" s="24"/>
      <c r="C14" s="24"/>
      <c r="D14" s="24"/>
      <c r="E14" s="24"/>
      <c r="F14" s="24"/>
      <c r="G14" s="24"/>
      <c r="H14" s="24"/>
      <c r="I14" s="24"/>
      <c r="J14" s="24"/>
      <c r="K14" s="24"/>
      <c r="L14" s="24" t="str">
        <f t="shared" si="0"/>
        <v/>
      </c>
    </row>
    <row r="15" spans="2:12" x14ac:dyDescent="0.2">
      <c r="B15" s="24"/>
      <c r="C15" s="24"/>
      <c r="D15" s="24"/>
      <c r="E15" s="24"/>
      <c r="F15" s="24"/>
      <c r="G15" s="24"/>
      <c r="H15" s="24"/>
      <c r="I15" s="24"/>
      <c r="J15" s="24"/>
      <c r="K15" s="24"/>
      <c r="L15" s="24" t="str">
        <f t="shared" si="0"/>
        <v/>
      </c>
    </row>
    <row r="16" spans="2:12" x14ac:dyDescent="0.2">
      <c r="B16" s="24"/>
      <c r="C16" s="24"/>
      <c r="D16" s="24"/>
      <c r="E16" s="24"/>
      <c r="F16" s="24"/>
      <c r="G16" s="24"/>
      <c r="H16" s="24"/>
      <c r="I16" s="24"/>
      <c r="J16" s="24"/>
      <c r="K16" s="24"/>
      <c r="L16" s="24" t="str">
        <f t="shared" si="0"/>
        <v/>
      </c>
    </row>
    <row r="17" spans="2:12" x14ac:dyDescent="0.2">
      <c r="B17" s="24"/>
      <c r="C17" s="24"/>
      <c r="D17" s="24"/>
      <c r="E17" s="24"/>
      <c r="F17" s="24"/>
      <c r="G17" s="24"/>
      <c r="H17" s="24"/>
      <c r="I17" s="24"/>
      <c r="J17" s="24"/>
      <c r="K17" s="24"/>
      <c r="L17" s="24" t="str">
        <f t="shared" si="0"/>
        <v/>
      </c>
    </row>
    <row r="18" spans="2:12" x14ac:dyDescent="0.2">
      <c r="B18" s="24"/>
      <c r="C18" s="24"/>
      <c r="D18" s="24"/>
      <c r="E18" s="24"/>
      <c r="F18" s="24"/>
      <c r="G18" s="24"/>
      <c r="H18" s="24"/>
      <c r="I18" s="24"/>
      <c r="J18" s="24"/>
      <c r="K18" s="24"/>
      <c r="L18" s="24" t="str">
        <f t="shared" si="0"/>
        <v/>
      </c>
    </row>
    <row r="19" spans="2:12" x14ac:dyDescent="0.2">
      <c r="B19" s="24"/>
      <c r="C19" s="24"/>
      <c r="D19" s="24"/>
      <c r="E19" s="24"/>
      <c r="F19" s="24"/>
      <c r="G19" s="24"/>
      <c r="H19" s="24"/>
      <c r="I19" s="24"/>
      <c r="J19" s="24"/>
      <c r="K19" s="24"/>
      <c r="L19" s="24" t="str">
        <f t="shared" si="0"/>
        <v/>
      </c>
    </row>
    <row r="20" spans="2:12" x14ac:dyDescent="0.2">
      <c r="B20" s="24"/>
      <c r="C20" s="24"/>
      <c r="D20" s="24"/>
      <c r="E20" s="24"/>
      <c r="F20" s="24"/>
      <c r="G20" s="24"/>
      <c r="H20" s="24"/>
      <c r="I20" s="24"/>
      <c r="J20" s="24"/>
      <c r="K20" s="24"/>
      <c r="L20" s="24" t="str">
        <f t="shared" si="0"/>
        <v/>
      </c>
    </row>
    <row r="21" spans="2:12" x14ac:dyDescent="0.2">
      <c r="B21" s="24"/>
      <c r="C21" s="24"/>
      <c r="D21" s="24"/>
      <c r="E21" s="24"/>
      <c r="F21" s="24"/>
      <c r="G21" s="24"/>
      <c r="H21" s="24"/>
      <c r="I21" s="24"/>
      <c r="J21" s="24"/>
      <c r="K21" s="24"/>
      <c r="L21" s="24" t="str">
        <f t="shared" si="0"/>
        <v/>
      </c>
    </row>
    <row r="22" spans="2:12" x14ac:dyDescent="0.2">
      <c r="B22" s="24"/>
      <c r="C22" s="24"/>
      <c r="D22" s="24"/>
      <c r="E22" s="24"/>
      <c r="F22" s="24"/>
      <c r="G22" s="24"/>
      <c r="H22" s="24"/>
      <c r="I22" s="24"/>
      <c r="J22" s="24"/>
      <c r="K22" s="24"/>
      <c r="L22" s="24" t="str">
        <f t="shared" si="0"/>
        <v/>
      </c>
    </row>
    <row r="23" spans="2:12" x14ac:dyDescent="0.2">
      <c r="B23" s="24"/>
      <c r="C23" s="24"/>
      <c r="D23" s="24"/>
      <c r="E23" s="24"/>
      <c r="F23" s="24"/>
      <c r="G23" s="24"/>
      <c r="H23" s="24"/>
      <c r="I23" s="24"/>
      <c r="J23" s="24"/>
      <c r="K23" s="24"/>
      <c r="L23" s="24" t="str">
        <f t="shared" si="0"/>
        <v/>
      </c>
    </row>
    <row r="24" spans="2:12" x14ac:dyDescent="0.2">
      <c r="B24" s="24"/>
      <c r="C24" s="24"/>
      <c r="D24" s="24"/>
      <c r="E24" s="24"/>
      <c r="F24" s="24"/>
      <c r="G24" s="24"/>
      <c r="H24" s="24"/>
      <c r="I24" s="24"/>
      <c r="J24" s="24"/>
      <c r="K24" s="24"/>
      <c r="L24" s="24" t="str">
        <f t="shared" si="0"/>
        <v/>
      </c>
    </row>
    <row r="25" spans="2:12" x14ac:dyDescent="0.2">
      <c r="B25" s="24"/>
      <c r="C25" s="24"/>
      <c r="D25" s="24"/>
      <c r="E25" s="24"/>
      <c r="F25" s="24"/>
      <c r="G25" s="24"/>
      <c r="H25" s="24"/>
      <c r="I25" s="24"/>
      <c r="J25" s="24"/>
      <c r="K25" s="24"/>
      <c r="L25" s="24" t="str">
        <f t="shared" si="0"/>
        <v/>
      </c>
    </row>
    <row r="26" spans="2:12" x14ac:dyDescent="0.2">
      <c r="B26" s="24"/>
      <c r="C26" s="24"/>
      <c r="D26" s="24"/>
      <c r="E26" s="24"/>
      <c r="F26" s="24"/>
      <c r="G26" s="24"/>
      <c r="H26" s="24"/>
      <c r="I26" s="24"/>
      <c r="J26" s="24"/>
      <c r="K26" s="24"/>
      <c r="L26" s="24" t="str">
        <f t="shared" si="0"/>
        <v/>
      </c>
    </row>
    <row r="27" spans="2:12" x14ac:dyDescent="0.2">
      <c r="B27" s="24"/>
      <c r="C27" s="24"/>
      <c r="D27" s="24"/>
      <c r="E27" s="24"/>
      <c r="F27" s="24"/>
      <c r="G27" s="24"/>
      <c r="H27" s="24"/>
      <c r="I27" s="24"/>
      <c r="J27" s="24"/>
      <c r="K27" s="24"/>
      <c r="L27" s="24" t="str">
        <f t="shared" si="0"/>
        <v/>
      </c>
    </row>
    <row r="28" spans="2:12" x14ac:dyDescent="0.2">
      <c r="B28" s="24"/>
      <c r="C28" s="24"/>
      <c r="D28" s="24"/>
      <c r="E28" s="24"/>
      <c r="F28" s="24"/>
      <c r="G28" s="24"/>
      <c r="H28" s="24"/>
      <c r="I28" s="24"/>
      <c r="J28" s="24"/>
      <c r="K28" s="24"/>
      <c r="L28" s="24" t="str">
        <f t="shared" si="0"/>
        <v/>
      </c>
    </row>
    <row r="29" spans="2:12" x14ac:dyDescent="0.2">
      <c r="B29" s="24"/>
      <c r="C29" s="24"/>
      <c r="D29" s="24"/>
      <c r="E29" s="24"/>
      <c r="F29" s="24"/>
      <c r="G29" s="24"/>
      <c r="H29" s="24"/>
      <c r="I29" s="24"/>
      <c r="J29" s="24"/>
      <c r="K29" s="24"/>
      <c r="L29" s="24" t="str">
        <f t="shared" si="0"/>
        <v/>
      </c>
    </row>
    <row r="30" spans="2:12" x14ac:dyDescent="0.2">
      <c r="B30" s="24"/>
      <c r="C30" s="24"/>
      <c r="D30" s="24"/>
      <c r="E30" s="24"/>
      <c r="F30" s="24"/>
      <c r="G30" s="24"/>
      <c r="H30" s="24"/>
      <c r="I30" s="24"/>
      <c r="J30" s="24"/>
      <c r="K30" s="24"/>
      <c r="L30" s="24" t="str">
        <f t="shared" si="0"/>
        <v/>
      </c>
    </row>
    <row r="31" spans="2:12" x14ac:dyDescent="0.2">
      <c r="B31" s="24"/>
      <c r="C31" s="24"/>
      <c r="D31" s="24"/>
      <c r="E31" s="24"/>
      <c r="F31" s="24"/>
      <c r="G31" s="24"/>
      <c r="H31" s="24"/>
      <c r="I31" s="24"/>
      <c r="J31" s="24"/>
      <c r="K31" s="24"/>
      <c r="L31" s="24" t="str">
        <f t="shared" si="0"/>
        <v/>
      </c>
    </row>
    <row r="32" spans="2:12" x14ac:dyDescent="0.2">
      <c r="B32" s="24"/>
      <c r="C32" s="24"/>
      <c r="D32" s="24"/>
      <c r="E32" s="24"/>
      <c r="F32" s="24"/>
      <c r="G32" s="24"/>
      <c r="H32" s="24"/>
      <c r="I32" s="24"/>
      <c r="J32" s="24"/>
      <c r="K32" s="24"/>
      <c r="L32" s="24" t="str">
        <f t="shared" si="0"/>
        <v/>
      </c>
    </row>
    <row r="33" spans="2:12" x14ac:dyDescent="0.2">
      <c r="B33" s="24"/>
      <c r="C33" s="24"/>
      <c r="D33" s="24"/>
      <c r="E33" s="24"/>
      <c r="F33" s="24"/>
      <c r="G33" s="24"/>
      <c r="H33" s="24"/>
      <c r="I33" s="24"/>
      <c r="J33" s="24"/>
      <c r="K33" s="24"/>
      <c r="L33" s="24" t="str">
        <f t="shared" si="0"/>
        <v/>
      </c>
    </row>
    <row r="34" spans="2:12" x14ac:dyDescent="0.2">
      <c r="B34" s="24"/>
      <c r="C34" s="24"/>
      <c r="D34" s="24"/>
      <c r="E34" s="24"/>
      <c r="F34" s="24"/>
      <c r="G34" s="24"/>
      <c r="H34" s="24"/>
      <c r="I34" s="24"/>
      <c r="J34" s="24"/>
      <c r="K34" s="24"/>
      <c r="L34" s="24" t="str">
        <f t="shared" si="0"/>
        <v/>
      </c>
    </row>
    <row r="35" spans="2:12" x14ac:dyDescent="0.2">
      <c r="B35" s="24"/>
      <c r="C35" s="24"/>
      <c r="D35" s="24"/>
      <c r="E35" s="24"/>
      <c r="F35" s="24"/>
      <c r="G35" s="24"/>
      <c r="H35" s="24"/>
      <c r="I35" s="24"/>
      <c r="J35" s="24"/>
      <c r="K35" s="24"/>
      <c r="L35" s="24" t="str">
        <f t="shared" si="0"/>
        <v/>
      </c>
    </row>
    <row r="36" spans="2:12" x14ac:dyDescent="0.2">
      <c r="B36" s="24"/>
      <c r="C36" s="24"/>
      <c r="D36" s="24"/>
      <c r="E36" s="24"/>
      <c r="F36" s="24"/>
      <c r="G36" s="24"/>
      <c r="H36" s="24"/>
      <c r="I36" s="24"/>
      <c r="J36" s="24"/>
      <c r="K36" s="24"/>
      <c r="L36" s="24" t="str">
        <f t="shared" si="0"/>
        <v/>
      </c>
    </row>
    <row r="37" spans="2:12" x14ac:dyDescent="0.2">
      <c r="B37" s="24"/>
      <c r="C37" s="24"/>
      <c r="D37" s="24"/>
      <c r="E37" s="24"/>
      <c r="F37" s="24"/>
      <c r="G37" s="24"/>
      <c r="H37" s="24"/>
      <c r="I37" s="24"/>
      <c r="J37" s="24"/>
      <c r="K37" s="24"/>
      <c r="L37" s="24" t="str">
        <f t="shared" si="0"/>
        <v/>
      </c>
    </row>
    <row r="38" spans="2:12" x14ac:dyDescent="0.2">
      <c r="B38" s="24"/>
      <c r="C38" s="24"/>
      <c r="D38" s="24"/>
      <c r="E38" s="24"/>
      <c r="F38" s="24"/>
      <c r="G38" s="24"/>
      <c r="H38" s="24"/>
      <c r="I38" s="24"/>
      <c r="J38" s="24"/>
      <c r="K38" s="24"/>
      <c r="L38" s="24" t="str">
        <f t="shared" si="0"/>
        <v/>
      </c>
    </row>
    <row r="39" spans="2:12" x14ac:dyDescent="0.2">
      <c r="B39" s="24"/>
      <c r="C39" s="24"/>
      <c r="D39" s="24"/>
      <c r="E39" s="24"/>
      <c r="F39" s="24"/>
      <c r="G39" s="24"/>
      <c r="H39" s="24"/>
      <c r="I39" s="24"/>
      <c r="J39" s="24"/>
      <c r="K39" s="24"/>
      <c r="L39" s="24" t="str">
        <f t="shared" si="0"/>
        <v/>
      </c>
    </row>
    <row r="40" spans="2:12" x14ac:dyDescent="0.2">
      <c r="B40" s="24"/>
      <c r="C40" s="24"/>
      <c r="D40" s="24"/>
      <c r="E40" s="24"/>
      <c r="F40" s="24"/>
      <c r="G40" s="24"/>
      <c r="H40" s="24"/>
      <c r="I40" s="24"/>
      <c r="J40" s="24"/>
      <c r="K40" s="24"/>
      <c r="L40" s="24" t="str">
        <f t="shared" ref="L40:L76" si="1">CONCATENATE(B40,C40,D40,E40,F40)</f>
        <v/>
      </c>
    </row>
    <row r="41" spans="2:12" x14ac:dyDescent="0.2">
      <c r="B41" s="24"/>
      <c r="C41" s="24"/>
      <c r="D41" s="24"/>
      <c r="E41" s="24"/>
      <c r="F41" s="24"/>
      <c r="G41" s="24"/>
      <c r="H41" s="24"/>
      <c r="I41" s="24"/>
      <c r="J41" s="24"/>
      <c r="K41" s="24"/>
      <c r="L41" s="24" t="str">
        <f t="shared" si="1"/>
        <v/>
      </c>
    </row>
    <row r="42" spans="2:12" x14ac:dyDescent="0.2">
      <c r="B42" s="24"/>
      <c r="C42" s="24"/>
      <c r="D42" s="24"/>
      <c r="E42" s="24"/>
      <c r="F42" s="24"/>
      <c r="G42" s="24"/>
      <c r="H42" s="24"/>
      <c r="I42" s="24"/>
      <c r="J42" s="24"/>
      <c r="K42" s="24"/>
      <c r="L42" s="24" t="str">
        <f t="shared" si="1"/>
        <v/>
      </c>
    </row>
    <row r="43" spans="2:12" x14ac:dyDescent="0.2">
      <c r="B43" s="24"/>
      <c r="C43" s="24"/>
      <c r="D43" s="24"/>
      <c r="E43" s="24"/>
      <c r="F43" s="24"/>
      <c r="G43" s="24"/>
      <c r="H43" s="24"/>
      <c r="I43" s="24"/>
      <c r="J43" s="24"/>
      <c r="K43" s="24"/>
      <c r="L43" s="24" t="str">
        <f t="shared" si="1"/>
        <v/>
      </c>
    </row>
    <row r="44" spans="2:12" x14ac:dyDescent="0.2">
      <c r="B44" s="24"/>
      <c r="C44" s="24"/>
      <c r="D44" s="24"/>
      <c r="E44" s="24"/>
      <c r="F44" s="24"/>
      <c r="G44" s="24"/>
      <c r="H44" s="24"/>
      <c r="I44" s="24"/>
      <c r="J44" s="24"/>
      <c r="K44" s="24"/>
      <c r="L44" s="24" t="str">
        <f t="shared" si="1"/>
        <v/>
      </c>
    </row>
    <row r="45" spans="2:12" x14ac:dyDescent="0.2">
      <c r="B45" s="24"/>
      <c r="C45" s="24"/>
      <c r="D45" s="24"/>
      <c r="E45" s="24"/>
      <c r="F45" s="24"/>
      <c r="G45" s="24"/>
      <c r="H45" s="24"/>
      <c r="I45" s="24"/>
      <c r="J45" s="24"/>
      <c r="K45" s="24"/>
      <c r="L45" s="24" t="str">
        <f t="shared" si="1"/>
        <v/>
      </c>
    </row>
    <row r="46" spans="2:12" x14ac:dyDescent="0.2">
      <c r="B46" s="24"/>
      <c r="C46" s="24"/>
      <c r="D46" s="24"/>
      <c r="E46" s="24"/>
      <c r="F46" s="24"/>
      <c r="G46" s="24"/>
      <c r="H46" s="24"/>
      <c r="I46" s="24"/>
      <c r="J46" s="24"/>
      <c r="K46" s="24"/>
      <c r="L46" s="24" t="str">
        <f t="shared" si="1"/>
        <v/>
      </c>
    </row>
    <row r="47" spans="2:12" x14ac:dyDescent="0.2">
      <c r="B47" s="24"/>
      <c r="C47" s="24"/>
      <c r="D47" s="24"/>
      <c r="E47" s="24"/>
      <c r="F47" s="24"/>
      <c r="G47" s="24"/>
      <c r="H47" s="24"/>
      <c r="I47" s="24"/>
      <c r="J47" s="24"/>
      <c r="K47" s="24"/>
      <c r="L47" s="24" t="str">
        <f t="shared" si="1"/>
        <v/>
      </c>
    </row>
    <row r="48" spans="2:12" x14ac:dyDescent="0.2">
      <c r="B48" s="24"/>
      <c r="C48" s="24"/>
      <c r="D48" s="24"/>
      <c r="E48" s="24"/>
      <c r="F48" s="24"/>
      <c r="G48" s="24"/>
      <c r="H48" s="24"/>
      <c r="I48" s="24"/>
      <c r="J48" s="24"/>
      <c r="K48" s="24"/>
      <c r="L48" s="24" t="str">
        <f t="shared" si="1"/>
        <v/>
      </c>
    </row>
    <row r="49" spans="2:12" x14ac:dyDescent="0.2">
      <c r="B49" s="24"/>
      <c r="C49" s="24"/>
      <c r="D49" s="24"/>
      <c r="E49" s="24"/>
      <c r="F49" s="24"/>
      <c r="G49" s="24"/>
      <c r="H49" s="24"/>
      <c r="I49" s="24"/>
      <c r="J49" s="24"/>
      <c r="K49" s="24"/>
      <c r="L49" s="24" t="str">
        <f t="shared" si="1"/>
        <v/>
      </c>
    </row>
    <row r="50" spans="2:12" x14ac:dyDescent="0.2">
      <c r="B50" s="24"/>
      <c r="C50" s="24"/>
      <c r="D50" s="24"/>
      <c r="E50" s="24"/>
      <c r="F50" s="24"/>
      <c r="G50" s="24"/>
      <c r="H50" s="24"/>
      <c r="I50" s="24"/>
      <c r="J50" s="24"/>
      <c r="K50" s="24"/>
      <c r="L50" s="24" t="str">
        <f t="shared" si="1"/>
        <v/>
      </c>
    </row>
    <row r="51" spans="2:12" x14ac:dyDescent="0.2">
      <c r="B51" s="24"/>
      <c r="C51" s="24"/>
      <c r="D51" s="24"/>
      <c r="E51" s="24"/>
      <c r="F51" s="24"/>
      <c r="G51" s="24"/>
      <c r="H51" s="24"/>
      <c r="I51" s="24"/>
      <c r="J51" s="24"/>
      <c r="K51" s="24"/>
      <c r="L51" s="24" t="str">
        <f t="shared" si="1"/>
        <v/>
      </c>
    </row>
    <row r="52" spans="2:12" x14ac:dyDescent="0.2">
      <c r="B52" s="24"/>
      <c r="C52" s="24"/>
      <c r="D52" s="24"/>
      <c r="E52" s="24"/>
      <c r="F52" s="24"/>
      <c r="G52" s="24"/>
      <c r="H52" s="24"/>
      <c r="I52" s="24"/>
      <c r="J52" s="24"/>
      <c r="K52" s="24"/>
      <c r="L52" s="24" t="str">
        <f t="shared" si="1"/>
        <v/>
      </c>
    </row>
    <row r="53" spans="2:12" x14ac:dyDescent="0.2">
      <c r="B53" s="24"/>
      <c r="C53" s="24"/>
      <c r="D53" s="24"/>
      <c r="E53" s="24"/>
      <c r="F53" s="24"/>
      <c r="G53" s="24"/>
      <c r="H53" s="24"/>
      <c r="I53" s="24"/>
      <c r="J53" s="24"/>
      <c r="K53" s="24"/>
      <c r="L53" s="24" t="str">
        <f t="shared" si="1"/>
        <v/>
      </c>
    </row>
    <row r="54" spans="2:12" x14ac:dyDescent="0.2">
      <c r="B54" s="24"/>
      <c r="C54" s="24"/>
      <c r="D54" s="24"/>
      <c r="E54" s="24"/>
      <c r="F54" s="24"/>
      <c r="G54" s="24"/>
      <c r="H54" s="24"/>
      <c r="I54" s="24"/>
      <c r="J54" s="24"/>
      <c r="K54" s="24"/>
      <c r="L54" s="24" t="str">
        <f t="shared" si="1"/>
        <v/>
      </c>
    </row>
    <row r="55" spans="2:12" x14ac:dyDescent="0.2">
      <c r="B55" s="24"/>
      <c r="C55" s="24"/>
      <c r="D55" s="24"/>
      <c r="E55" s="24"/>
      <c r="F55" s="24"/>
      <c r="G55" s="24"/>
      <c r="H55" s="24"/>
      <c r="I55" s="24"/>
      <c r="J55" s="24"/>
      <c r="K55" s="24"/>
      <c r="L55" s="24" t="str">
        <f t="shared" si="1"/>
        <v/>
      </c>
    </row>
    <row r="56" spans="2:12" x14ac:dyDescent="0.2">
      <c r="B56" s="24"/>
      <c r="C56" s="24"/>
      <c r="D56" s="24"/>
      <c r="E56" s="24"/>
      <c r="F56" s="24"/>
      <c r="G56" s="24"/>
      <c r="H56" s="24"/>
      <c r="I56" s="24"/>
      <c r="J56" s="24"/>
      <c r="K56" s="24"/>
      <c r="L56" s="24" t="str">
        <f t="shared" si="1"/>
        <v/>
      </c>
    </row>
    <row r="57" spans="2:12" x14ac:dyDescent="0.2">
      <c r="B57" s="24"/>
      <c r="C57" s="24"/>
      <c r="D57" s="24"/>
      <c r="E57" s="24"/>
      <c r="F57" s="24"/>
      <c r="G57" s="24"/>
      <c r="H57" s="24"/>
      <c r="I57" s="24"/>
      <c r="J57" s="24"/>
      <c r="K57" s="24"/>
      <c r="L57" s="24" t="str">
        <f t="shared" si="1"/>
        <v/>
      </c>
    </row>
    <row r="58" spans="2:12" x14ac:dyDescent="0.2">
      <c r="B58" s="24"/>
      <c r="C58" s="24"/>
      <c r="D58" s="24"/>
      <c r="E58" s="24"/>
      <c r="F58" s="24"/>
      <c r="G58" s="24"/>
      <c r="H58" s="24"/>
      <c r="I58" s="24"/>
      <c r="J58" s="24"/>
      <c r="K58" s="24"/>
      <c r="L58" s="24" t="str">
        <f t="shared" si="1"/>
        <v/>
      </c>
    </row>
    <row r="59" spans="2:12" x14ac:dyDescent="0.2">
      <c r="B59" s="24"/>
      <c r="C59" s="24"/>
      <c r="D59" s="24"/>
      <c r="E59" s="24"/>
      <c r="F59" s="24"/>
      <c r="G59" s="24"/>
      <c r="H59" s="24"/>
      <c r="I59" s="24"/>
      <c r="J59" s="24"/>
      <c r="K59" s="24"/>
      <c r="L59" s="24" t="str">
        <f t="shared" si="1"/>
        <v/>
      </c>
    </row>
    <row r="60" spans="2:12" x14ac:dyDescent="0.2">
      <c r="B60" s="24"/>
      <c r="C60" s="24"/>
      <c r="D60" s="24"/>
      <c r="E60" s="24"/>
      <c r="F60" s="24"/>
      <c r="G60" s="24"/>
      <c r="H60" s="24"/>
      <c r="I60" s="24"/>
      <c r="J60" s="24"/>
      <c r="K60" s="24"/>
      <c r="L60" s="24" t="str">
        <f t="shared" si="1"/>
        <v/>
      </c>
    </row>
    <row r="61" spans="2:12" x14ac:dyDescent="0.2">
      <c r="B61" s="24"/>
      <c r="C61" s="24"/>
      <c r="D61" s="24"/>
      <c r="E61" s="24"/>
      <c r="F61" s="24"/>
      <c r="G61" s="24"/>
      <c r="H61" s="24"/>
      <c r="I61" s="24"/>
      <c r="J61" s="24"/>
      <c r="K61" s="24"/>
      <c r="L61" s="24" t="str">
        <f t="shared" si="1"/>
        <v/>
      </c>
    </row>
    <row r="62" spans="2:12" x14ac:dyDescent="0.2">
      <c r="B62" s="24"/>
      <c r="C62" s="24"/>
      <c r="D62" s="24"/>
      <c r="E62" s="24"/>
      <c r="F62" s="24"/>
      <c r="G62" s="24"/>
      <c r="H62" s="24"/>
      <c r="I62" s="24"/>
      <c r="J62" s="24"/>
      <c r="K62" s="24"/>
      <c r="L62" s="24" t="str">
        <f t="shared" si="1"/>
        <v/>
      </c>
    </row>
    <row r="63" spans="2:12" x14ac:dyDescent="0.2">
      <c r="B63" s="24"/>
      <c r="C63" s="24"/>
      <c r="D63" s="24"/>
      <c r="E63" s="24"/>
      <c r="F63" s="24"/>
      <c r="G63" s="24"/>
      <c r="H63" s="24"/>
      <c r="I63" s="24"/>
      <c r="J63" s="24"/>
      <c r="K63" s="24"/>
      <c r="L63" s="24" t="str">
        <f t="shared" si="1"/>
        <v/>
      </c>
    </row>
    <row r="64" spans="2:12" x14ac:dyDescent="0.2">
      <c r="B64" s="24"/>
      <c r="C64" s="24"/>
      <c r="D64" s="24"/>
      <c r="E64" s="24"/>
      <c r="F64" s="24"/>
      <c r="G64" s="24"/>
      <c r="H64" s="24"/>
      <c r="I64" s="24"/>
      <c r="J64" s="24"/>
      <c r="K64" s="24"/>
      <c r="L64" s="24" t="str">
        <f t="shared" si="1"/>
        <v/>
      </c>
    </row>
    <row r="65" spans="2:12" x14ac:dyDescent="0.2">
      <c r="B65" s="24"/>
      <c r="C65" s="24"/>
      <c r="D65" s="24"/>
      <c r="E65" s="24"/>
      <c r="F65" s="24"/>
      <c r="G65" s="24"/>
      <c r="H65" s="24"/>
      <c r="I65" s="24"/>
      <c r="J65" s="24"/>
      <c r="K65" s="24"/>
      <c r="L65" s="24" t="str">
        <f t="shared" si="1"/>
        <v/>
      </c>
    </row>
    <row r="66" spans="2:12" x14ac:dyDescent="0.2">
      <c r="B66" s="24"/>
      <c r="C66" s="24"/>
      <c r="D66" s="24"/>
      <c r="E66" s="24"/>
      <c r="F66" s="24"/>
      <c r="G66" s="24"/>
      <c r="H66" s="24"/>
      <c r="I66" s="24"/>
      <c r="J66" s="24"/>
      <c r="K66" s="24"/>
      <c r="L66" s="24" t="str">
        <f t="shared" si="1"/>
        <v/>
      </c>
    </row>
    <row r="67" spans="2:12" x14ac:dyDescent="0.2">
      <c r="B67" s="24"/>
      <c r="C67" s="24"/>
      <c r="D67" s="24"/>
      <c r="E67" s="24"/>
      <c r="F67" s="24"/>
      <c r="G67" s="24"/>
      <c r="H67" s="24"/>
      <c r="I67" s="24"/>
      <c r="J67" s="24"/>
      <c r="K67" s="24"/>
      <c r="L67" s="24" t="str">
        <f t="shared" si="1"/>
        <v/>
      </c>
    </row>
    <row r="68" spans="2:12" x14ac:dyDescent="0.2">
      <c r="B68" s="24"/>
      <c r="C68" s="24"/>
      <c r="D68" s="24"/>
      <c r="E68" s="24"/>
      <c r="F68" s="24"/>
      <c r="G68" s="24"/>
      <c r="H68" s="24"/>
      <c r="I68" s="24"/>
      <c r="J68" s="24"/>
      <c r="K68" s="24"/>
      <c r="L68" s="24" t="str">
        <f t="shared" si="1"/>
        <v/>
      </c>
    </row>
    <row r="69" spans="2:12" x14ac:dyDescent="0.2">
      <c r="B69" s="24"/>
      <c r="C69" s="24"/>
      <c r="D69" s="24"/>
      <c r="E69" s="24"/>
      <c r="F69" s="24"/>
      <c r="G69" s="24"/>
      <c r="H69" s="24"/>
      <c r="I69" s="24"/>
      <c r="J69" s="24"/>
      <c r="K69" s="24"/>
      <c r="L69" s="24" t="str">
        <f t="shared" si="1"/>
        <v/>
      </c>
    </row>
    <row r="70" spans="2:12" x14ac:dyDescent="0.2">
      <c r="B70" s="24"/>
      <c r="C70" s="24"/>
      <c r="D70" s="24"/>
      <c r="E70" s="24"/>
      <c r="F70" s="24"/>
      <c r="G70" s="24"/>
      <c r="H70" s="24"/>
      <c r="I70" s="24"/>
      <c r="J70" s="24"/>
      <c r="K70" s="24"/>
      <c r="L70" s="24" t="str">
        <f t="shared" si="1"/>
        <v/>
      </c>
    </row>
    <row r="71" spans="2:12" x14ac:dyDescent="0.2">
      <c r="B71" s="24"/>
      <c r="C71" s="24"/>
      <c r="D71" s="24"/>
      <c r="E71" s="24"/>
      <c r="F71" s="24"/>
      <c r="G71" s="24"/>
      <c r="H71" s="24"/>
      <c r="I71" s="24"/>
      <c r="J71" s="24"/>
      <c r="K71" s="24"/>
      <c r="L71" s="24" t="str">
        <f t="shared" si="1"/>
        <v/>
      </c>
    </row>
    <row r="72" spans="2:12" x14ac:dyDescent="0.2">
      <c r="B72" s="24"/>
      <c r="C72" s="24"/>
      <c r="D72" s="24"/>
      <c r="E72" s="24"/>
      <c r="F72" s="24"/>
      <c r="G72" s="24"/>
      <c r="H72" s="24"/>
      <c r="I72" s="24"/>
      <c r="J72" s="24"/>
      <c r="K72" s="24"/>
      <c r="L72" s="24" t="str">
        <f t="shared" si="1"/>
        <v/>
      </c>
    </row>
    <row r="73" spans="2:12" x14ac:dyDescent="0.2">
      <c r="B73" s="24"/>
      <c r="C73" s="24"/>
      <c r="D73" s="24"/>
      <c r="E73" s="24"/>
      <c r="F73" s="24"/>
      <c r="G73" s="24"/>
      <c r="H73" s="24"/>
      <c r="I73" s="24"/>
      <c r="J73" s="24"/>
      <c r="K73" s="24"/>
      <c r="L73" s="24" t="str">
        <f t="shared" si="1"/>
        <v/>
      </c>
    </row>
    <row r="74" spans="2:12" x14ac:dyDescent="0.2">
      <c r="B74" s="24"/>
      <c r="C74" s="24"/>
      <c r="D74" s="24"/>
      <c r="E74" s="24"/>
      <c r="F74" s="24"/>
      <c r="G74" s="24"/>
      <c r="H74" s="24"/>
      <c r="I74" s="24"/>
      <c r="J74" s="24"/>
      <c r="K74" s="24"/>
      <c r="L74" s="24" t="str">
        <f t="shared" si="1"/>
        <v/>
      </c>
    </row>
    <row r="75" spans="2:12" x14ac:dyDescent="0.2">
      <c r="B75" s="24"/>
      <c r="C75" s="24"/>
      <c r="D75" s="24"/>
      <c r="E75" s="24"/>
      <c r="F75" s="24"/>
      <c r="G75" s="24"/>
      <c r="H75" s="24"/>
      <c r="I75" s="24"/>
      <c r="J75" s="24"/>
      <c r="K75" s="24"/>
      <c r="L75" s="24" t="str">
        <f t="shared" si="1"/>
        <v/>
      </c>
    </row>
    <row r="76" spans="2:12" x14ac:dyDescent="0.2">
      <c r="B76" s="25"/>
      <c r="C76" s="25"/>
      <c r="D76" s="25"/>
      <c r="E76" s="25"/>
      <c r="F76" s="25"/>
      <c r="G76" s="25"/>
      <c r="H76" s="25"/>
      <c r="I76" s="25"/>
      <c r="J76" s="25"/>
      <c r="K76" s="25"/>
      <c r="L76" s="25" t="str">
        <f t="shared" si="1"/>
        <v/>
      </c>
    </row>
  </sheetData>
  <phoneticPr fontId="5"/>
  <pageMargins left="0.75" right="0.75" top="1" bottom="1" header="0.51200000000000001" footer="0.5120000000000000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2:P65"/>
  <sheetViews>
    <sheetView showRowColHeaders="0" workbookViewId="0"/>
  </sheetViews>
  <sheetFormatPr defaultRowHeight="13.2" x14ac:dyDescent="0.2"/>
  <cols>
    <col min="1" max="1" width="2.6640625" customWidth="1"/>
    <col min="2" max="2" width="3.88671875" customWidth="1"/>
    <col min="4" max="4" width="18.6640625" customWidth="1"/>
    <col min="5" max="5" width="8.109375" customWidth="1"/>
    <col min="6" max="6" width="12.6640625" customWidth="1"/>
    <col min="7" max="7" width="5.77734375" customWidth="1"/>
    <col min="8" max="8" width="13.33203125" hidden="1" customWidth="1"/>
    <col min="9" max="9" width="17.77734375" hidden="1" customWidth="1"/>
    <col min="10" max="10" width="30" hidden="1" customWidth="1"/>
    <col min="11" max="11" width="17.88671875" hidden="1" customWidth="1"/>
    <col min="12" max="12" width="29.21875" hidden="1" customWidth="1"/>
    <col min="13" max="13" width="37.77734375" customWidth="1"/>
    <col min="15" max="15" width="5.109375" customWidth="1"/>
    <col min="16" max="16" width="0" hidden="1" customWidth="1"/>
  </cols>
  <sheetData>
    <row r="2" spans="2:16" ht="14.4" x14ac:dyDescent="0.2">
      <c r="B2" s="330" t="s">
        <v>368</v>
      </c>
    </row>
    <row r="3" spans="2:16" ht="13.8" thickBot="1" x14ac:dyDescent="0.25">
      <c r="C3" s="90"/>
    </row>
    <row r="4" spans="2:16" ht="27" customHeight="1" thickTop="1" thickBot="1" x14ac:dyDescent="0.25">
      <c r="C4" s="415" t="s">
        <v>281</v>
      </c>
      <c r="D4" s="698" t="s">
        <v>853</v>
      </c>
      <c r="E4" s="699"/>
      <c r="F4" s="699"/>
      <c r="G4" s="699"/>
      <c r="H4" s="699"/>
      <c r="I4" s="699"/>
      <c r="J4" s="699"/>
      <c r="K4" s="699"/>
      <c r="L4" s="699"/>
      <c r="M4" s="699"/>
      <c r="N4" s="700"/>
    </row>
    <row r="5" spans="2:16" ht="13.5" customHeight="1" thickTop="1" x14ac:dyDescent="0.2">
      <c r="D5" s="118"/>
      <c r="E5" s="118"/>
      <c r="F5" s="118"/>
      <c r="G5" s="118"/>
      <c r="H5" s="118"/>
      <c r="I5" s="118"/>
    </row>
    <row r="6" spans="2:16" ht="18" customHeight="1" x14ac:dyDescent="0.2">
      <c r="C6" s="90" t="s">
        <v>852</v>
      </c>
      <c r="D6" s="118"/>
      <c r="E6" s="118"/>
      <c r="F6" s="118"/>
      <c r="G6" s="118"/>
      <c r="H6" s="118"/>
      <c r="I6" s="118"/>
    </row>
    <row r="7" spans="2:16" x14ac:dyDescent="0.2">
      <c r="C7" s="190" t="s">
        <v>52</v>
      </c>
      <c r="D7" s="154"/>
      <c r="E7" s="154"/>
      <c r="F7" s="154"/>
      <c r="G7" s="154"/>
      <c r="H7" s="154"/>
      <c r="I7" s="154"/>
    </row>
    <row r="8" spans="2:16" s="561" customFormat="1" ht="24" customHeight="1" x14ac:dyDescent="0.2">
      <c r="C8" s="89" t="s">
        <v>1362</v>
      </c>
      <c r="D8" s="99" t="s">
        <v>1072</v>
      </c>
    </row>
    <row r="9" spans="2:16" s="427" customFormat="1" ht="15.9" customHeight="1" x14ac:dyDescent="0.2">
      <c r="D9" s="102" t="s">
        <v>238</v>
      </c>
    </row>
    <row r="10" spans="2:16" s="561" customFormat="1" ht="22.5" customHeight="1" x14ac:dyDescent="0.2">
      <c r="D10" s="97" t="s">
        <v>829</v>
      </c>
    </row>
    <row r="11" spans="2:16" s="427" customFormat="1" ht="15.75" customHeight="1" x14ac:dyDescent="0.2">
      <c r="D11" s="339" t="s">
        <v>845</v>
      </c>
      <c r="M11" s="102"/>
    </row>
    <row r="12" spans="2:16" s="427" customFormat="1" ht="15.9" customHeight="1" x14ac:dyDescent="0.2">
      <c r="C12" s="36"/>
      <c r="D12" s="339" t="s">
        <v>846</v>
      </c>
    </row>
    <row r="13" spans="2:16" s="36" customFormat="1" ht="15.75" customHeight="1" x14ac:dyDescent="0.2">
      <c r="D13" s="339" t="s">
        <v>62</v>
      </c>
      <c r="F13" s="428"/>
      <c r="G13" s="428"/>
      <c r="H13" s="428"/>
    </row>
    <row r="14" spans="2:16" ht="15.75" customHeight="1" x14ac:dyDescent="0.2">
      <c r="G14" s="155"/>
    </row>
    <row r="15" spans="2:16" ht="15.75" customHeight="1" x14ac:dyDescent="0.2">
      <c r="G15" s="155"/>
      <c r="N15" s="151" t="s">
        <v>110</v>
      </c>
      <c r="O15" s="22">
        <f>IF(O16&gt;0,2,1)</f>
        <v>1</v>
      </c>
      <c r="P15" t="s">
        <v>718</v>
      </c>
    </row>
    <row r="16" spans="2:16" x14ac:dyDescent="0.2">
      <c r="C16" s="90"/>
      <c r="M16" s="30" t="s">
        <v>897</v>
      </c>
      <c r="N16" s="151" t="s">
        <v>754</v>
      </c>
      <c r="O16" s="38">
        <f>COUNT(N18:N65)-COUNTIF(N18:N65,0)-COUNTIF(N18:N65,1)</f>
        <v>0</v>
      </c>
    </row>
    <row r="17" spans="1:14" x14ac:dyDescent="0.2">
      <c r="A17" s="251"/>
      <c r="B17" s="251"/>
      <c r="C17" s="20" t="s">
        <v>1101</v>
      </c>
      <c r="D17" s="20" t="s">
        <v>1102</v>
      </c>
      <c r="E17" s="20" t="s">
        <v>1103</v>
      </c>
      <c r="F17" s="20" t="s">
        <v>1104</v>
      </c>
      <c r="G17" s="20" t="s">
        <v>1105</v>
      </c>
      <c r="H17" s="151" t="s">
        <v>626</v>
      </c>
      <c r="I17" s="151" t="s">
        <v>1312</v>
      </c>
      <c r="J17" s="151" t="s">
        <v>1315</v>
      </c>
      <c r="K17" s="151" t="s">
        <v>1316</v>
      </c>
      <c r="L17" s="151" t="s">
        <v>1317</v>
      </c>
      <c r="M17" s="151" t="s">
        <v>218</v>
      </c>
      <c r="N17" s="151" t="s">
        <v>753</v>
      </c>
    </row>
    <row r="18" spans="1:14" x14ac:dyDescent="0.2">
      <c r="C18" s="254"/>
      <c r="D18" s="254"/>
      <c r="E18" s="254"/>
      <c r="F18" s="254"/>
      <c r="G18" s="254"/>
      <c r="H18" s="23"/>
      <c r="I18" s="23"/>
      <c r="J18" s="23"/>
      <c r="K18" s="23"/>
      <c r="L18" s="23"/>
      <c r="M18" s="23" t="str">
        <f t="shared" ref="M18:M27" si="0">CONCATENATE(C18,D18,E18,F18,G18)</f>
        <v/>
      </c>
      <c r="N18" s="23">
        <f>IF(C18="",0,COUNTIF(C$18:C$65,C18))</f>
        <v>0</v>
      </c>
    </row>
    <row r="19" spans="1:14" x14ac:dyDescent="0.2">
      <c r="C19" s="255"/>
      <c r="D19" s="255"/>
      <c r="E19" s="255"/>
      <c r="F19" s="255"/>
      <c r="G19" s="255"/>
      <c r="H19" s="24"/>
      <c r="I19" s="24"/>
      <c r="J19" s="24"/>
      <c r="K19" s="24"/>
      <c r="L19" s="24"/>
      <c r="M19" s="24" t="str">
        <f t="shared" si="0"/>
        <v/>
      </c>
      <c r="N19" s="24">
        <f t="shared" ref="N19:N65" si="1">IF(C19="",0,COUNTIF(C$18:C$65,C19))</f>
        <v>0</v>
      </c>
    </row>
    <row r="20" spans="1:14" x14ac:dyDescent="0.2">
      <c r="C20" s="255"/>
      <c r="D20" s="255"/>
      <c r="E20" s="255"/>
      <c r="F20" s="255"/>
      <c r="G20" s="255"/>
      <c r="H20" s="24"/>
      <c r="I20" s="24"/>
      <c r="J20" s="24"/>
      <c r="K20" s="24"/>
      <c r="L20" s="24"/>
      <c r="M20" s="24" t="str">
        <f t="shared" si="0"/>
        <v/>
      </c>
      <c r="N20" s="24">
        <f t="shared" si="1"/>
        <v>0</v>
      </c>
    </row>
    <row r="21" spans="1:14" x14ac:dyDescent="0.2">
      <c r="C21" s="255"/>
      <c r="D21" s="255"/>
      <c r="E21" s="255"/>
      <c r="F21" s="255"/>
      <c r="G21" s="255"/>
      <c r="H21" s="24"/>
      <c r="I21" s="24"/>
      <c r="J21" s="24"/>
      <c r="K21" s="24"/>
      <c r="L21" s="24"/>
      <c r="M21" s="24" t="str">
        <f t="shared" si="0"/>
        <v/>
      </c>
      <c r="N21" s="24">
        <f t="shared" si="1"/>
        <v>0</v>
      </c>
    </row>
    <row r="22" spans="1:14" x14ac:dyDescent="0.2">
      <c r="C22" s="255"/>
      <c r="D22" s="255"/>
      <c r="E22" s="255"/>
      <c r="F22" s="255"/>
      <c r="G22" s="255"/>
      <c r="H22" s="24"/>
      <c r="I22" s="24"/>
      <c r="J22" s="24"/>
      <c r="K22" s="24"/>
      <c r="L22" s="24"/>
      <c r="M22" s="24" t="str">
        <f t="shared" si="0"/>
        <v/>
      </c>
      <c r="N22" s="24">
        <f t="shared" si="1"/>
        <v>0</v>
      </c>
    </row>
    <row r="23" spans="1:14" x14ac:dyDescent="0.2">
      <c r="C23" s="255"/>
      <c r="D23" s="255"/>
      <c r="E23" s="255"/>
      <c r="F23" s="255"/>
      <c r="G23" s="255"/>
      <c r="H23" s="24"/>
      <c r="I23" s="24"/>
      <c r="J23" s="24"/>
      <c r="K23" s="24"/>
      <c r="L23" s="24"/>
      <c r="M23" s="24" t="str">
        <f t="shared" si="0"/>
        <v/>
      </c>
      <c r="N23" s="24">
        <f t="shared" si="1"/>
        <v>0</v>
      </c>
    </row>
    <row r="24" spans="1:14" x14ac:dyDescent="0.2">
      <c r="C24" s="255"/>
      <c r="D24" s="255"/>
      <c r="E24" s="255"/>
      <c r="F24" s="255"/>
      <c r="G24" s="255"/>
      <c r="H24" s="24"/>
      <c r="I24" s="24"/>
      <c r="J24" s="24"/>
      <c r="K24" s="24"/>
      <c r="L24" s="24"/>
      <c r="M24" s="24" t="str">
        <f t="shared" si="0"/>
        <v/>
      </c>
      <c r="N24" s="24">
        <f t="shared" si="1"/>
        <v>0</v>
      </c>
    </row>
    <row r="25" spans="1:14" x14ac:dyDescent="0.2">
      <c r="C25" s="255"/>
      <c r="D25" s="255"/>
      <c r="E25" s="255"/>
      <c r="F25" s="255"/>
      <c r="G25" s="255"/>
      <c r="H25" s="24"/>
      <c r="I25" s="24"/>
      <c r="J25" s="24"/>
      <c r="K25" s="24"/>
      <c r="L25" s="24"/>
      <c r="M25" s="24" t="str">
        <f t="shared" si="0"/>
        <v/>
      </c>
      <c r="N25" s="24">
        <f t="shared" si="1"/>
        <v>0</v>
      </c>
    </row>
    <row r="26" spans="1:14" x14ac:dyDescent="0.2">
      <c r="C26" s="255"/>
      <c r="D26" s="255"/>
      <c r="E26" s="255"/>
      <c r="F26" s="255"/>
      <c r="G26" s="255"/>
      <c r="H26" s="24"/>
      <c r="I26" s="24"/>
      <c r="J26" s="24"/>
      <c r="K26" s="24"/>
      <c r="L26" s="24"/>
      <c r="M26" s="24" t="str">
        <f t="shared" si="0"/>
        <v/>
      </c>
      <c r="N26" s="24">
        <f t="shared" si="1"/>
        <v>0</v>
      </c>
    </row>
    <row r="27" spans="1:14" x14ac:dyDescent="0.2">
      <c r="C27" s="255"/>
      <c r="D27" s="255"/>
      <c r="E27" s="255"/>
      <c r="F27" s="255"/>
      <c r="G27" s="255"/>
      <c r="H27" s="24"/>
      <c r="I27" s="24"/>
      <c r="J27" s="24"/>
      <c r="K27" s="24"/>
      <c r="L27" s="24"/>
      <c r="M27" s="24" t="str">
        <f t="shared" si="0"/>
        <v/>
      </c>
      <c r="N27" s="24">
        <f t="shared" si="1"/>
        <v>0</v>
      </c>
    </row>
    <row r="28" spans="1:14" ht="13.5" customHeight="1" x14ac:dyDescent="0.2">
      <c r="C28" s="255"/>
      <c r="D28" s="255"/>
      <c r="E28" s="255"/>
      <c r="F28" s="255"/>
      <c r="G28" s="255"/>
      <c r="H28" s="24"/>
      <c r="I28" s="24"/>
      <c r="J28" s="24"/>
      <c r="K28" s="24"/>
      <c r="L28" s="24"/>
      <c r="M28" s="24" t="str">
        <f t="shared" ref="M28:M65" si="2">CONCATENATE(C28,D28,E28,F28,G28)</f>
        <v/>
      </c>
      <c r="N28" s="24">
        <f t="shared" si="1"/>
        <v>0</v>
      </c>
    </row>
    <row r="29" spans="1:14" x14ac:dyDescent="0.2">
      <c r="C29" s="255"/>
      <c r="D29" s="255"/>
      <c r="E29" s="255"/>
      <c r="F29" s="255"/>
      <c r="G29" s="255"/>
      <c r="H29" s="24"/>
      <c r="I29" s="24"/>
      <c r="J29" s="24"/>
      <c r="K29" s="24"/>
      <c r="L29" s="24"/>
      <c r="M29" s="24" t="str">
        <f t="shared" si="2"/>
        <v/>
      </c>
      <c r="N29" s="24">
        <f t="shared" si="1"/>
        <v>0</v>
      </c>
    </row>
    <row r="30" spans="1:14" x14ac:dyDescent="0.2">
      <c r="C30" s="255"/>
      <c r="D30" s="255"/>
      <c r="E30" s="255"/>
      <c r="F30" s="255"/>
      <c r="G30" s="255"/>
      <c r="H30" s="24"/>
      <c r="I30" s="24"/>
      <c r="J30" s="24"/>
      <c r="K30" s="24"/>
      <c r="L30" s="24"/>
      <c r="M30" s="24" t="str">
        <f t="shared" si="2"/>
        <v/>
      </c>
      <c r="N30" s="24">
        <f t="shared" si="1"/>
        <v>0</v>
      </c>
    </row>
    <row r="31" spans="1:14" x14ac:dyDescent="0.2">
      <c r="C31" s="255"/>
      <c r="D31" s="255"/>
      <c r="E31" s="255"/>
      <c r="F31" s="255"/>
      <c r="G31" s="255"/>
      <c r="H31" s="24"/>
      <c r="I31" s="24"/>
      <c r="J31" s="24"/>
      <c r="K31" s="24"/>
      <c r="L31" s="24"/>
      <c r="M31" s="24" t="str">
        <f t="shared" si="2"/>
        <v/>
      </c>
      <c r="N31" s="24">
        <f t="shared" si="1"/>
        <v>0</v>
      </c>
    </row>
    <row r="32" spans="1:14" x14ac:dyDescent="0.2">
      <c r="C32" s="255"/>
      <c r="D32" s="255"/>
      <c r="E32" s="255"/>
      <c r="F32" s="255"/>
      <c r="G32" s="255"/>
      <c r="H32" s="24"/>
      <c r="I32" s="24"/>
      <c r="J32" s="24"/>
      <c r="K32" s="24"/>
      <c r="L32" s="24"/>
      <c r="M32" s="24" t="str">
        <f t="shared" si="2"/>
        <v/>
      </c>
      <c r="N32" s="24">
        <f t="shared" si="1"/>
        <v>0</v>
      </c>
    </row>
    <row r="33" spans="3:14" x14ac:dyDescent="0.2">
      <c r="C33" s="255"/>
      <c r="D33" s="255"/>
      <c r="E33" s="255"/>
      <c r="F33" s="255"/>
      <c r="G33" s="255"/>
      <c r="H33" s="24"/>
      <c r="I33" s="24"/>
      <c r="J33" s="24"/>
      <c r="K33" s="24"/>
      <c r="L33" s="24"/>
      <c r="M33" s="24" t="str">
        <f t="shared" si="2"/>
        <v/>
      </c>
      <c r="N33" s="24">
        <f t="shared" si="1"/>
        <v>0</v>
      </c>
    </row>
    <row r="34" spans="3:14" x14ac:dyDescent="0.2">
      <c r="C34" s="255"/>
      <c r="D34" s="255"/>
      <c r="E34" s="255"/>
      <c r="F34" s="255"/>
      <c r="G34" s="255"/>
      <c r="H34" s="24"/>
      <c r="I34" s="24"/>
      <c r="J34" s="24"/>
      <c r="K34" s="24"/>
      <c r="L34" s="24"/>
      <c r="M34" s="24" t="str">
        <f t="shared" si="2"/>
        <v/>
      </c>
      <c r="N34" s="24">
        <f t="shared" si="1"/>
        <v>0</v>
      </c>
    </row>
    <row r="35" spans="3:14" x14ac:dyDescent="0.2">
      <c r="C35" s="255"/>
      <c r="D35" s="255"/>
      <c r="E35" s="255"/>
      <c r="F35" s="255"/>
      <c r="G35" s="255"/>
      <c r="H35" s="24"/>
      <c r="I35" s="24"/>
      <c r="J35" s="24"/>
      <c r="K35" s="24"/>
      <c r="L35" s="24"/>
      <c r="M35" s="24" t="str">
        <f t="shared" si="2"/>
        <v/>
      </c>
      <c r="N35" s="24">
        <f t="shared" si="1"/>
        <v>0</v>
      </c>
    </row>
    <row r="36" spans="3:14" x14ac:dyDescent="0.2">
      <c r="C36" s="255"/>
      <c r="D36" s="255"/>
      <c r="E36" s="255"/>
      <c r="F36" s="255"/>
      <c r="G36" s="255"/>
      <c r="H36" s="24"/>
      <c r="I36" s="24"/>
      <c r="J36" s="24"/>
      <c r="K36" s="24"/>
      <c r="L36" s="24"/>
      <c r="M36" s="24" t="str">
        <f t="shared" si="2"/>
        <v/>
      </c>
      <c r="N36" s="24">
        <f t="shared" si="1"/>
        <v>0</v>
      </c>
    </row>
    <row r="37" spans="3:14" x14ac:dyDescent="0.2">
      <c r="C37" s="255"/>
      <c r="D37" s="255"/>
      <c r="E37" s="255"/>
      <c r="F37" s="255"/>
      <c r="G37" s="255"/>
      <c r="H37" s="24"/>
      <c r="I37" s="24"/>
      <c r="J37" s="24"/>
      <c r="K37" s="24"/>
      <c r="L37" s="24"/>
      <c r="M37" s="24" t="str">
        <f t="shared" si="2"/>
        <v/>
      </c>
      <c r="N37" s="24">
        <f t="shared" si="1"/>
        <v>0</v>
      </c>
    </row>
    <row r="38" spans="3:14" x14ac:dyDescent="0.2">
      <c r="C38" s="255"/>
      <c r="D38" s="255"/>
      <c r="E38" s="255"/>
      <c r="F38" s="255"/>
      <c r="G38" s="255"/>
      <c r="H38" s="24"/>
      <c r="I38" s="24"/>
      <c r="J38" s="24"/>
      <c r="K38" s="24"/>
      <c r="L38" s="24"/>
      <c r="M38" s="24" t="str">
        <f t="shared" si="2"/>
        <v/>
      </c>
      <c r="N38" s="24">
        <f t="shared" si="1"/>
        <v>0</v>
      </c>
    </row>
    <row r="39" spans="3:14" x14ac:dyDescent="0.2">
      <c r="C39" s="255"/>
      <c r="D39" s="255"/>
      <c r="E39" s="255"/>
      <c r="F39" s="255"/>
      <c r="G39" s="255"/>
      <c r="H39" s="24"/>
      <c r="I39" s="24"/>
      <c r="J39" s="24"/>
      <c r="K39" s="24"/>
      <c r="L39" s="24"/>
      <c r="M39" s="24" t="str">
        <f t="shared" si="2"/>
        <v/>
      </c>
      <c r="N39" s="24">
        <f t="shared" si="1"/>
        <v>0</v>
      </c>
    </row>
    <row r="40" spans="3:14" x14ac:dyDescent="0.2">
      <c r="C40" s="255"/>
      <c r="D40" s="255"/>
      <c r="E40" s="255"/>
      <c r="F40" s="255"/>
      <c r="G40" s="255"/>
      <c r="H40" s="24"/>
      <c r="I40" s="24"/>
      <c r="J40" s="24"/>
      <c r="K40" s="24"/>
      <c r="L40" s="24"/>
      <c r="M40" s="24" t="str">
        <f t="shared" si="2"/>
        <v/>
      </c>
      <c r="N40" s="24">
        <f t="shared" si="1"/>
        <v>0</v>
      </c>
    </row>
    <row r="41" spans="3:14" x14ac:dyDescent="0.2">
      <c r="C41" s="255"/>
      <c r="D41" s="255"/>
      <c r="E41" s="255"/>
      <c r="F41" s="255"/>
      <c r="G41" s="255"/>
      <c r="H41" s="24"/>
      <c r="I41" s="24"/>
      <c r="J41" s="24"/>
      <c r="K41" s="24"/>
      <c r="L41" s="24"/>
      <c r="M41" s="24" t="str">
        <f t="shared" si="2"/>
        <v/>
      </c>
      <c r="N41" s="24">
        <f t="shared" si="1"/>
        <v>0</v>
      </c>
    </row>
    <row r="42" spans="3:14" x14ac:dyDescent="0.2">
      <c r="C42" s="255"/>
      <c r="D42" s="255"/>
      <c r="E42" s="255"/>
      <c r="F42" s="255"/>
      <c r="G42" s="255"/>
      <c r="H42" s="24"/>
      <c r="I42" s="24"/>
      <c r="J42" s="24"/>
      <c r="K42" s="24"/>
      <c r="L42" s="24"/>
      <c r="M42" s="24" t="str">
        <f t="shared" si="2"/>
        <v/>
      </c>
      <c r="N42" s="24">
        <f t="shared" si="1"/>
        <v>0</v>
      </c>
    </row>
    <row r="43" spans="3:14" x14ac:dyDescent="0.2">
      <c r="C43" s="255"/>
      <c r="D43" s="255"/>
      <c r="E43" s="255"/>
      <c r="F43" s="255"/>
      <c r="G43" s="255"/>
      <c r="H43" s="24"/>
      <c r="I43" s="24"/>
      <c r="J43" s="24"/>
      <c r="K43" s="24"/>
      <c r="L43" s="24"/>
      <c r="M43" s="24" t="str">
        <f t="shared" si="2"/>
        <v/>
      </c>
      <c r="N43" s="24">
        <f t="shared" si="1"/>
        <v>0</v>
      </c>
    </row>
    <row r="44" spans="3:14" x14ac:dyDescent="0.2">
      <c r="C44" s="255"/>
      <c r="D44" s="255"/>
      <c r="E44" s="255"/>
      <c r="F44" s="255"/>
      <c r="G44" s="255"/>
      <c r="H44" s="24"/>
      <c r="I44" s="24"/>
      <c r="J44" s="24"/>
      <c r="K44" s="24"/>
      <c r="L44" s="24"/>
      <c r="M44" s="24" t="str">
        <f t="shared" si="2"/>
        <v/>
      </c>
      <c r="N44" s="24">
        <f t="shared" si="1"/>
        <v>0</v>
      </c>
    </row>
    <row r="45" spans="3:14" x14ac:dyDescent="0.2">
      <c r="C45" s="255"/>
      <c r="D45" s="255"/>
      <c r="E45" s="255"/>
      <c r="F45" s="255"/>
      <c r="G45" s="255"/>
      <c r="H45" s="24"/>
      <c r="I45" s="24"/>
      <c r="J45" s="24"/>
      <c r="K45" s="24"/>
      <c r="L45" s="24"/>
      <c r="M45" s="24" t="str">
        <f t="shared" si="2"/>
        <v/>
      </c>
      <c r="N45" s="24">
        <f t="shared" si="1"/>
        <v>0</v>
      </c>
    </row>
    <row r="46" spans="3:14" x14ac:dyDescent="0.2">
      <c r="C46" s="255"/>
      <c r="D46" s="255"/>
      <c r="E46" s="255"/>
      <c r="F46" s="255"/>
      <c r="G46" s="255"/>
      <c r="H46" s="24"/>
      <c r="I46" s="24"/>
      <c r="J46" s="24"/>
      <c r="K46" s="24"/>
      <c r="L46" s="24"/>
      <c r="M46" s="24" t="str">
        <f t="shared" si="2"/>
        <v/>
      </c>
      <c r="N46" s="24">
        <f t="shared" si="1"/>
        <v>0</v>
      </c>
    </row>
    <row r="47" spans="3:14" x14ac:dyDescent="0.2">
      <c r="C47" s="255"/>
      <c r="D47" s="255"/>
      <c r="E47" s="255"/>
      <c r="F47" s="255"/>
      <c r="G47" s="255"/>
      <c r="H47" s="24"/>
      <c r="I47" s="24"/>
      <c r="J47" s="24"/>
      <c r="K47" s="24"/>
      <c r="L47" s="24"/>
      <c r="M47" s="24" t="str">
        <f t="shared" si="2"/>
        <v/>
      </c>
      <c r="N47" s="24">
        <f t="shared" si="1"/>
        <v>0</v>
      </c>
    </row>
    <row r="48" spans="3:14" x14ac:dyDescent="0.2">
      <c r="C48" s="255"/>
      <c r="D48" s="255"/>
      <c r="E48" s="255"/>
      <c r="F48" s="255"/>
      <c r="G48" s="255"/>
      <c r="H48" s="24"/>
      <c r="I48" s="24"/>
      <c r="J48" s="24"/>
      <c r="K48" s="24"/>
      <c r="L48" s="24"/>
      <c r="M48" s="24" t="str">
        <f t="shared" si="2"/>
        <v/>
      </c>
      <c r="N48" s="24">
        <f t="shared" si="1"/>
        <v>0</v>
      </c>
    </row>
    <row r="49" spans="3:14" x14ac:dyDescent="0.2">
      <c r="C49" s="255"/>
      <c r="D49" s="255"/>
      <c r="E49" s="255"/>
      <c r="F49" s="255"/>
      <c r="G49" s="255"/>
      <c r="H49" s="24"/>
      <c r="I49" s="24"/>
      <c r="J49" s="24"/>
      <c r="K49" s="24"/>
      <c r="L49" s="24"/>
      <c r="M49" s="24" t="str">
        <f t="shared" si="2"/>
        <v/>
      </c>
      <c r="N49" s="24">
        <f t="shared" si="1"/>
        <v>0</v>
      </c>
    </row>
    <row r="50" spans="3:14" x14ac:dyDescent="0.2">
      <c r="C50" s="255"/>
      <c r="D50" s="255"/>
      <c r="E50" s="255"/>
      <c r="F50" s="255"/>
      <c r="G50" s="255"/>
      <c r="H50" s="24"/>
      <c r="I50" s="24"/>
      <c r="J50" s="24"/>
      <c r="K50" s="24"/>
      <c r="L50" s="24"/>
      <c r="M50" s="24" t="str">
        <f t="shared" si="2"/>
        <v/>
      </c>
      <c r="N50" s="24">
        <f t="shared" si="1"/>
        <v>0</v>
      </c>
    </row>
    <row r="51" spans="3:14" x14ac:dyDescent="0.2">
      <c r="C51" s="255"/>
      <c r="D51" s="255"/>
      <c r="E51" s="255"/>
      <c r="F51" s="255"/>
      <c r="G51" s="255"/>
      <c r="H51" s="24"/>
      <c r="I51" s="24"/>
      <c r="J51" s="24"/>
      <c r="K51" s="24"/>
      <c r="L51" s="24"/>
      <c r="M51" s="24" t="str">
        <f t="shared" si="2"/>
        <v/>
      </c>
      <c r="N51" s="24">
        <f t="shared" si="1"/>
        <v>0</v>
      </c>
    </row>
    <row r="52" spans="3:14" x14ac:dyDescent="0.2">
      <c r="C52" s="255"/>
      <c r="D52" s="255"/>
      <c r="E52" s="255"/>
      <c r="F52" s="255"/>
      <c r="G52" s="255"/>
      <c r="H52" s="24"/>
      <c r="I52" s="24"/>
      <c r="J52" s="24"/>
      <c r="K52" s="24"/>
      <c r="L52" s="24"/>
      <c r="M52" s="24" t="str">
        <f t="shared" si="2"/>
        <v/>
      </c>
      <c r="N52" s="24">
        <f t="shared" si="1"/>
        <v>0</v>
      </c>
    </row>
    <row r="53" spans="3:14" x14ac:dyDescent="0.2">
      <c r="C53" s="255"/>
      <c r="D53" s="255"/>
      <c r="E53" s="255"/>
      <c r="F53" s="255"/>
      <c r="G53" s="255"/>
      <c r="H53" s="24"/>
      <c r="I53" s="24"/>
      <c r="J53" s="24"/>
      <c r="K53" s="24"/>
      <c r="L53" s="24"/>
      <c r="M53" s="24" t="str">
        <f t="shared" si="2"/>
        <v/>
      </c>
      <c r="N53" s="24">
        <f t="shared" si="1"/>
        <v>0</v>
      </c>
    </row>
    <row r="54" spans="3:14" x14ac:dyDescent="0.2">
      <c r="C54" s="255"/>
      <c r="D54" s="255"/>
      <c r="E54" s="255"/>
      <c r="F54" s="255"/>
      <c r="G54" s="255"/>
      <c r="H54" s="24"/>
      <c r="I54" s="24"/>
      <c r="J54" s="24"/>
      <c r="K54" s="24"/>
      <c r="L54" s="24"/>
      <c r="M54" s="24" t="str">
        <f t="shared" si="2"/>
        <v/>
      </c>
      <c r="N54" s="24">
        <f t="shared" si="1"/>
        <v>0</v>
      </c>
    </row>
    <row r="55" spans="3:14" x14ac:dyDescent="0.2">
      <c r="C55" s="255"/>
      <c r="D55" s="255"/>
      <c r="E55" s="255"/>
      <c r="F55" s="255"/>
      <c r="G55" s="255"/>
      <c r="H55" s="24"/>
      <c r="I55" s="24"/>
      <c r="J55" s="24"/>
      <c r="K55" s="24"/>
      <c r="L55" s="24"/>
      <c r="M55" s="24" t="str">
        <f t="shared" si="2"/>
        <v/>
      </c>
      <c r="N55" s="24">
        <f t="shared" si="1"/>
        <v>0</v>
      </c>
    </row>
    <row r="56" spans="3:14" x14ac:dyDescent="0.2">
      <c r="C56" s="255"/>
      <c r="D56" s="255"/>
      <c r="E56" s="255"/>
      <c r="F56" s="255"/>
      <c r="G56" s="255"/>
      <c r="H56" s="24"/>
      <c r="I56" s="24"/>
      <c r="J56" s="24"/>
      <c r="K56" s="24"/>
      <c r="L56" s="24"/>
      <c r="M56" s="24" t="str">
        <f t="shared" si="2"/>
        <v/>
      </c>
      <c r="N56" s="24">
        <f t="shared" si="1"/>
        <v>0</v>
      </c>
    </row>
    <row r="57" spans="3:14" x14ac:dyDescent="0.2">
      <c r="C57" s="255"/>
      <c r="D57" s="255"/>
      <c r="E57" s="255"/>
      <c r="F57" s="255"/>
      <c r="G57" s="255"/>
      <c r="H57" s="24"/>
      <c r="I57" s="24"/>
      <c r="J57" s="24"/>
      <c r="K57" s="24"/>
      <c r="L57" s="24"/>
      <c r="M57" s="24" t="str">
        <f t="shared" si="2"/>
        <v/>
      </c>
      <c r="N57" s="24">
        <f t="shared" si="1"/>
        <v>0</v>
      </c>
    </row>
    <row r="58" spans="3:14" x14ac:dyDescent="0.2">
      <c r="C58" s="255"/>
      <c r="D58" s="255"/>
      <c r="E58" s="255"/>
      <c r="F58" s="255"/>
      <c r="G58" s="255"/>
      <c r="H58" s="24"/>
      <c r="I58" s="24"/>
      <c r="J58" s="24"/>
      <c r="K58" s="24"/>
      <c r="L58" s="24"/>
      <c r="M58" s="24" t="str">
        <f t="shared" si="2"/>
        <v/>
      </c>
      <c r="N58" s="24">
        <f t="shared" si="1"/>
        <v>0</v>
      </c>
    </row>
    <row r="59" spans="3:14" x14ac:dyDescent="0.2">
      <c r="C59" s="255"/>
      <c r="D59" s="255"/>
      <c r="E59" s="255"/>
      <c r="F59" s="255"/>
      <c r="G59" s="255"/>
      <c r="H59" s="24"/>
      <c r="I59" s="24"/>
      <c r="J59" s="24"/>
      <c r="K59" s="24"/>
      <c r="L59" s="24"/>
      <c r="M59" s="24" t="str">
        <f t="shared" si="2"/>
        <v/>
      </c>
      <c r="N59" s="24">
        <f t="shared" si="1"/>
        <v>0</v>
      </c>
    </row>
    <row r="60" spans="3:14" x14ac:dyDescent="0.2">
      <c r="C60" s="255"/>
      <c r="D60" s="255"/>
      <c r="E60" s="255"/>
      <c r="F60" s="255"/>
      <c r="G60" s="255"/>
      <c r="H60" s="24"/>
      <c r="I60" s="24"/>
      <c r="J60" s="24"/>
      <c r="K60" s="24"/>
      <c r="L60" s="24"/>
      <c r="M60" s="24" t="str">
        <f t="shared" si="2"/>
        <v/>
      </c>
      <c r="N60" s="24">
        <f t="shared" si="1"/>
        <v>0</v>
      </c>
    </row>
    <row r="61" spans="3:14" x14ac:dyDescent="0.2">
      <c r="C61" s="255"/>
      <c r="D61" s="255"/>
      <c r="E61" s="255"/>
      <c r="F61" s="255"/>
      <c r="G61" s="255"/>
      <c r="H61" s="24"/>
      <c r="I61" s="24"/>
      <c r="J61" s="24"/>
      <c r="K61" s="24"/>
      <c r="L61" s="24"/>
      <c r="M61" s="24" t="str">
        <f t="shared" si="2"/>
        <v/>
      </c>
      <c r="N61" s="24">
        <f t="shared" si="1"/>
        <v>0</v>
      </c>
    </row>
    <row r="62" spans="3:14" x14ac:dyDescent="0.2">
      <c r="C62" s="255"/>
      <c r="D62" s="255"/>
      <c r="E62" s="255"/>
      <c r="F62" s="255"/>
      <c r="G62" s="255"/>
      <c r="H62" s="24"/>
      <c r="I62" s="24"/>
      <c r="J62" s="24"/>
      <c r="K62" s="24"/>
      <c r="L62" s="24"/>
      <c r="M62" s="24" t="str">
        <f t="shared" si="2"/>
        <v/>
      </c>
      <c r="N62" s="24">
        <f t="shared" si="1"/>
        <v>0</v>
      </c>
    </row>
    <row r="63" spans="3:14" x14ac:dyDescent="0.2">
      <c r="C63" s="255"/>
      <c r="D63" s="255"/>
      <c r="E63" s="255"/>
      <c r="F63" s="255"/>
      <c r="G63" s="255"/>
      <c r="H63" s="24"/>
      <c r="I63" s="24"/>
      <c r="J63" s="24"/>
      <c r="K63" s="24"/>
      <c r="L63" s="24"/>
      <c r="M63" s="24" t="str">
        <f t="shared" si="2"/>
        <v/>
      </c>
      <c r="N63" s="24">
        <f t="shared" si="1"/>
        <v>0</v>
      </c>
    </row>
    <row r="64" spans="3:14" x14ac:dyDescent="0.2">
      <c r="C64" s="255"/>
      <c r="D64" s="255"/>
      <c r="E64" s="255"/>
      <c r="F64" s="255"/>
      <c r="G64" s="255"/>
      <c r="H64" s="24"/>
      <c r="I64" s="24"/>
      <c r="J64" s="24"/>
      <c r="K64" s="24"/>
      <c r="L64" s="24"/>
      <c r="M64" s="24" t="str">
        <f t="shared" si="2"/>
        <v/>
      </c>
      <c r="N64" s="24">
        <f t="shared" si="1"/>
        <v>0</v>
      </c>
    </row>
    <row r="65" spans="3:14" x14ac:dyDescent="0.2">
      <c r="C65" s="256"/>
      <c r="D65" s="256"/>
      <c r="E65" s="256"/>
      <c r="F65" s="256"/>
      <c r="G65" s="256"/>
      <c r="H65" s="25"/>
      <c r="I65" s="25"/>
      <c r="J65" s="25"/>
      <c r="K65" s="25"/>
      <c r="L65" s="25"/>
      <c r="M65" s="25" t="str">
        <f t="shared" si="2"/>
        <v/>
      </c>
      <c r="N65" s="25">
        <f t="shared" si="1"/>
        <v>0</v>
      </c>
    </row>
  </sheetData>
  <mergeCells count="1">
    <mergeCell ref="D4:N4"/>
  </mergeCells>
  <phoneticPr fontId="5"/>
  <conditionalFormatting sqref="C18:G65">
    <cfRule type="expression" dxfId="41" priority="1" stopIfTrue="1">
      <formula>$N18&gt;1</formula>
    </cfRule>
  </conditionalFormatting>
  <dataValidations count="1">
    <dataValidation type="list" allowBlank="1" showInputMessage="1" showErrorMessage="1" sqref="A18:B65" xr:uid="{00000000-0002-0000-0E00-000000000000}">
      <formula1>"削除"</formula1>
    </dataValidation>
  </dataValidations>
  <pageMargins left="0.75" right="0.75" top="1" bottom="1" header="0.51200000000000001" footer="0.51200000000000001"/>
  <pageSetup paperSize="9" scale="90" orientation="portrait" horizontalDpi="96" verticalDpi="96"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22"/>
  </sheetPr>
  <dimension ref="B2:K70"/>
  <sheetViews>
    <sheetView showGridLines="0" workbookViewId="0"/>
  </sheetViews>
  <sheetFormatPr defaultRowHeight="13.2" x14ac:dyDescent="0.2"/>
  <cols>
    <col min="1" max="1" width="2.6640625" customWidth="1"/>
    <col min="3" max="3" width="18.6640625" customWidth="1"/>
    <col min="4" max="4" width="8.109375" customWidth="1"/>
    <col min="5" max="5" width="12.6640625" customWidth="1"/>
    <col min="6" max="6" width="5.77734375" customWidth="1"/>
    <col min="7" max="7" width="12.109375" customWidth="1"/>
    <col min="8" max="11" width="17.109375" customWidth="1"/>
  </cols>
  <sheetData>
    <row r="2" spans="2:11" x14ac:dyDescent="0.2">
      <c r="B2" s="90" t="s">
        <v>1074</v>
      </c>
    </row>
    <row r="3" spans="2:11" x14ac:dyDescent="0.2">
      <c r="E3" s="76" t="s">
        <v>437</v>
      </c>
      <c r="F3">
        <f>COUNTA(B5:B70)-COUNTIF(B5:B70,"")</f>
        <v>0</v>
      </c>
    </row>
    <row r="4" spans="2:11" x14ac:dyDescent="0.2">
      <c r="B4" s="20" t="s">
        <v>1101</v>
      </c>
      <c r="C4" s="20" t="s">
        <v>1102</v>
      </c>
      <c r="D4" s="20" t="s">
        <v>1103</v>
      </c>
      <c r="E4" s="20" t="s">
        <v>1104</v>
      </c>
      <c r="F4" s="20" t="s">
        <v>1105</v>
      </c>
      <c r="G4" s="151" t="s">
        <v>626</v>
      </c>
      <c r="H4" s="151" t="s">
        <v>1312</v>
      </c>
      <c r="I4" s="151" t="s">
        <v>1315</v>
      </c>
      <c r="J4" s="151" t="s">
        <v>1316</v>
      </c>
      <c r="K4" s="151" t="s">
        <v>1317</v>
      </c>
    </row>
    <row r="5" spans="2:11" x14ac:dyDescent="0.2">
      <c r="B5" s="23" t="str">
        <f>IF(トランザクション!C18="","",トランザクション!C18)</f>
        <v/>
      </c>
      <c r="C5" s="23" t="str">
        <f>IF(トランザクション!D18="","",トランザクション!D18)</f>
        <v/>
      </c>
      <c r="D5" s="23" t="str">
        <f>IF(トランザクション!E18="","",トランザクション!E18)</f>
        <v/>
      </c>
      <c r="E5" s="23" t="str">
        <f>IF(トランザクション!F18="","",トランザクション!F18)</f>
        <v/>
      </c>
      <c r="F5" s="23" t="str">
        <f>IF(トランザクション!G18="","",トランザクション!G18)</f>
        <v/>
      </c>
      <c r="G5" s="23" t="str">
        <f>IF(B5&lt;&gt;"",IF(トランザクション!A18="削除",99,IF(トランザクション_In!L8&lt;&gt;トランザクション!M18,2,IF(トランザクション_In!G8="","",トランザクション_In!G8))),"")</f>
        <v/>
      </c>
      <c r="H5" s="23" t="str">
        <f>IF(トランザクション!I18="","",トランザクション!I18)</f>
        <v/>
      </c>
      <c r="I5" s="23" t="str">
        <f>IF(トランザクション!J18="","",トランザクション!J18)</f>
        <v/>
      </c>
      <c r="J5" s="23" t="str">
        <f>IF(トランザクション!K18="","",トランザクション!K18)</f>
        <v/>
      </c>
      <c r="K5" s="23" t="str">
        <f>IF(トランザクション!L18="","",トランザクション!L18)</f>
        <v/>
      </c>
    </row>
    <row r="6" spans="2:11" x14ac:dyDescent="0.2">
      <c r="B6" s="24" t="str">
        <f>IF(トランザクション!C19="","",トランザクション!C19)</f>
        <v/>
      </c>
      <c r="C6" s="24" t="str">
        <f>IF(トランザクション!D19="","",トランザクション!D19)</f>
        <v/>
      </c>
      <c r="D6" s="24" t="str">
        <f>IF(トランザクション!E19="","",トランザクション!E19)</f>
        <v/>
      </c>
      <c r="E6" s="24" t="str">
        <f>IF(トランザクション!F19="","",トランザクション!F19)</f>
        <v/>
      </c>
      <c r="F6" s="24" t="str">
        <f>IF(トランザクション!G19="","",トランザクション!G19)</f>
        <v/>
      </c>
      <c r="G6" s="24" t="str">
        <f>IF(B6&lt;&gt;"",IF(トランザクション!A19="削除",99,IF(トランザクション_In!L9&lt;&gt;トランザクション!M19,2,IF(トランザクション_In!G9="","",トランザクション_In!G9))),"")</f>
        <v/>
      </c>
      <c r="H6" s="24" t="str">
        <f>IF(トランザクション!I19="","",トランザクション!I19)</f>
        <v/>
      </c>
      <c r="I6" s="24" t="str">
        <f>IF(トランザクション!J19="","",トランザクション!J19)</f>
        <v/>
      </c>
      <c r="J6" s="24" t="str">
        <f>IF(トランザクション!K19="","",トランザクション!K19)</f>
        <v/>
      </c>
      <c r="K6" s="24" t="str">
        <f>IF(トランザクション!L19="","",トランザクション!L19)</f>
        <v/>
      </c>
    </row>
    <row r="7" spans="2:11" x14ac:dyDescent="0.2">
      <c r="B7" s="24" t="str">
        <f>IF(トランザクション!C20="","",トランザクション!C20)</f>
        <v/>
      </c>
      <c r="C7" s="24" t="str">
        <f>IF(トランザクション!D20="","",トランザクション!D20)</f>
        <v/>
      </c>
      <c r="D7" s="24" t="str">
        <f>IF(トランザクション!E20="","",トランザクション!E20)</f>
        <v/>
      </c>
      <c r="E7" s="24" t="str">
        <f>IF(トランザクション!F20="","",トランザクション!F20)</f>
        <v/>
      </c>
      <c r="F7" s="24" t="str">
        <f>IF(トランザクション!G20="","",トランザクション!G20)</f>
        <v/>
      </c>
      <c r="G7" s="24" t="str">
        <f>IF(B7&lt;&gt;"",IF(トランザクション!A20="削除",99,IF(トランザクション_In!L10&lt;&gt;トランザクション!M20,2,IF(トランザクション_In!G10="","",トランザクション_In!G10))),"")</f>
        <v/>
      </c>
      <c r="H7" s="24" t="str">
        <f>IF(トランザクション!I20="","",トランザクション!I20)</f>
        <v/>
      </c>
      <c r="I7" s="24" t="str">
        <f>IF(トランザクション!J20="","",トランザクション!J20)</f>
        <v/>
      </c>
      <c r="J7" s="24" t="str">
        <f>IF(トランザクション!K20="","",トランザクション!K20)</f>
        <v/>
      </c>
      <c r="K7" s="24" t="str">
        <f>IF(トランザクション!L20="","",トランザクション!L20)</f>
        <v/>
      </c>
    </row>
    <row r="8" spans="2:11" x14ac:dyDescent="0.2">
      <c r="B8" s="24" t="str">
        <f>IF(トランザクション!C21="","",トランザクション!C21)</f>
        <v/>
      </c>
      <c r="C8" s="24" t="str">
        <f>IF(トランザクション!D21="","",トランザクション!D21)</f>
        <v/>
      </c>
      <c r="D8" s="24" t="str">
        <f>IF(トランザクション!E21="","",トランザクション!E21)</f>
        <v/>
      </c>
      <c r="E8" s="24" t="str">
        <f>IF(トランザクション!F21="","",トランザクション!F21)</f>
        <v/>
      </c>
      <c r="F8" s="24" t="str">
        <f>IF(トランザクション!G21="","",トランザクション!G21)</f>
        <v/>
      </c>
      <c r="G8" s="24" t="str">
        <f>IF(B8&lt;&gt;"",IF(トランザクション!A21="削除",99,IF(トランザクション_In!L11&lt;&gt;トランザクション!M21,2,IF(トランザクション_In!G11="","",トランザクション_In!G11))),"")</f>
        <v/>
      </c>
      <c r="H8" s="24" t="str">
        <f>IF(トランザクション!I21="","",トランザクション!I21)</f>
        <v/>
      </c>
      <c r="I8" s="24" t="str">
        <f>IF(トランザクション!J21="","",トランザクション!J21)</f>
        <v/>
      </c>
      <c r="J8" s="24" t="str">
        <f>IF(トランザクション!K21="","",トランザクション!K21)</f>
        <v/>
      </c>
      <c r="K8" s="24" t="str">
        <f>IF(トランザクション!L21="","",トランザクション!L21)</f>
        <v/>
      </c>
    </row>
    <row r="9" spans="2:11" x14ac:dyDescent="0.2">
      <c r="B9" s="24" t="str">
        <f>IF(トランザクション!C22="","",トランザクション!C22)</f>
        <v/>
      </c>
      <c r="C9" s="24" t="str">
        <f>IF(トランザクション!D22="","",トランザクション!D22)</f>
        <v/>
      </c>
      <c r="D9" s="24" t="str">
        <f>IF(トランザクション!E22="","",トランザクション!E22)</f>
        <v/>
      </c>
      <c r="E9" s="24" t="str">
        <f>IF(トランザクション!F22="","",トランザクション!F22)</f>
        <v/>
      </c>
      <c r="F9" s="24" t="str">
        <f>IF(トランザクション!G22="","",トランザクション!G22)</f>
        <v/>
      </c>
      <c r="G9" s="24" t="str">
        <f>IF(B9&lt;&gt;"",IF(トランザクション!A22="削除",99,IF(トランザクション_In!L12&lt;&gt;トランザクション!M22,2,IF(トランザクション_In!G12="","",トランザクション_In!G12))),"")</f>
        <v/>
      </c>
      <c r="H9" s="24" t="str">
        <f>IF(トランザクション!I22="","",トランザクション!I22)</f>
        <v/>
      </c>
      <c r="I9" s="24" t="str">
        <f>IF(トランザクション!J22="","",トランザクション!J22)</f>
        <v/>
      </c>
      <c r="J9" s="24" t="str">
        <f>IF(トランザクション!K22="","",トランザクション!K22)</f>
        <v/>
      </c>
      <c r="K9" s="24" t="str">
        <f>IF(トランザクション!L22="","",トランザクション!L22)</f>
        <v/>
      </c>
    </row>
    <row r="10" spans="2:11" x14ac:dyDescent="0.2">
      <c r="B10" s="24" t="str">
        <f>IF(トランザクション!C23="","",トランザクション!C23)</f>
        <v/>
      </c>
      <c r="C10" s="24" t="str">
        <f>IF(トランザクション!D23="","",トランザクション!D23)</f>
        <v/>
      </c>
      <c r="D10" s="24" t="str">
        <f>IF(トランザクション!E23="","",トランザクション!E23)</f>
        <v/>
      </c>
      <c r="E10" s="24" t="str">
        <f>IF(トランザクション!F23="","",トランザクション!F23)</f>
        <v/>
      </c>
      <c r="F10" s="24" t="str">
        <f>IF(トランザクション!G23="","",トランザクション!G23)</f>
        <v/>
      </c>
      <c r="G10" s="24" t="str">
        <f>IF(B10&lt;&gt;"",IF(トランザクション!A23="削除",99,IF(トランザクション_In!L13&lt;&gt;トランザクション!M23,2,IF(トランザクション_In!G13="","",トランザクション_In!G13))),"")</f>
        <v/>
      </c>
      <c r="H10" s="24" t="str">
        <f>IF(トランザクション!I23="","",トランザクション!I23)</f>
        <v/>
      </c>
      <c r="I10" s="24" t="str">
        <f>IF(トランザクション!J23="","",トランザクション!J23)</f>
        <v/>
      </c>
      <c r="J10" s="24" t="str">
        <f>IF(トランザクション!K23="","",トランザクション!K23)</f>
        <v/>
      </c>
      <c r="K10" s="24" t="str">
        <f>IF(トランザクション!L23="","",トランザクション!L23)</f>
        <v/>
      </c>
    </row>
    <row r="11" spans="2:11" x14ac:dyDescent="0.2">
      <c r="B11" s="24" t="str">
        <f>IF(トランザクション!C24="","",トランザクション!C24)</f>
        <v/>
      </c>
      <c r="C11" s="24" t="str">
        <f>IF(トランザクション!D24="","",トランザクション!D24)</f>
        <v/>
      </c>
      <c r="D11" s="24" t="str">
        <f>IF(トランザクション!E24="","",トランザクション!E24)</f>
        <v/>
      </c>
      <c r="E11" s="24" t="str">
        <f>IF(トランザクション!F24="","",トランザクション!F24)</f>
        <v/>
      </c>
      <c r="F11" s="24" t="str">
        <f>IF(トランザクション!G24="","",トランザクション!G24)</f>
        <v/>
      </c>
      <c r="G11" s="24" t="str">
        <f>IF(B11&lt;&gt;"",IF(トランザクション!A24="削除",99,IF(トランザクション_In!L14&lt;&gt;トランザクション!M24,2,IF(トランザクション_In!G14="","",トランザクション_In!G14))),"")</f>
        <v/>
      </c>
      <c r="H11" s="24" t="str">
        <f>IF(トランザクション!I24="","",トランザクション!I24)</f>
        <v/>
      </c>
      <c r="I11" s="24" t="str">
        <f>IF(トランザクション!J24="","",トランザクション!J24)</f>
        <v/>
      </c>
      <c r="J11" s="24" t="str">
        <f>IF(トランザクション!K24="","",トランザクション!K24)</f>
        <v/>
      </c>
      <c r="K11" s="24" t="str">
        <f>IF(トランザクション!L24="","",トランザクション!L24)</f>
        <v/>
      </c>
    </row>
    <row r="12" spans="2:11" x14ac:dyDescent="0.2">
      <c r="B12" s="24" t="str">
        <f>IF(トランザクション!C25="","",トランザクション!C25)</f>
        <v/>
      </c>
      <c r="C12" s="24" t="str">
        <f>IF(トランザクション!D25="","",トランザクション!D25)</f>
        <v/>
      </c>
      <c r="D12" s="24" t="str">
        <f>IF(トランザクション!E25="","",トランザクション!E25)</f>
        <v/>
      </c>
      <c r="E12" s="24" t="str">
        <f>IF(トランザクション!F25="","",トランザクション!F25)</f>
        <v/>
      </c>
      <c r="F12" s="24" t="str">
        <f>IF(トランザクション!G25="","",トランザクション!G25)</f>
        <v/>
      </c>
      <c r="G12" s="24" t="str">
        <f>IF(B12&lt;&gt;"",IF(トランザクション!A25="削除",99,IF(トランザクション_In!L15&lt;&gt;トランザクション!M25,2,IF(トランザクション_In!G15="","",トランザクション_In!G15))),"")</f>
        <v/>
      </c>
      <c r="H12" s="24" t="str">
        <f>IF(トランザクション!I25="","",トランザクション!I25)</f>
        <v/>
      </c>
      <c r="I12" s="24" t="str">
        <f>IF(トランザクション!J25="","",トランザクション!J25)</f>
        <v/>
      </c>
      <c r="J12" s="24" t="str">
        <f>IF(トランザクション!K25="","",トランザクション!K25)</f>
        <v/>
      </c>
      <c r="K12" s="24" t="str">
        <f>IF(トランザクション!L25="","",トランザクション!L25)</f>
        <v/>
      </c>
    </row>
    <row r="13" spans="2:11" x14ac:dyDescent="0.2">
      <c r="B13" s="24" t="str">
        <f>IF(トランザクション!C26="","",トランザクション!C26)</f>
        <v/>
      </c>
      <c r="C13" s="24" t="str">
        <f>IF(トランザクション!D26="","",トランザクション!D26)</f>
        <v/>
      </c>
      <c r="D13" s="24" t="str">
        <f>IF(トランザクション!E26="","",トランザクション!E26)</f>
        <v/>
      </c>
      <c r="E13" s="24" t="str">
        <f>IF(トランザクション!F26="","",トランザクション!F26)</f>
        <v/>
      </c>
      <c r="F13" s="24" t="str">
        <f>IF(トランザクション!G26="","",トランザクション!G26)</f>
        <v/>
      </c>
      <c r="G13" s="24" t="str">
        <f>IF(B13&lt;&gt;"",IF(トランザクション!A26="削除",99,IF(トランザクション_In!L16&lt;&gt;トランザクション!M26,2,IF(トランザクション_In!G16="","",トランザクション_In!G16))),"")</f>
        <v/>
      </c>
      <c r="H13" s="24" t="str">
        <f>IF(トランザクション!I26="","",トランザクション!I26)</f>
        <v/>
      </c>
      <c r="I13" s="24" t="str">
        <f>IF(トランザクション!J26="","",トランザクション!J26)</f>
        <v/>
      </c>
      <c r="J13" s="24" t="str">
        <f>IF(トランザクション!K26="","",トランザクション!K26)</f>
        <v/>
      </c>
      <c r="K13" s="24" t="str">
        <f>IF(トランザクション!L26="","",トランザクション!L26)</f>
        <v/>
      </c>
    </row>
    <row r="14" spans="2:11" x14ac:dyDescent="0.2">
      <c r="B14" s="24" t="str">
        <f>IF(トランザクション!C27="","",トランザクション!C27)</f>
        <v/>
      </c>
      <c r="C14" s="24" t="str">
        <f>IF(トランザクション!D27="","",トランザクション!D27)</f>
        <v/>
      </c>
      <c r="D14" s="24" t="str">
        <f>IF(トランザクション!E27="","",トランザクション!E27)</f>
        <v/>
      </c>
      <c r="E14" s="24" t="str">
        <f>IF(トランザクション!F27="","",トランザクション!F27)</f>
        <v/>
      </c>
      <c r="F14" s="24" t="str">
        <f>IF(トランザクション!G27="","",トランザクション!G27)</f>
        <v/>
      </c>
      <c r="G14" s="24" t="str">
        <f>IF(B14&lt;&gt;"",IF(トランザクション!A27="削除",99,IF(トランザクション_In!L17&lt;&gt;トランザクション!M27,2,IF(トランザクション_In!G17="","",トランザクション_In!G17))),"")</f>
        <v/>
      </c>
      <c r="H14" s="24" t="str">
        <f>IF(トランザクション!I27="","",トランザクション!I27)</f>
        <v/>
      </c>
      <c r="I14" s="24" t="str">
        <f>IF(トランザクション!J27="","",トランザクション!J27)</f>
        <v/>
      </c>
      <c r="J14" s="24" t="str">
        <f>IF(トランザクション!K27="","",トランザクション!K27)</f>
        <v/>
      </c>
      <c r="K14" s="24" t="str">
        <f>IF(トランザクション!L27="","",トランザクション!L27)</f>
        <v/>
      </c>
    </row>
    <row r="15" spans="2:11" x14ac:dyDescent="0.2">
      <c r="B15" s="24" t="str">
        <f>IF(トランザクション!C28="","",トランザクション!C28)</f>
        <v/>
      </c>
      <c r="C15" s="24" t="str">
        <f>IF(トランザクション!D28="","",トランザクション!D28)</f>
        <v/>
      </c>
      <c r="D15" s="24" t="str">
        <f>IF(トランザクション!E28="","",トランザクション!E28)</f>
        <v/>
      </c>
      <c r="E15" s="24" t="str">
        <f>IF(トランザクション!F28="","",トランザクション!F28)</f>
        <v/>
      </c>
      <c r="F15" s="24" t="str">
        <f>IF(トランザクション!G28="","",トランザクション!G28)</f>
        <v/>
      </c>
      <c r="G15" s="24" t="str">
        <f>IF(B15&lt;&gt;"",IF(トランザクション!A28="削除",99,IF(トランザクション_In!L18&lt;&gt;トランザクション!M28,2,IF(トランザクション_In!G18="","",トランザクション_In!G18))),"")</f>
        <v/>
      </c>
      <c r="H15" s="24" t="str">
        <f>IF(トランザクション!I28="","",トランザクション!I28)</f>
        <v/>
      </c>
      <c r="I15" s="24" t="str">
        <f>IF(トランザクション!J28="","",トランザクション!J28)</f>
        <v/>
      </c>
      <c r="J15" s="24" t="str">
        <f>IF(トランザクション!K28="","",トランザクション!K28)</f>
        <v/>
      </c>
      <c r="K15" s="24" t="str">
        <f>IF(トランザクション!L28="","",トランザクション!L28)</f>
        <v/>
      </c>
    </row>
    <row r="16" spans="2:11" x14ac:dyDescent="0.2">
      <c r="B16" s="24" t="str">
        <f>IF(トランザクション!C29="","",トランザクション!C29)</f>
        <v/>
      </c>
      <c r="C16" s="24" t="str">
        <f>IF(トランザクション!D29="","",トランザクション!D29)</f>
        <v/>
      </c>
      <c r="D16" s="24" t="str">
        <f>IF(トランザクション!E29="","",トランザクション!E29)</f>
        <v/>
      </c>
      <c r="E16" s="24" t="str">
        <f>IF(トランザクション!F29="","",トランザクション!F29)</f>
        <v/>
      </c>
      <c r="F16" s="24" t="str">
        <f>IF(トランザクション!G29="","",トランザクション!G29)</f>
        <v/>
      </c>
      <c r="G16" s="24" t="str">
        <f>IF(B16&lt;&gt;"",IF(トランザクション!A29="削除",99,IF(トランザクション_In!L19&lt;&gt;トランザクション!M29,2,IF(トランザクション_In!G19="","",トランザクション_In!G19))),"")</f>
        <v/>
      </c>
      <c r="H16" s="24" t="str">
        <f>IF(トランザクション!I29="","",トランザクション!I29)</f>
        <v/>
      </c>
      <c r="I16" s="24" t="str">
        <f>IF(トランザクション!J29="","",トランザクション!J29)</f>
        <v/>
      </c>
      <c r="J16" s="24" t="str">
        <f>IF(トランザクション!K29="","",トランザクション!K29)</f>
        <v/>
      </c>
      <c r="K16" s="24" t="str">
        <f>IF(トランザクション!L29="","",トランザクション!L29)</f>
        <v/>
      </c>
    </row>
    <row r="17" spans="2:11" x14ac:dyDescent="0.2">
      <c r="B17" s="24" t="str">
        <f>IF(トランザクション!C30="","",トランザクション!C30)</f>
        <v/>
      </c>
      <c r="C17" s="24" t="str">
        <f>IF(トランザクション!D30="","",トランザクション!D30)</f>
        <v/>
      </c>
      <c r="D17" s="24" t="str">
        <f>IF(トランザクション!E30="","",トランザクション!E30)</f>
        <v/>
      </c>
      <c r="E17" s="24" t="str">
        <f>IF(トランザクション!F30="","",トランザクション!F30)</f>
        <v/>
      </c>
      <c r="F17" s="24" t="str">
        <f>IF(トランザクション!G30="","",トランザクション!G30)</f>
        <v/>
      </c>
      <c r="G17" s="24" t="str">
        <f>IF(B17&lt;&gt;"",IF(トランザクション!A30="削除",99,IF(トランザクション_In!L20&lt;&gt;トランザクション!M30,2,IF(トランザクション_In!G20="","",トランザクション_In!G20))),"")</f>
        <v/>
      </c>
      <c r="H17" s="24" t="str">
        <f>IF(トランザクション!I30="","",トランザクション!I30)</f>
        <v/>
      </c>
      <c r="I17" s="24" t="str">
        <f>IF(トランザクション!J30="","",トランザクション!J30)</f>
        <v/>
      </c>
      <c r="J17" s="24" t="str">
        <f>IF(トランザクション!K30="","",トランザクション!K30)</f>
        <v/>
      </c>
      <c r="K17" s="24" t="str">
        <f>IF(トランザクション!L30="","",トランザクション!L30)</f>
        <v/>
      </c>
    </row>
    <row r="18" spans="2:11" x14ac:dyDescent="0.2">
      <c r="B18" s="24" t="str">
        <f>IF(トランザクション!C31="","",トランザクション!C31)</f>
        <v/>
      </c>
      <c r="C18" s="24" t="str">
        <f>IF(トランザクション!D31="","",トランザクション!D31)</f>
        <v/>
      </c>
      <c r="D18" s="24" t="str">
        <f>IF(トランザクション!E31="","",トランザクション!E31)</f>
        <v/>
      </c>
      <c r="E18" s="24" t="str">
        <f>IF(トランザクション!F31="","",トランザクション!F31)</f>
        <v/>
      </c>
      <c r="F18" s="24" t="str">
        <f>IF(トランザクション!G31="","",トランザクション!G31)</f>
        <v/>
      </c>
      <c r="G18" s="24" t="str">
        <f>IF(B18&lt;&gt;"",IF(トランザクション!A31="削除",99,IF(トランザクション_In!L21&lt;&gt;トランザクション!M31,2,IF(トランザクション_In!G21="","",トランザクション_In!G21))),"")</f>
        <v/>
      </c>
      <c r="H18" s="24" t="str">
        <f>IF(トランザクション!I31="","",トランザクション!I31)</f>
        <v/>
      </c>
      <c r="I18" s="24" t="str">
        <f>IF(トランザクション!J31="","",トランザクション!J31)</f>
        <v/>
      </c>
      <c r="J18" s="24" t="str">
        <f>IF(トランザクション!K31="","",トランザクション!K31)</f>
        <v/>
      </c>
      <c r="K18" s="24" t="str">
        <f>IF(トランザクション!L31="","",トランザクション!L31)</f>
        <v/>
      </c>
    </row>
    <row r="19" spans="2:11" x14ac:dyDescent="0.2">
      <c r="B19" s="24" t="str">
        <f>IF(トランザクション!C32="","",トランザクション!C32)</f>
        <v/>
      </c>
      <c r="C19" s="24" t="str">
        <f>IF(トランザクション!D32="","",トランザクション!D32)</f>
        <v/>
      </c>
      <c r="D19" s="24" t="str">
        <f>IF(トランザクション!E32="","",トランザクション!E32)</f>
        <v/>
      </c>
      <c r="E19" s="24" t="str">
        <f>IF(トランザクション!F32="","",トランザクション!F32)</f>
        <v/>
      </c>
      <c r="F19" s="24" t="str">
        <f>IF(トランザクション!G32="","",トランザクション!G32)</f>
        <v/>
      </c>
      <c r="G19" s="24" t="str">
        <f>IF(B19&lt;&gt;"",IF(トランザクション!A32="削除",99,IF(トランザクション_In!L22&lt;&gt;トランザクション!M32,2,IF(トランザクション_In!G22="","",トランザクション_In!G22))),"")</f>
        <v/>
      </c>
      <c r="H19" s="24" t="str">
        <f>IF(トランザクション!I32="","",トランザクション!I32)</f>
        <v/>
      </c>
      <c r="I19" s="24" t="str">
        <f>IF(トランザクション!J32="","",トランザクション!J32)</f>
        <v/>
      </c>
      <c r="J19" s="24" t="str">
        <f>IF(トランザクション!K32="","",トランザクション!K32)</f>
        <v/>
      </c>
      <c r="K19" s="24" t="str">
        <f>IF(トランザクション!L32="","",トランザクション!L32)</f>
        <v/>
      </c>
    </row>
    <row r="20" spans="2:11" x14ac:dyDescent="0.2">
      <c r="B20" s="24" t="str">
        <f>IF(トランザクション!C33="","",トランザクション!C33)</f>
        <v/>
      </c>
      <c r="C20" s="24" t="str">
        <f>IF(トランザクション!D33="","",トランザクション!D33)</f>
        <v/>
      </c>
      <c r="D20" s="24" t="str">
        <f>IF(トランザクション!E33="","",トランザクション!E33)</f>
        <v/>
      </c>
      <c r="E20" s="24" t="str">
        <f>IF(トランザクション!F33="","",トランザクション!F33)</f>
        <v/>
      </c>
      <c r="F20" s="24" t="str">
        <f>IF(トランザクション!G33="","",トランザクション!G33)</f>
        <v/>
      </c>
      <c r="G20" s="24" t="str">
        <f>IF(B20&lt;&gt;"",IF(トランザクション!A33="削除",99,IF(トランザクション_In!L23&lt;&gt;トランザクション!M33,2,IF(トランザクション_In!G23="","",トランザクション_In!G23))),"")</f>
        <v/>
      </c>
      <c r="H20" s="24" t="str">
        <f>IF(トランザクション!I33="","",トランザクション!I33)</f>
        <v/>
      </c>
      <c r="I20" s="24" t="str">
        <f>IF(トランザクション!J33="","",トランザクション!J33)</f>
        <v/>
      </c>
      <c r="J20" s="24" t="str">
        <f>IF(トランザクション!K33="","",トランザクション!K33)</f>
        <v/>
      </c>
      <c r="K20" s="24" t="str">
        <f>IF(トランザクション!L33="","",トランザクション!L33)</f>
        <v/>
      </c>
    </row>
    <row r="21" spans="2:11" x14ac:dyDescent="0.2">
      <c r="B21" s="24" t="str">
        <f>IF(トランザクション!C34="","",トランザクション!C34)</f>
        <v/>
      </c>
      <c r="C21" s="24" t="str">
        <f>IF(トランザクション!D34="","",トランザクション!D34)</f>
        <v/>
      </c>
      <c r="D21" s="24" t="str">
        <f>IF(トランザクション!E34="","",トランザクション!E34)</f>
        <v/>
      </c>
      <c r="E21" s="24" t="str">
        <f>IF(トランザクション!F34="","",トランザクション!F34)</f>
        <v/>
      </c>
      <c r="F21" s="24" t="str">
        <f>IF(トランザクション!G34="","",トランザクション!G34)</f>
        <v/>
      </c>
      <c r="G21" s="24" t="str">
        <f>IF(B21&lt;&gt;"",IF(トランザクション!A34="削除",99,IF(トランザクション_In!L24&lt;&gt;トランザクション!M34,2,IF(トランザクション_In!G24="","",トランザクション_In!G24))),"")</f>
        <v/>
      </c>
      <c r="H21" s="24" t="str">
        <f>IF(トランザクション!I34="","",トランザクション!I34)</f>
        <v/>
      </c>
      <c r="I21" s="24" t="str">
        <f>IF(トランザクション!J34="","",トランザクション!J34)</f>
        <v/>
      </c>
      <c r="J21" s="24" t="str">
        <f>IF(トランザクション!K34="","",トランザクション!K34)</f>
        <v/>
      </c>
      <c r="K21" s="24" t="str">
        <f>IF(トランザクション!L34="","",トランザクション!L34)</f>
        <v/>
      </c>
    </row>
    <row r="22" spans="2:11" x14ac:dyDescent="0.2">
      <c r="B22" s="24" t="str">
        <f>IF(トランザクション!C35="","",トランザクション!C35)</f>
        <v/>
      </c>
      <c r="C22" s="24" t="str">
        <f>IF(トランザクション!D35="","",トランザクション!D35)</f>
        <v/>
      </c>
      <c r="D22" s="24" t="str">
        <f>IF(トランザクション!E35="","",トランザクション!E35)</f>
        <v/>
      </c>
      <c r="E22" s="24" t="str">
        <f>IF(トランザクション!F35="","",トランザクション!F35)</f>
        <v/>
      </c>
      <c r="F22" s="24" t="str">
        <f>IF(トランザクション!G35="","",トランザクション!G35)</f>
        <v/>
      </c>
      <c r="G22" s="24" t="str">
        <f>IF(B22&lt;&gt;"",IF(トランザクション!A35="削除",99,IF(トランザクション_In!L25&lt;&gt;トランザクション!M35,2,IF(トランザクション_In!G25="","",トランザクション_In!G25))),"")</f>
        <v/>
      </c>
      <c r="H22" s="24" t="str">
        <f>IF(トランザクション!I35="","",トランザクション!I35)</f>
        <v/>
      </c>
      <c r="I22" s="24" t="str">
        <f>IF(トランザクション!J35="","",トランザクション!J35)</f>
        <v/>
      </c>
      <c r="J22" s="24" t="str">
        <f>IF(トランザクション!K35="","",トランザクション!K35)</f>
        <v/>
      </c>
      <c r="K22" s="24" t="str">
        <f>IF(トランザクション!L35="","",トランザクション!L35)</f>
        <v/>
      </c>
    </row>
    <row r="23" spans="2:11" x14ac:dyDescent="0.2">
      <c r="B23" s="24" t="str">
        <f>IF(トランザクション!C36="","",トランザクション!C36)</f>
        <v/>
      </c>
      <c r="C23" s="24" t="str">
        <f>IF(トランザクション!D36="","",トランザクション!D36)</f>
        <v/>
      </c>
      <c r="D23" s="24" t="str">
        <f>IF(トランザクション!E36="","",トランザクション!E36)</f>
        <v/>
      </c>
      <c r="E23" s="24" t="str">
        <f>IF(トランザクション!F36="","",トランザクション!F36)</f>
        <v/>
      </c>
      <c r="F23" s="24" t="str">
        <f>IF(トランザクション!G36="","",トランザクション!G36)</f>
        <v/>
      </c>
      <c r="G23" s="24" t="str">
        <f>IF(B23&lt;&gt;"",IF(トランザクション!A36="削除",99,IF(トランザクション_In!L26&lt;&gt;トランザクション!M36,2,IF(トランザクション_In!G26="","",トランザクション_In!G26))),"")</f>
        <v/>
      </c>
      <c r="H23" s="24" t="str">
        <f>IF(トランザクション!I36="","",トランザクション!I36)</f>
        <v/>
      </c>
      <c r="I23" s="24" t="str">
        <f>IF(トランザクション!J36="","",トランザクション!J36)</f>
        <v/>
      </c>
      <c r="J23" s="24" t="str">
        <f>IF(トランザクション!K36="","",トランザクション!K36)</f>
        <v/>
      </c>
      <c r="K23" s="24" t="str">
        <f>IF(トランザクション!L36="","",トランザクション!L36)</f>
        <v/>
      </c>
    </row>
    <row r="24" spans="2:11" x14ac:dyDescent="0.2">
      <c r="B24" s="24" t="str">
        <f>IF(トランザクション!C37="","",トランザクション!C37)</f>
        <v/>
      </c>
      <c r="C24" s="24" t="str">
        <f>IF(トランザクション!D37="","",トランザクション!D37)</f>
        <v/>
      </c>
      <c r="D24" s="24" t="str">
        <f>IF(トランザクション!E37="","",トランザクション!E37)</f>
        <v/>
      </c>
      <c r="E24" s="24" t="str">
        <f>IF(トランザクション!F37="","",トランザクション!F37)</f>
        <v/>
      </c>
      <c r="F24" s="24" t="str">
        <f>IF(トランザクション!G37="","",トランザクション!G37)</f>
        <v/>
      </c>
      <c r="G24" s="24" t="str">
        <f>IF(B24&lt;&gt;"",IF(トランザクション!A37="削除",99,IF(トランザクション_In!L27&lt;&gt;トランザクション!M37,2,IF(トランザクション_In!G27="","",トランザクション_In!G27))),"")</f>
        <v/>
      </c>
      <c r="H24" s="24" t="str">
        <f>IF(トランザクション!I37="","",トランザクション!I37)</f>
        <v/>
      </c>
      <c r="I24" s="24" t="str">
        <f>IF(トランザクション!J37="","",トランザクション!J37)</f>
        <v/>
      </c>
      <c r="J24" s="24" t="str">
        <f>IF(トランザクション!K37="","",トランザクション!K37)</f>
        <v/>
      </c>
      <c r="K24" s="24" t="str">
        <f>IF(トランザクション!L37="","",トランザクション!L37)</f>
        <v/>
      </c>
    </row>
    <row r="25" spans="2:11" x14ac:dyDescent="0.2">
      <c r="B25" s="24" t="str">
        <f>IF(トランザクション!C38="","",トランザクション!C38)</f>
        <v/>
      </c>
      <c r="C25" s="24" t="str">
        <f>IF(トランザクション!D38="","",トランザクション!D38)</f>
        <v/>
      </c>
      <c r="D25" s="24" t="str">
        <f>IF(トランザクション!E38="","",トランザクション!E38)</f>
        <v/>
      </c>
      <c r="E25" s="24" t="str">
        <f>IF(トランザクション!F38="","",トランザクション!F38)</f>
        <v/>
      </c>
      <c r="F25" s="24" t="str">
        <f>IF(トランザクション!G38="","",トランザクション!G38)</f>
        <v/>
      </c>
      <c r="G25" s="24" t="str">
        <f>IF(B25&lt;&gt;"",IF(トランザクション!A38="削除",99,IF(トランザクション_In!L28&lt;&gt;トランザクション!M38,2,IF(トランザクション_In!G28="","",トランザクション_In!G28))),"")</f>
        <v/>
      </c>
      <c r="H25" s="24" t="str">
        <f>IF(トランザクション!I38="","",トランザクション!I38)</f>
        <v/>
      </c>
      <c r="I25" s="24" t="str">
        <f>IF(トランザクション!J38="","",トランザクション!J38)</f>
        <v/>
      </c>
      <c r="J25" s="24" t="str">
        <f>IF(トランザクション!K38="","",トランザクション!K38)</f>
        <v/>
      </c>
      <c r="K25" s="24" t="str">
        <f>IF(トランザクション!L38="","",トランザクション!L38)</f>
        <v/>
      </c>
    </row>
    <row r="26" spans="2:11" x14ac:dyDescent="0.2">
      <c r="B26" s="24" t="str">
        <f>IF(トランザクション!C39="","",トランザクション!C39)</f>
        <v/>
      </c>
      <c r="C26" s="24" t="str">
        <f>IF(トランザクション!D39="","",トランザクション!D39)</f>
        <v/>
      </c>
      <c r="D26" s="24" t="str">
        <f>IF(トランザクション!E39="","",トランザクション!E39)</f>
        <v/>
      </c>
      <c r="E26" s="24" t="str">
        <f>IF(トランザクション!F39="","",トランザクション!F39)</f>
        <v/>
      </c>
      <c r="F26" s="24" t="str">
        <f>IF(トランザクション!G39="","",トランザクション!G39)</f>
        <v/>
      </c>
      <c r="G26" s="24" t="str">
        <f>IF(B26&lt;&gt;"",IF(トランザクション!A39="削除",99,IF(トランザクション_In!L29&lt;&gt;トランザクション!M39,2,IF(トランザクション_In!G29="","",トランザクション_In!G29))),"")</f>
        <v/>
      </c>
      <c r="H26" s="24" t="str">
        <f>IF(トランザクション!I39="","",トランザクション!I39)</f>
        <v/>
      </c>
      <c r="I26" s="24" t="str">
        <f>IF(トランザクション!J39="","",トランザクション!J39)</f>
        <v/>
      </c>
      <c r="J26" s="24" t="str">
        <f>IF(トランザクション!K39="","",トランザクション!K39)</f>
        <v/>
      </c>
      <c r="K26" s="24" t="str">
        <f>IF(トランザクション!L39="","",トランザクション!L39)</f>
        <v/>
      </c>
    </row>
    <row r="27" spans="2:11" x14ac:dyDescent="0.2">
      <c r="B27" s="24" t="str">
        <f>IF(トランザクション!C40="","",トランザクション!C40)</f>
        <v/>
      </c>
      <c r="C27" s="24" t="str">
        <f>IF(トランザクション!D40="","",トランザクション!D40)</f>
        <v/>
      </c>
      <c r="D27" s="24" t="str">
        <f>IF(トランザクション!E40="","",トランザクション!E40)</f>
        <v/>
      </c>
      <c r="E27" s="24" t="str">
        <f>IF(トランザクション!F40="","",トランザクション!F40)</f>
        <v/>
      </c>
      <c r="F27" s="24" t="str">
        <f>IF(トランザクション!G40="","",トランザクション!G40)</f>
        <v/>
      </c>
      <c r="G27" s="24" t="str">
        <f>IF(B27&lt;&gt;"",IF(トランザクション!A40="削除",99,IF(トランザクション_In!L30&lt;&gt;トランザクション!M40,2,IF(トランザクション_In!G30="","",トランザクション_In!G30))),"")</f>
        <v/>
      </c>
      <c r="H27" s="24" t="str">
        <f>IF(トランザクション!I40="","",トランザクション!I40)</f>
        <v/>
      </c>
      <c r="I27" s="24" t="str">
        <f>IF(トランザクション!J40="","",トランザクション!J40)</f>
        <v/>
      </c>
      <c r="J27" s="24" t="str">
        <f>IF(トランザクション!K40="","",トランザクション!K40)</f>
        <v/>
      </c>
      <c r="K27" s="24" t="str">
        <f>IF(トランザクション!L40="","",トランザクション!L40)</f>
        <v/>
      </c>
    </row>
    <row r="28" spans="2:11" x14ac:dyDescent="0.2">
      <c r="B28" s="24" t="str">
        <f>IF(トランザクション!C41="","",トランザクション!C41)</f>
        <v/>
      </c>
      <c r="C28" s="24" t="str">
        <f>IF(トランザクション!D41="","",トランザクション!D41)</f>
        <v/>
      </c>
      <c r="D28" s="24" t="str">
        <f>IF(トランザクション!E41="","",トランザクション!E41)</f>
        <v/>
      </c>
      <c r="E28" s="24" t="str">
        <f>IF(トランザクション!F41="","",トランザクション!F41)</f>
        <v/>
      </c>
      <c r="F28" s="24" t="str">
        <f>IF(トランザクション!G41="","",トランザクション!G41)</f>
        <v/>
      </c>
      <c r="G28" s="24" t="str">
        <f>IF(B28&lt;&gt;"",IF(トランザクション!A41="削除",99,IF(トランザクション_In!L31&lt;&gt;トランザクション!M41,2,IF(トランザクション_In!G31="","",トランザクション_In!G31))),"")</f>
        <v/>
      </c>
      <c r="H28" s="24" t="str">
        <f>IF(トランザクション!I41="","",トランザクション!I41)</f>
        <v/>
      </c>
      <c r="I28" s="24" t="str">
        <f>IF(トランザクション!J41="","",トランザクション!J41)</f>
        <v/>
      </c>
      <c r="J28" s="24" t="str">
        <f>IF(トランザクション!K41="","",トランザクション!K41)</f>
        <v/>
      </c>
      <c r="K28" s="24" t="str">
        <f>IF(トランザクション!L41="","",トランザクション!L41)</f>
        <v/>
      </c>
    </row>
    <row r="29" spans="2:11" x14ac:dyDescent="0.2">
      <c r="B29" s="24" t="str">
        <f>IF(トランザクション!C42="","",トランザクション!C42)</f>
        <v/>
      </c>
      <c r="C29" s="24" t="str">
        <f>IF(トランザクション!D42="","",トランザクション!D42)</f>
        <v/>
      </c>
      <c r="D29" s="24" t="str">
        <f>IF(トランザクション!E42="","",トランザクション!E42)</f>
        <v/>
      </c>
      <c r="E29" s="24" t="str">
        <f>IF(トランザクション!F42="","",トランザクション!F42)</f>
        <v/>
      </c>
      <c r="F29" s="24" t="str">
        <f>IF(トランザクション!G42="","",トランザクション!G42)</f>
        <v/>
      </c>
      <c r="G29" s="24" t="str">
        <f>IF(B29&lt;&gt;"",IF(トランザクション!A42="削除",99,IF(トランザクション_In!L32&lt;&gt;トランザクション!M42,2,IF(トランザクション_In!G32="","",トランザクション_In!G32))),"")</f>
        <v/>
      </c>
      <c r="H29" s="24" t="str">
        <f>IF(トランザクション!I42="","",トランザクション!I42)</f>
        <v/>
      </c>
      <c r="I29" s="24" t="str">
        <f>IF(トランザクション!J42="","",トランザクション!J42)</f>
        <v/>
      </c>
      <c r="J29" s="24" t="str">
        <f>IF(トランザクション!K42="","",トランザクション!K42)</f>
        <v/>
      </c>
      <c r="K29" s="24" t="str">
        <f>IF(トランザクション!L42="","",トランザクション!L42)</f>
        <v/>
      </c>
    </row>
    <row r="30" spans="2:11" x14ac:dyDescent="0.2">
      <c r="B30" s="24" t="str">
        <f>IF(トランザクション!C43="","",トランザクション!C43)</f>
        <v/>
      </c>
      <c r="C30" s="24" t="str">
        <f>IF(トランザクション!D43="","",トランザクション!D43)</f>
        <v/>
      </c>
      <c r="D30" s="24" t="str">
        <f>IF(トランザクション!E43="","",トランザクション!E43)</f>
        <v/>
      </c>
      <c r="E30" s="24" t="str">
        <f>IF(トランザクション!F43="","",トランザクション!F43)</f>
        <v/>
      </c>
      <c r="F30" s="24" t="str">
        <f>IF(トランザクション!G43="","",トランザクション!G43)</f>
        <v/>
      </c>
      <c r="G30" s="24" t="str">
        <f>IF(B30&lt;&gt;"",IF(トランザクション!A43="削除",99,IF(トランザクション_In!L33&lt;&gt;トランザクション!M43,2,IF(トランザクション_In!G33="","",トランザクション_In!G33))),"")</f>
        <v/>
      </c>
      <c r="H30" s="24" t="str">
        <f>IF(トランザクション!I43="","",トランザクション!I43)</f>
        <v/>
      </c>
      <c r="I30" s="24" t="str">
        <f>IF(トランザクション!J43="","",トランザクション!J43)</f>
        <v/>
      </c>
      <c r="J30" s="24" t="str">
        <f>IF(トランザクション!K43="","",トランザクション!K43)</f>
        <v/>
      </c>
      <c r="K30" s="24" t="str">
        <f>IF(トランザクション!L43="","",トランザクション!L43)</f>
        <v/>
      </c>
    </row>
    <row r="31" spans="2:11" x14ac:dyDescent="0.2">
      <c r="B31" s="24" t="str">
        <f>IF(トランザクション!C44="","",トランザクション!C44)</f>
        <v/>
      </c>
      <c r="C31" s="24" t="str">
        <f>IF(トランザクション!D44="","",トランザクション!D44)</f>
        <v/>
      </c>
      <c r="D31" s="24" t="str">
        <f>IF(トランザクション!E44="","",トランザクション!E44)</f>
        <v/>
      </c>
      <c r="E31" s="24" t="str">
        <f>IF(トランザクション!F44="","",トランザクション!F44)</f>
        <v/>
      </c>
      <c r="F31" s="24" t="str">
        <f>IF(トランザクション!G44="","",トランザクション!G44)</f>
        <v/>
      </c>
      <c r="G31" s="24" t="str">
        <f>IF(B31&lt;&gt;"",IF(トランザクション!A44="削除",99,IF(トランザクション_In!L34&lt;&gt;トランザクション!M44,2,IF(トランザクション_In!G34="","",トランザクション_In!G34))),"")</f>
        <v/>
      </c>
      <c r="H31" s="24" t="str">
        <f>IF(トランザクション!I44="","",トランザクション!I44)</f>
        <v/>
      </c>
      <c r="I31" s="24" t="str">
        <f>IF(トランザクション!J44="","",トランザクション!J44)</f>
        <v/>
      </c>
      <c r="J31" s="24" t="str">
        <f>IF(トランザクション!K44="","",トランザクション!K44)</f>
        <v/>
      </c>
      <c r="K31" s="24" t="str">
        <f>IF(トランザクション!L44="","",トランザクション!L44)</f>
        <v/>
      </c>
    </row>
    <row r="32" spans="2:11" x14ac:dyDescent="0.2">
      <c r="B32" s="24" t="str">
        <f>IF(トランザクション!C45="","",トランザクション!C45)</f>
        <v/>
      </c>
      <c r="C32" s="24" t="str">
        <f>IF(トランザクション!D45="","",トランザクション!D45)</f>
        <v/>
      </c>
      <c r="D32" s="24" t="str">
        <f>IF(トランザクション!E45="","",トランザクション!E45)</f>
        <v/>
      </c>
      <c r="E32" s="24" t="str">
        <f>IF(トランザクション!F45="","",トランザクション!F45)</f>
        <v/>
      </c>
      <c r="F32" s="24" t="str">
        <f>IF(トランザクション!G45="","",トランザクション!G45)</f>
        <v/>
      </c>
      <c r="G32" s="24" t="str">
        <f>IF(B32&lt;&gt;"",IF(トランザクション!A45="削除",99,IF(トランザクション_In!L35&lt;&gt;トランザクション!M45,2,IF(トランザクション_In!G35="","",トランザクション_In!G35))),"")</f>
        <v/>
      </c>
      <c r="H32" s="24" t="str">
        <f>IF(トランザクション!I45="","",トランザクション!I45)</f>
        <v/>
      </c>
      <c r="I32" s="24" t="str">
        <f>IF(トランザクション!J45="","",トランザクション!J45)</f>
        <v/>
      </c>
      <c r="J32" s="24" t="str">
        <f>IF(トランザクション!K45="","",トランザクション!K45)</f>
        <v/>
      </c>
      <c r="K32" s="24" t="str">
        <f>IF(トランザクション!L45="","",トランザクション!L45)</f>
        <v/>
      </c>
    </row>
    <row r="33" spans="2:11" x14ac:dyDescent="0.2">
      <c r="B33" s="24" t="str">
        <f>IF(トランザクション!C46="","",トランザクション!C46)</f>
        <v/>
      </c>
      <c r="C33" s="24" t="str">
        <f>IF(トランザクション!D46="","",トランザクション!D46)</f>
        <v/>
      </c>
      <c r="D33" s="24" t="str">
        <f>IF(トランザクション!E46="","",トランザクション!E46)</f>
        <v/>
      </c>
      <c r="E33" s="24" t="str">
        <f>IF(トランザクション!F46="","",トランザクション!F46)</f>
        <v/>
      </c>
      <c r="F33" s="24" t="str">
        <f>IF(トランザクション!G46="","",トランザクション!G46)</f>
        <v/>
      </c>
      <c r="G33" s="24" t="str">
        <f>IF(B33&lt;&gt;"",IF(トランザクション!A46="削除",99,IF(トランザクション_In!L36&lt;&gt;トランザクション!M46,2,IF(トランザクション_In!G36="","",トランザクション_In!G36))),"")</f>
        <v/>
      </c>
      <c r="H33" s="24" t="str">
        <f>IF(トランザクション!I46="","",トランザクション!I46)</f>
        <v/>
      </c>
      <c r="I33" s="24" t="str">
        <f>IF(トランザクション!J46="","",トランザクション!J46)</f>
        <v/>
      </c>
      <c r="J33" s="24" t="str">
        <f>IF(トランザクション!K46="","",トランザクション!K46)</f>
        <v/>
      </c>
      <c r="K33" s="24" t="str">
        <f>IF(トランザクション!L46="","",トランザクション!L46)</f>
        <v/>
      </c>
    </row>
    <row r="34" spans="2:11" x14ac:dyDescent="0.2">
      <c r="B34" s="24" t="str">
        <f>IF(トランザクション!C47="","",トランザクション!C47)</f>
        <v/>
      </c>
      <c r="C34" s="24" t="str">
        <f>IF(トランザクション!D47="","",トランザクション!D47)</f>
        <v/>
      </c>
      <c r="D34" s="24" t="str">
        <f>IF(トランザクション!E47="","",トランザクション!E47)</f>
        <v/>
      </c>
      <c r="E34" s="24" t="str">
        <f>IF(トランザクション!F47="","",トランザクション!F47)</f>
        <v/>
      </c>
      <c r="F34" s="24" t="str">
        <f>IF(トランザクション!G47="","",トランザクション!G47)</f>
        <v/>
      </c>
      <c r="G34" s="24" t="str">
        <f>IF(B34&lt;&gt;"",IF(トランザクション!A47="削除",99,IF(トランザクション_In!L37&lt;&gt;トランザクション!M47,2,IF(トランザクション_In!G37="","",トランザクション_In!G37))),"")</f>
        <v/>
      </c>
      <c r="H34" s="24" t="str">
        <f>IF(トランザクション!I47="","",トランザクション!I47)</f>
        <v/>
      </c>
      <c r="I34" s="24" t="str">
        <f>IF(トランザクション!J47="","",トランザクション!J47)</f>
        <v/>
      </c>
      <c r="J34" s="24" t="str">
        <f>IF(トランザクション!K47="","",トランザクション!K47)</f>
        <v/>
      </c>
      <c r="K34" s="24" t="str">
        <f>IF(トランザクション!L47="","",トランザクション!L47)</f>
        <v/>
      </c>
    </row>
    <row r="35" spans="2:11" x14ac:dyDescent="0.2">
      <c r="B35" s="24" t="str">
        <f>IF(トランザクション!C48="","",トランザクション!C48)</f>
        <v/>
      </c>
      <c r="C35" s="24" t="str">
        <f>IF(トランザクション!D48="","",トランザクション!D48)</f>
        <v/>
      </c>
      <c r="D35" s="24" t="str">
        <f>IF(トランザクション!E48="","",トランザクション!E48)</f>
        <v/>
      </c>
      <c r="E35" s="24" t="str">
        <f>IF(トランザクション!F48="","",トランザクション!F48)</f>
        <v/>
      </c>
      <c r="F35" s="24" t="str">
        <f>IF(トランザクション!G48="","",トランザクション!G48)</f>
        <v/>
      </c>
      <c r="G35" s="24" t="str">
        <f>IF(B35&lt;&gt;"",IF(トランザクション!A48="削除",99,IF(トランザクション_In!L38&lt;&gt;トランザクション!M48,2,IF(トランザクション_In!G38="","",トランザクション_In!G38))),"")</f>
        <v/>
      </c>
      <c r="H35" s="24" t="str">
        <f>IF(トランザクション!I48="","",トランザクション!I48)</f>
        <v/>
      </c>
      <c r="I35" s="24" t="str">
        <f>IF(トランザクション!J48="","",トランザクション!J48)</f>
        <v/>
      </c>
      <c r="J35" s="24" t="str">
        <f>IF(トランザクション!K48="","",トランザクション!K48)</f>
        <v/>
      </c>
      <c r="K35" s="24" t="str">
        <f>IF(トランザクション!L48="","",トランザクション!L48)</f>
        <v/>
      </c>
    </row>
    <row r="36" spans="2:11" x14ac:dyDescent="0.2">
      <c r="B36" s="24" t="str">
        <f>IF(トランザクション!C49="","",トランザクション!C49)</f>
        <v/>
      </c>
      <c r="C36" s="24" t="str">
        <f>IF(トランザクション!D49="","",トランザクション!D49)</f>
        <v/>
      </c>
      <c r="D36" s="24" t="str">
        <f>IF(トランザクション!E49="","",トランザクション!E49)</f>
        <v/>
      </c>
      <c r="E36" s="24" t="str">
        <f>IF(トランザクション!F49="","",トランザクション!F49)</f>
        <v/>
      </c>
      <c r="F36" s="24" t="str">
        <f>IF(トランザクション!G49="","",トランザクション!G49)</f>
        <v/>
      </c>
      <c r="G36" s="24" t="str">
        <f>IF(B36&lt;&gt;"",IF(トランザクション!A49="削除",99,IF(トランザクション_In!L39&lt;&gt;トランザクション!M49,2,IF(トランザクション_In!G39="","",トランザクション_In!G39))),"")</f>
        <v/>
      </c>
      <c r="H36" s="24" t="str">
        <f>IF(トランザクション!I49="","",トランザクション!I49)</f>
        <v/>
      </c>
      <c r="I36" s="24" t="str">
        <f>IF(トランザクション!J49="","",トランザクション!J49)</f>
        <v/>
      </c>
      <c r="J36" s="24" t="str">
        <f>IF(トランザクション!K49="","",トランザクション!K49)</f>
        <v/>
      </c>
      <c r="K36" s="24" t="str">
        <f>IF(トランザクション!L49="","",トランザクション!L49)</f>
        <v/>
      </c>
    </row>
    <row r="37" spans="2:11" x14ac:dyDescent="0.2">
      <c r="B37" s="24" t="str">
        <f>IF(トランザクション!C50="","",トランザクション!C50)</f>
        <v/>
      </c>
      <c r="C37" s="24" t="str">
        <f>IF(トランザクション!D50="","",トランザクション!D50)</f>
        <v/>
      </c>
      <c r="D37" s="24" t="str">
        <f>IF(トランザクション!E50="","",トランザクション!E50)</f>
        <v/>
      </c>
      <c r="E37" s="24" t="str">
        <f>IF(トランザクション!F50="","",トランザクション!F50)</f>
        <v/>
      </c>
      <c r="F37" s="24" t="str">
        <f>IF(トランザクション!G50="","",トランザクション!G50)</f>
        <v/>
      </c>
      <c r="G37" s="24" t="str">
        <f>IF(B37&lt;&gt;"",IF(トランザクション!A50="削除",99,IF(トランザクション_In!L40&lt;&gt;トランザクション!M50,2,IF(トランザクション_In!G40="","",トランザクション_In!G40))),"")</f>
        <v/>
      </c>
      <c r="H37" s="24" t="str">
        <f>IF(トランザクション!I50="","",トランザクション!I50)</f>
        <v/>
      </c>
      <c r="I37" s="24" t="str">
        <f>IF(トランザクション!J50="","",トランザクション!J50)</f>
        <v/>
      </c>
      <c r="J37" s="24" t="str">
        <f>IF(トランザクション!K50="","",トランザクション!K50)</f>
        <v/>
      </c>
      <c r="K37" s="24" t="str">
        <f>IF(トランザクション!L50="","",トランザクション!L50)</f>
        <v/>
      </c>
    </row>
    <row r="38" spans="2:11" x14ac:dyDescent="0.2">
      <c r="B38" s="24" t="str">
        <f>IF(トランザクション!C51="","",トランザクション!C51)</f>
        <v/>
      </c>
      <c r="C38" s="24" t="str">
        <f>IF(トランザクション!D51="","",トランザクション!D51)</f>
        <v/>
      </c>
      <c r="D38" s="24" t="str">
        <f>IF(トランザクション!E51="","",トランザクション!E51)</f>
        <v/>
      </c>
      <c r="E38" s="24" t="str">
        <f>IF(トランザクション!F51="","",トランザクション!F51)</f>
        <v/>
      </c>
      <c r="F38" s="24" t="str">
        <f>IF(トランザクション!G51="","",トランザクション!G51)</f>
        <v/>
      </c>
      <c r="G38" s="24" t="str">
        <f>IF(B38&lt;&gt;"",IF(トランザクション!A51="削除",99,IF(トランザクション_In!L41&lt;&gt;トランザクション!M51,2,IF(トランザクション_In!G41="","",トランザクション_In!G41))),"")</f>
        <v/>
      </c>
      <c r="H38" s="24" t="str">
        <f>IF(トランザクション!I51="","",トランザクション!I51)</f>
        <v/>
      </c>
      <c r="I38" s="24" t="str">
        <f>IF(トランザクション!J51="","",トランザクション!J51)</f>
        <v/>
      </c>
      <c r="J38" s="24" t="str">
        <f>IF(トランザクション!K51="","",トランザクション!K51)</f>
        <v/>
      </c>
      <c r="K38" s="24" t="str">
        <f>IF(トランザクション!L51="","",トランザクション!L51)</f>
        <v/>
      </c>
    </row>
    <row r="39" spans="2:11" x14ac:dyDescent="0.2">
      <c r="B39" s="24" t="str">
        <f>IF(トランザクション!C52="","",トランザクション!C52)</f>
        <v/>
      </c>
      <c r="C39" s="24" t="str">
        <f>IF(トランザクション!D52="","",トランザクション!D52)</f>
        <v/>
      </c>
      <c r="D39" s="24" t="str">
        <f>IF(トランザクション!E52="","",トランザクション!E52)</f>
        <v/>
      </c>
      <c r="E39" s="24" t="str">
        <f>IF(トランザクション!F52="","",トランザクション!F52)</f>
        <v/>
      </c>
      <c r="F39" s="24" t="str">
        <f>IF(トランザクション!G52="","",トランザクション!G52)</f>
        <v/>
      </c>
      <c r="G39" s="24" t="str">
        <f>IF(B39&lt;&gt;"",IF(トランザクション!A52="削除",99,IF(トランザクション_In!L42&lt;&gt;トランザクション!M52,2,IF(トランザクション_In!G42="","",トランザクション_In!G42))),"")</f>
        <v/>
      </c>
      <c r="H39" s="24" t="str">
        <f>IF(トランザクション!I52="","",トランザクション!I52)</f>
        <v/>
      </c>
      <c r="I39" s="24" t="str">
        <f>IF(トランザクション!J52="","",トランザクション!J52)</f>
        <v/>
      </c>
      <c r="J39" s="24" t="str">
        <f>IF(トランザクション!K52="","",トランザクション!K52)</f>
        <v/>
      </c>
      <c r="K39" s="24" t="str">
        <f>IF(トランザクション!L52="","",トランザクション!L52)</f>
        <v/>
      </c>
    </row>
    <row r="40" spans="2:11" x14ac:dyDescent="0.2">
      <c r="B40" s="24" t="str">
        <f>IF(トランザクション!C53="","",トランザクション!C53)</f>
        <v/>
      </c>
      <c r="C40" s="24" t="str">
        <f>IF(トランザクション!D53="","",トランザクション!D53)</f>
        <v/>
      </c>
      <c r="D40" s="24" t="str">
        <f>IF(トランザクション!E53="","",トランザクション!E53)</f>
        <v/>
      </c>
      <c r="E40" s="24" t="str">
        <f>IF(トランザクション!F53="","",トランザクション!F53)</f>
        <v/>
      </c>
      <c r="F40" s="24" t="str">
        <f>IF(トランザクション!G53="","",トランザクション!G53)</f>
        <v/>
      </c>
      <c r="G40" s="24" t="str">
        <f>IF(B40&lt;&gt;"",IF(トランザクション!A53="削除",99,IF(トランザクション_In!L43&lt;&gt;トランザクション!M53,2,IF(トランザクション_In!G43="","",トランザクション_In!G43))),"")</f>
        <v/>
      </c>
      <c r="H40" s="24" t="str">
        <f>IF(トランザクション!I53="","",トランザクション!I53)</f>
        <v/>
      </c>
      <c r="I40" s="24" t="str">
        <f>IF(トランザクション!J53="","",トランザクション!J53)</f>
        <v/>
      </c>
      <c r="J40" s="24" t="str">
        <f>IF(トランザクション!K53="","",トランザクション!K53)</f>
        <v/>
      </c>
      <c r="K40" s="24" t="str">
        <f>IF(トランザクション!L53="","",トランザクション!L53)</f>
        <v/>
      </c>
    </row>
    <row r="41" spans="2:11" x14ac:dyDescent="0.2">
      <c r="B41" s="24" t="str">
        <f>IF(トランザクション!C54="","",トランザクション!C54)</f>
        <v/>
      </c>
      <c r="C41" s="24" t="str">
        <f>IF(トランザクション!D54="","",トランザクション!D54)</f>
        <v/>
      </c>
      <c r="D41" s="24" t="str">
        <f>IF(トランザクション!E54="","",トランザクション!E54)</f>
        <v/>
      </c>
      <c r="E41" s="24" t="str">
        <f>IF(トランザクション!F54="","",トランザクション!F54)</f>
        <v/>
      </c>
      <c r="F41" s="24" t="str">
        <f>IF(トランザクション!G54="","",トランザクション!G54)</f>
        <v/>
      </c>
      <c r="G41" s="24" t="str">
        <f>IF(B41&lt;&gt;"",IF(トランザクション!A54="削除",99,IF(トランザクション_In!L44&lt;&gt;トランザクション!M54,2,IF(トランザクション_In!G44="","",トランザクション_In!G44))),"")</f>
        <v/>
      </c>
      <c r="H41" s="24" t="str">
        <f>IF(トランザクション!I54="","",トランザクション!I54)</f>
        <v/>
      </c>
      <c r="I41" s="24" t="str">
        <f>IF(トランザクション!J54="","",トランザクション!J54)</f>
        <v/>
      </c>
      <c r="J41" s="24" t="str">
        <f>IF(トランザクション!K54="","",トランザクション!K54)</f>
        <v/>
      </c>
      <c r="K41" s="24" t="str">
        <f>IF(トランザクション!L54="","",トランザクション!L54)</f>
        <v/>
      </c>
    </row>
    <row r="42" spans="2:11" x14ac:dyDescent="0.2">
      <c r="B42" s="24" t="str">
        <f>IF(トランザクション!C55="","",トランザクション!C55)</f>
        <v/>
      </c>
      <c r="C42" s="24" t="str">
        <f>IF(トランザクション!D55="","",トランザクション!D55)</f>
        <v/>
      </c>
      <c r="D42" s="24" t="str">
        <f>IF(トランザクション!E55="","",トランザクション!E55)</f>
        <v/>
      </c>
      <c r="E42" s="24" t="str">
        <f>IF(トランザクション!F55="","",トランザクション!F55)</f>
        <v/>
      </c>
      <c r="F42" s="24" t="str">
        <f>IF(トランザクション!G55="","",トランザクション!G55)</f>
        <v/>
      </c>
      <c r="G42" s="24" t="str">
        <f>IF(B42&lt;&gt;"",IF(トランザクション!A55="削除",99,IF(トランザクション_In!L45&lt;&gt;トランザクション!M55,2,IF(トランザクション_In!G45="","",トランザクション_In!G45))),"")</f>
        <v/>
      </c>
      <c r="H42" s="24" t="str">
        <f>IF(トランザクション!I55="","",トランザクション!I55)</f>
        <v/>
      </c>
      <c r="I42" s="24" t="str">
        <f>IF(トランザクション!J55="","",トランザクション!J55)</f>
        <v/>
      </c>
      <c r="J42" s="24" t="str">
        <f>IF(トランザクション!K55="","",トランザクション!K55)</f>
        <v/>
      </c>
      <c r="K42" s="24" t="str">
        <f>IF(トランザクション!L55="","",トランザクション!L55)</f>
        <v/>
      </c>
    </row>
    <row r="43" spans="2:11" x14ac:dyDescent="0.2">
      <c r="B43" s="24" t="str">
        <f>IF(トランザクション!C56="","",トランザクション!C56)</f>
        <v/>
      </c>
      <c r="C43" s="24" t="str">
        <f>IF(トランザクション!D56="","",トランザクション!D56)</f>
        <v/>
      </c>
      <c r="D43" s="24" t="str">
        <f>IF(トランザクション!E56="","",トランザクション!E56)</f>
        <v/>
      </c>
      <c r="E43" s="24" t="str">
        <f>IF(トランザクション!F56="","",トランザクション!F56)</f>
        <v/>
      </c>
      <c r="F43" s="24" t="str">
        <f>IF(トランザクション!G56="","",トランザクション!G56)</f>
        <v/>
      </c>
      <c r="G43" s="24" t="str">
        <f>IF(B43&lt;&gt;"",IF(トランザクション!A56="削除",99,IF(トランザクション_In!L46&lt;&gt;トランザクション!M56,2,IF(トランザクション_In!G46="","",トランザクション_In!G46))),"")</f>
        <v/>
      </c>
      <c r="H43" s="24" t="str">
        <f>IF(トランザクション!I56="","",トランザクション!I56)</f>
        <v/>
      </c>
      <c r="I43" s="24" t="str">
        <f>IF(トランザクション!J56="","",トランザクション!J56)</f>
        <v/>
      </c>
      <c r="J43" s="24" t="str">
        <f>IF(トランザクション!K56="","",トランザクション!K56)</f>
        <v/>
      </c>
      <c r="K43" s="24" t="str">
        <f>IF(トランザクション!L56="","",トランザクション!L56)</f>
        <v/>
      </c>
    </row>
    <row r="44" spans="2:11" x14ac:dyDescent="0.2">
      <c r="B44" s="24" t="str">
        <f>IF(トランザクション!C57="","",トランザクション!C57)</f>
        <v/>
      </c>
      <c r="C44" s="24" t="str">
        <f>IF(トランザクション!D57="","",トランザクション!D57)</f>
        <v/>
      </c>
      <c r="D44" s="24" t="str">
        <f>IF(トランザクション!E57="","",トランザクション!E57)</f>
        <v/>
      </c>
      <c r="E44" s="24" t="str">
        <f>IF(トランザクション!F57="","",トランザクション!F57)</f>
        <v/>
      </c>
      <c r="F44" s="24" t="str">
        <f>IF(トランザクション!G57="","",トランザクション!G57)</f>
        <v/>
      </c>
      <c r="G44" s="24" t="str">
        <f>IF(B44&lt;&gt;"",IF(トランザクション!A57="削除",99,IF(トランザクション_In!L47&lt;&gt;トランザクション!M57,2,IF(トランザクション_In!G47="","",トランザクション_In!G47))),"")</f>
        <v/>
      </c>
      <c r="H44" s="24" t="str">
        <f>IF(トランザクション!I57="","",トランザクション!I57)</f>
        <v/>
      </c>
      <c r="I44" s="24" t="str">
        <f>IF(トランザクション!J57="","",トランザクション!J57)</f>
        <v/>
      </c>
      <c r="J44" s="24" t="str">
        <f>IF(トランザクション!K57="","",トランザクション!K57)</f>
        <v/>
      </c>
      <c r="K44" s="24" t="str">
        <f>IF(トランザクション!L57="","",トランザクション!L57)</f>
        <v/>
      </c>
    </row>
    <row r="45" spans="2:11" x14ac:dyDescent="0.2">
      <c r="B45" s="24" t="str">
        <f>IF(トランザクション!C58="","",トランザクション!C58)</f>
        <v/>
      </c>
      <c r="C45" s="24" t="str">
        <f>IF(トランザクション!D58="","",トランザクション!D58)</f>
        <v/>
      </c>
      <c r="D45" s="24" t="str">
        <f>IF(トランザクション!E58="","",トランザクション!E58)</f>
        <v/>
      </c>
      <c r="E45" s="24" t="str">
        <f>IF(トランザクション!F58="","",トランザクション!F58)</f>
        <v/>
      </c>
      <c r="F45" s="24" t="str">
        <f>IF(トランザクション!G58="","",トランザクション!G58)</f>
        <v/>
      </c>
      <c r="G45" s="24" t="str">
        <f>IF(B45&lt;&gt;"",IF(トランザクション!A58="削除",99,IF(トランザクション_In!L48&lt;&gt;トランザクション!M58,2,IF(トランザクション_In!G48="","",トランザクション_In!G48))),"")</f>
        <v/>
      </c>
      <c r="H45" s="24" t="str">
        <f>IF(トランザクション!I58="","",トランザクション!I58)</f>
        <v/>
      </c>
      <c r="I45" s="24" t="str">
        <f>IF(トランザクション!J58="","",トランザクション!J58)</f>
        <v/>
      </c>
      <c r="J45" s="24" t="str">
        <f>IF(トランザクション!K58="","",トランザクション!K58)</f>
        <v/>
      </c>
      <c r="K45" s="24" t="str">
        <f>IF(トランザクション!L58="","",トランザクション!L58)</f>
        <v/>
      </c>
    </row>
    <row r="46" spans="2:11" x14ac:dyDescent="0.2">
      <c r="B46" s="24" t="str">
        <f>IF(トランザクション!C59="","",トランザクション!C59)</f>
        <v/>
      </c>
      <c r="C46" s="24" t="str">
        <f>IF(トランザクション!D59="","",トランザクション!D59)</f>
        <v/>
      </c>
      <c r="D46" s="24" t="str">
        <f>IF(トランザクション!E59="","",トランザクション!E59)</f>
        <v/>
      </c>
      <c r="E46" s="24" t="str">
        <f>IF(トランザクション!F59="","",トランザクション!F59)</f>
        <v/>
      </c>
      <c r="F46" s="24" t="str">
        <f>IF(トランザクション!G59="","",トランザクション!G59)</f>
        <v/>
      </c>
      <c r="G46" s="24" t="str">
        <f>IF(B46&lt;&gt;"",IF(トランザクション!A59="削除",99,IF(トランザクション_In!L49&lt;&gt;トランザクション!M59,2,IF(トランザクション_In!G49="","",トランザクション_In!G49))),"")</f>
        <v/>
      </c>
      <c r="H46" s="24" t="str">
        <f>IF(トランザクション!I59="","",トランザクション!I59)</f>
        <v/>
      </c>
      <c r="I46" s="24" t="str">
        <f>IF(トランザクション!J59="","",トランザクション!J59)</f>
        <v/>
      </c>
      <c r="J46" s="24" t="str">
        <f>IF(トランザクション!K59="","",トランザクション!K59)</f>
        <v/>
      </c>
      <c r="K46" s="24" t="str">
        <f>IF(トランザクション!L59="","",トランザクション!L59)</f>
        <v/>
      </c>
    </row>
    <row r="47" spans="2:11" x14ac:dyDescent="0.2">
      <c r="B47" s="24" t="str">
        <f>IF(トランザクション!C60="","",トランザクション!C60)</f>
        <v/>
      </c>
      <c r="C47" s="24" t="str">
        <f>IF(トランザクション!D60="","",トランザクション!D60)</f>
        <v/>
      </c>
      <c r="D47" s="24" t="str">
        <f>IF(トランザクション!E60="","",トランザクション!E60)</f>
        <v/>
      </c>
      <c r="E47" s="24" t="str">
        <f>IF(トランザクション!F60="","",トランザクション!F60)</f>
        <v/>
      </c>
      <c r="F47" s="24" t="str">
        <f>IF(トランザクション!G60="","",トランザクション!G60)</f>
        <v/>
      </c>
      <c r="G47" s="24" t="str">
        <f>IF(B47&lt;&gt;"",IF(トランザクション!A60="削除",99,IF(トランザクション_In!L50&lt;&gt;トランザクション!M60,2,IF(トランザクション_In!G50="","",トランザクション_In!G50))),"")</f>
        <v/>
      </c>
      <c r="H47" s="24" t="str">
        <f>IF(トランザクション!I60="","",トランザクション!I60)</f>
        <v/>
      </c>
      <c r="I47" s="24" t="str">
        <f>IF(トランザクション!J60="","",トランザクション!J60)</f>
        <v/>
      </c>
      <c r="J47" s="24" t="str">
        <f>IF(トランザクション!K60="","",トランザクション!K60)</f>
        <v/>
      </c>
      <c r="K47" s="24" t="str">
        <f>IF(トランザクション!L60="","",トランザクション!L60)</f>
        <v/>
      </c>
    </row>
    <row r="48" spans="2:11" x14ac:dyDescent="0.2">
      <c r="B48" s="24" t="str">
        <f>IF(トランザクション!C61="","",トランザクション!C61)</f>
        <v/>
      </c>
      <c r="C48" s="24" t="str">
        <f>IF(トランザクション!D61="","",トランザクション!D61)</f>
        <v/>
      </c>
      <c r="D48" s="24" t="str">
        <f>IF(トランザクション!E61="","",トランザクション!E61)</f>
        <v/>
      </c>
      <c r="E48" s="24" t="str">
        <f>IF(トランザクション!F61="","",トランザクション!F61)</f>
        <v/>
      </c>
      <c r="F48" s="24" t="str">
        <f>IF(トランザクション!G61="","",トランザクション!G61)</f>
        <v/>
      </c>
      <c r="G48" s="24" t="str">
        <f>IF(B48&lt;&gt;"",IF(トランザクション!A61="削除",99,IF(トランザクション_In!L51&lt;&gt;トランザクション!M61,2,IF(トランザクション_In!G51="","",トランザクション_In!G51))),"")</f>
        <v/>
      </c>
      <c r="H48" s="24" t="str">
        <f>IF(トランザクション!I61="","",トランザクション!I61)</f>
        <v/>
      </c>
      <c r="I48" s="24" t="str">
        <f>IF(トランザクション!J61="","",トランザクション!J61)</f>
        <v/>
      </c>
      <c r="J48" s="24" t="str">
        <f>IF(トランザクション!K61="","",トランザクション!K61)</f>
        <v/>
      </c>
      <c r="K48" s="24" t="str">
        <f>IF(トランザクション!L61="","",トランザクション!L61)</f>
        <v/>
      </c>
    </row>
    <row r="49" spans="2:11" x14ac:dyDescent="0.2">
      <c r="B49" s="24" t="str">
        <f>IF(トランザクション!C62="","",トランザクション!C62)</f>
        <v/>
      </c>
      <c r="C49" s="24" t="str">
        <f>IF(トランザクション!D62="","",トランザクション!D62)</f>
        <v/>
      </c>
      <c r="D49" s="24" t="str">
        <f>IF(トランザクション!E62="","",トランザクション!E62)</f>
        <v/>
      </c>
      <c r="E49" s="24" t="str">
        <f>IF(トランザクション!F62="","",トランザクション!F62)</f>
        <v/>
      </c>
      <c r="F49" s="24" t="str">
        <f>IF(トランザクション!G62="","",トランザクション!G62)</f>
        <v/>
      </c>
      <c r="G49" s="24" t="str">
        <f>IF(B49&lt;&gt;"",IF(トランザクション!A62="削除",99,IF(トランザクション_In!L52&lt;&gt;トランザクション!M62,2,IF(トランザクション_In!G52="","",トランザクション_In!G52))),"")</f>
        <v/>
      </c>
      <c r="H49" s="24" t="str">
        <f>IF(トランザクション!I62="","",トランザクション!I62)</f>
        <v/>
      </c>
      <c r="I49" s="24" t="str">
        <f>IF(トランザクション!J62="","",トランザクション!J62)</f>
        <v/>
      </c>
      <c r="J49" s="24" t="str">
        <f>IF(トランザクション!K62="","",トランザクション!K62)</f>
        <v/>
      </c>
      <c r="K49" s="24" t="str">
        <f>IF(トランザクション!L62="","",トランザクション!L62)</f>
        <v/>
      </c>
    </row>
    <row r="50" spans="2:11" x14ac:dyDescent="0.2">
      <c r="B50" s="24" t="str">
        <f>IF(トランザクション!C63="","",トランザクション!C63)</f>
        <v/>
      </c>
      <c r="C50" s="24" t="str">
        <f>IF(トランザクション!D63="","",トランザクション!D63)</f>
        <v/>
      </c>
      <c r="D50" s="24" t="str">
        <f>IF(トランザクション!E63="","",トランザクション!E63)</f>
        <v/>
      </c>
      <c r="E50" s="24" t="str">
        <f>IF(トランザクション!F63="","",トランザクション!F63)</f>
        <v/>
      </c>
      <c r="F50" s="24" t="str">
        <f>IF(トランザクション!G63="","",トランザクション!G63)</f>
        <v/>
      </c>
      <c r="G50" s="24" t="str">
        <f>IF(B50&lt;&gt;"",IF(トランザクション!A63="削除",99,IF(トランザクション_In!L53&lt;&gt;トランザクション!M63,2,IF(トランザクション_In!G53="","",トランザクション_In!G53))),"")</f>
        <v/>
      </c>
      <c r="H50" s="24" t="str">
        <f>IF(トランザクション!I63="","",トランザクション!I63)</f>
        <v/>
      </c>
      <c r="I50" s="24" t="str">
        <f>IF(トランザクション!J63="","",トランザクション!J63)</f>
        <v/>
      </c>
      <c r="J50" s="24" t="str">
        <f>IF(トランザクション!K63="","",トランザクション!K63)</f>
        <v/>
      </c>
      <c r="K50" s="24" t="str">
        <f>IF(トランザクション!L63="","",トランザクション!L63)</f>
        <v/>
      </c>
    </row>
    <row r="51" spans="2:11" x14ac:dyDescent="0.2">
      <c r="B51" s="24" t="str">
        <f>IF(トランザクション!C64="","",トランザクション!C64)</f>
        <v/>
      </c>
      <c r="C51" s="24" t="str">
        <f>IF(トランザクション!D64="","",トランザクション!D64)</f>
        <v/>
      </c>
      <c r="D51" s="24" t="str">
        <f>IF(トランザクション!E64="","",トランザクション!E64)</f>
        <v/>
      </c>
      <c r="E51" s="24" t="str">
        <f>IF(トランザクション!F64="","",トランザクション!F64)</f>
        <v/>
      </c>
      <c r="F51" s="24" t="str">
        <f>IF(トランザクション!G64="","",トランザクション!G64)</f>
        <v/>
      </c>
      <c r="G51" s="24" t="str">
        <f>IF(B51&lt;&gt;"",IF(トランザクション!A64="削除",99,IF(トランザクション_In!L54&lt;&gt;トランザクション!M64,2,IF(トランザクション_In!G54="","",トランザクション_In!G54))),"")</f>
        <v/>
      </c>
      <c r="H51" s="24" t="str">
        <f>IF(トランザクション!I64="","",トランザクション!I64)</f>
        <v/>
      </c>
      <c r="I51" s="24" t="str">
        <f>IF(トランザクション!J64="","",トランザクション!J64)</f>
        <v/>
      </c>
      <c r="J51" s="24" t="str">
        <f>IF(トランザクション!K64="","",トランザクション!K64)</f>
        <v/>
      </c>
      <c r="K51" s="24" t="str">
        <f>IF(トランザクション!L64="","",トランザクション!L64)</f>
        <v/>
      </c>
    </row>
    <row r="52" spans="2:11" x14ac:dyDescent="0.2">
      <c r="B52" s="24" t="str">
        <f>IF(トランザクション!C65="","",トランザクション!C65)</f>
        <v/>
      </c>
      <c r="C52" s="24" t="str">
        <f>IF(トランザクション!D65="","",トランザクション!D65)</f>
        <v/>
      </c>
      <c r="D52" s="24" t="str">
        <f>IF(トランザクション!E65="","",トランザクション!E65)</f>
        <v/>
      </c>
      <c r="E52" s="24" t="str">
        <f>IF(トランザクション!F65="","",トランザクション!F65)</f>
        <v/>
      </c>
      <c r="F52" s="24" t="str">
        <f>IF(トランザクション!G65="","",トランザクション!G65)</f>
        <v/>
      </c>
      <c r="G52" s="24" t="str">
        <f>IF(B52&lt;&gt;"",IF(トランザクション!A65="削除",99,IF(トランザクション_In!L55&lt;&gt;トランザクション!M65,2,IF(トランザクション_In!G55="","",トランザクション_In!G55))),"")</f>
        <v/>
      </c>
      <c r="H52" s="24" t="str">
        <f>IF(トランザクション!I65="","",トランザクション!I65)</f>
        <v/>
      </c>
      <c r="I52" s="24" t="str">
        <f>IF(トランザクション!J65="","",トランザクション!J65)</f>
        <v/>
      </c>
      <c r="J52" s="24" t="str">
        <f>IF(トランザクション!K65="","",トランザクション!K65)</f>
        <v/>
      </c>
      <c r="K52" s="24" t="str">
        <f>IF(トランザクション!L65="","",トランザクション!L65)</f>
        <v/>
      </c>
    </row>
    <row r="53" spans="2:11" x14ac:dyDescent="0.2">
      <c r="B53" s="24" t="str">
        <f>IF(トランザクション!C66="","",トランザクション!C66)</f>
        <v/>
      </c>
      <c r="C53" s="24" t="str">
        <f>IF(トランザクション!D66="","",トランザクション!D66)</f>
        <v/>
      </c>
      <c r="D53" s="24" t="str">
        <f>IF(トランザクション!E66="","",トランザクション!E66)</f>
        <v/>
      </c>
      <c r="E53" s="24" t="str">
        <f>IF(トランザクション!F66="","",トランザクション!F66)</f>
        <v/>
      </c>
      <c r="F53" s="24" t="str">
        <f>IF(トランザクション!G66="","",トランザクション!G66)</f>
        <v/>
      </c>
      <c r="G53" s="24" t="str">
        <f>IF(B53&lt;&gt;"",IF(トランザクション!A66="削除",99,IF(トランザクション_In!L56&lt;&gt;トランザクション!M66,2,IF(トランザクション_In!G56="","",トランザクション_In!G56))),"")</f>
        <v/>
      </c>
      <c r="H53" s="24" t="str">
        <f>IF(トランザクション!I66="","",トランザクション!I66)</f>
        <v/>
      </c>
      <c r="I53" s="24" t="str">
        <f>IF(トランザクション!J66="","",トランザクション!J66)</f>
        <v/>
      </c>
      <c r="J53" s="24" t="str">
        <f>IF(トランザクション!K66="","",トランザクション!K66)</f>
        <v/>
      </c>
      <c r="K53" s="24" t="str">
        <f>IF(トランザクション!L66="","",トランザクション!L66)</f>
        <v/>
      </c>
    </row>
    <row r="54" spans="2:11" x14ac:dyDescent="0.2">
      <c r="B54" s="24" t="str">
        <f>IF(トランザクション!C67="","",トランザクション!C67)</f>
        <v/>
      </c>
      <c r="C54" s="24" t="str">
        <f>IF(トランザクション!D67="","",トランザクション!D67)</f>
        <v/>
      </c>
      <c r="D54" s="24" t="str">
        <f>IF(トランザクション!E67="","",トランザクション!E67)</f>
        <v/>
      </c>
      <c r="E54" s="24" t="str">
        <f>IF(トランザクション!F67="","",トランザクション!F67)</f>
        <v/>
      </c>
      <c r="F54" s="24" t="str">
        <f>IF(トランザクション!G67="","",トランザクション!G67)</f>
        <v/>
      </c>
      <c r="G54" s="24" t="str">
        <f>IF(B54&lt;&gt;"",IF(トランザクション!A67="削除",99,IF(トランザクション_In!L57&lt;&gt;トランザクション!M67,2,IF(トランザクション_In!G57="","",トランザクション_In!G57))),"")</f>
        <v/>
      </c>
      <c r="H54" s="24" t="str">
        <f>IF(トランザクション!I67="","",トランザクション!I67)</f>
        <v/>
      </c>
      <c r="I54" s="24" t="str">
        <f>IF(トランザクション!J67="","",トランザクション!J67)</f>
        <v/>
      </c>
      <c r="J54" s="24" t="str">
        <f>IF(トランザクション!K67="","",トランザクション!K67)</f>
        <v/>
      </c>
      <c r="K54" s="24" t="str">
        <f>IF(トランザクション!L67="","",トランザクション!L67)</f>
        <v/>
      </c>
    </row>
    <row r="55" spans="2:11" x14ac:dyDescent="0.2">
      <c r="B55" s="24" t="str">
        <f>IF(トランザクション!C68="","",トランザクション!C68)</f>
        <v/>
      </c>
      <c r="C55" s="24" t="str">
        <f>IF(トランザクション!D68="","",トランザクション!D68)</f>
        <v/>
      </c>
      <c r="D55" s="24" t="str">
        <f>IF(トランザクション!E68="","",トランザクション!E68)</f>
        <v/>
      </c>
      <c r="E55" s="24" t="str">
        <f>IF(トランザクション!F68="","",トランザクション!F68)</f>
        <v/>
      </c>
      <c r="F55" s="24" t="str">
        <f>IF(トランザクション!G68="","",トランザクション!G68)</f>
        <v/>
      </c>
      <c r="G55" s="24" t="str">
        <f>IF(B55&lt;&gt;"",IF(トランザクション!A68="削除",99,IF(トランザクション_In!L58&lt;&gt;トランザクション!M68,2,IF(トランザクション_In!G58="","",トランザクション_In!G58))),"")</f>
        <v/>
      </c>
      <c r="H55" s="24" t="str">
        <f>IF(トランザクション!I68="","",トランザクション!I68)</f>
        <v/>
      </c>
      <c r="I55" s="24" t="str">
        <f>IF(トランザクション!J68="","",トランザクション!J68)</f>
        <v/>
      </c>
      <c r="J55" s="24" t="str">
        <f>IF(トランザクション!K68="","",トランザクション!K68)</f>
        <v/>
      </c>
      <c r="K55" s="24" t="str">
        <f>IF(トランザクション!L68="","",トランザクション!L68)</f>
        <v/>
      </c>
    </row>
    <row r="56" spans="2:11" x14ac:dyDescent="0.2">
      <c r="B56" s="24" t="str">
        <f>IF(トランザクション!C69="","",トランザクション!C69)</f>
        <v/>
      </c>
      <c r="C56" s="24" t="str">
        <f>IF(トランザクション!D69="","",トランザクション!D69)</f>
        <v/>
      </c>
      <c r="D56" s="24" t="str">
        <f>IF(トランザクション!E69="","",トランザクション!E69)</f>
        <v/>
      </c>
      <c r="E56" s="24" t="str">
        <f>IF(トランザクション!F69="","",トランザクション!F69)</f>
        <v/>
      </c>
      <c r="F56" s="24" t="str">
        <f>IF(トランザクション!G69="","",トランザクション!G69)</f>
        <v/>
      </c>
      <c r="G56" s="24" t="str">
        <f>IF(B56&lt;&gt;"",IF(トランザクション!A69="削除",99,IF(トランザクション_In!L59&lt;&gt;トランザクション!M69,2,IF(トランザクション_In!G59="","",トランザクション_In!G59))),"")</f>
        <v/>
      </c>
      <c r="H56" s="24" t="str">
        <f>IF(トランザクション!I69="","",トランザクション!I69)</f>
        <v/>
      </c>
      <c r="I56" s="24" t="str">
        <f>IF(トランザクション!J69="","",トランザクション!J69)</f>
        <v/>
      </c>
      <c r="J56" s="24" t="str">
        <f>IF(トランザクション!K69="","",トランザクション!K69)</f>
        <v/>
      </c>
      <c r="K56" s="24" t="str">
        <f>IF(トランザクション!L69="","",トランザクション!L69)</f>
        <v/>
      </c>
    </row>
    <row r="57" spans="2:11" x14ac:dyDescent="0.2">
      <c r="B57" s="24" t="str">
        <f>IF(トランザクション!C70="","",トランザクション!C70)</f>
        <v/>
      </c>
      <c r="C57" s="24" t="str">
        <f>IF(トランザクション!D70="","",トランザクション!D70)</f>
        <v/>
      </c>
      <c r="D57" s="24" t="str">
        <f>IF(トランザクション!E70="","",トランザクション!E70)</f>
        <v/>
      </c>
      <c r="E57" s="24" t="str">
        <f>IF(トランザクション!F70="","",トランザクション!F70)</f>
        <v/>
      </c>
      <c r="F57" s="24" t="str">
        <f>IF(トランザクション!G70="","",トランザクション!G70)</f>
        <v/>
      </c>
      <c r="G57" s="24" t="str">
        <f>IF(B57&lt;&gt;"",IF(トランザクション!A70="削除",99,IF(トランザクション_In!L60&lt;&gt;トランザクション!M70,2,IF(トランザクション_In!G60="","",トランザクション_In!G60))),"")</f>
        <v/>
      </c>
      <c r="H57" s="24" t="str">
        <f>IF(トランザクション!I70="","",トランザクション!I70)</f>
        <v/>
      </c>
      <c r="I57" s="24" t="str">
        <f>IF(トランザクション!J70="","",トランザクション!J70)</f>
        <v/>
      </c>
      <c r="J57" s="24" t="str">
        <f>IF(トランザクション!K70="","",トランザクション!K70)</f>
        <v/>
      </c>
      <c r="K57" s="24" t="str">
        <f>IF(トランザクション!L70="","",トランザクション!L70)</f>
        <v/>
      </c>
    </row>
    <row r="58" spans="2:11" x14ac:dyDescent="0.2">
      <c r="B58" s="24" t="str">
        <f>IF(トランザクション!C71="","",トランザクション!C71)</f>
        <v/>
      </c>
      <c r="C58" s="24" t="str">
        <f>IF(トランザクション!D71="","",トランザクション!D71)</f>
        <v/>
      </c>
      <c r="D58" s="24" t="str">
        <f>IF(トランザクション!E71="","",トランザクション!E71)</f>
        <v/>
      </c>
      <c r="E58" s="24" t="str">
        <f>IF(トランザクション!F71="","",トランザクション!F71)</f>
        <v/>
      </c>
      <c r="F58" s="24" t="str">
        <f>IF(トランザクション!G71="","",トランザクション!G71)</f>
        <v/>
      </c>
      <c r="G58" s="24" t="str">
        <f>IF(B58&lt;&gt;"",IF(トランザクション!A71="削除",99,IF(トランザクション_In!L61&lt;&gt;トランザクション!M71,2,IF(トランザクション_In!G61="","",トランザクション_In!G61))),"")</f>
        <v/>
      </c>
      <c r="H58" s="24" t="str">
        <f>IF(トランザクション!I71="","",トランザクション!I71)</f>
        <v/>
      </c>
      <c r="I58" s="24" t="str">
        <f>IF(トランザクション!J71="","",トランザクション!J71)</f>
        <v/>
      </c>
      <c r="J58" s="24" t="str">
        <f>IF(トランザクション!K71="","",トランザクション!K71)</f>
        <v/>
      </c>
      <c r="K58" s="24" t="str">
        <f>IF(トランザクション!L71="","",トランザクション!L71)</f>
        <v/>
      </c>
    </row>
    <row r="59" spans="2:11" x14ac:dyDescent="0.2">
      <c r="B59" s="24" t="str">
        <f>IF(トランザクション!C72="","",トランザクション!C72)</f>
        <v/>
      </c>
      <c r="C59" s="24" t="str">
        <f>IF(トランザクション!D72="","",トランザクション!D72)</f>
        <v/>
      </c>
      <c r="D59" s="24" t="str">
        <f>IF(トランザクション!E72="","",トランザクション!E72)</f>
        <v/>
      </c>
      <c r="E59" s="24" t="str">
        <f>IF(トランザクション!F72="","",トランザクション!F72)</f>
        <v/>
      </c>
      <c r="F59" s="24" t="str">
        <f>IF(トランザクション!G72="","",トランザクション!G72)</f>
        <v/>
      </c>
      <c r="G59" s="24" t="str">
        <f>IF(B59&lt;&gt;"",IF(トランザクション!A72="削除",99,IF(トランザクション_In!L62&lt;&gt;トランザクション!M72,2,IF(トランザクション_In!G62="","",トランザクション_In!G62))),"")</f>
        <v/>
      </c>
      <c r="H59" s="24" t="str">
        <f>IF(トランザクション!I72="","",トランザクション!I72)</f>
        <v/>
      </c>
      <c r="I59" s="24" t="str">
        <f>IF(トランザクション!J72="","",トランザクション!J72)</f>
        <v/>
      </c>
      <c r="J59" s="24" t="str">
        <f>IF(トランザクション!K72="","",トランザクション!K72)</f>
        <v/>
      </c>
      <c r="K59" s="24" t="str">
        <f>IF(トランザクション!L72="","",トランザクション!L72)</f>
        <v/>
      </c>
    </row>
    <row r="60" spans="2:11" x14ac:dyDescent="0.2">
      <c r="B60" s="24" t="str">
        <f>IF(トランザクション!C73="","",トランザクション!C73)</f>
        <v/>
      </c>
      <c r="C60" s="24" t="str">
        <f>IF(トランザクション!D73="","",トランザクション!D73)</f>
        <v/>
      </c>
      <c r="D60" s="24" t="str">
        <f>IF(トランザクション!E73="","",トランザクション!E73)</f>
        <v/>
      </c>
      <c r="E60" s="24" t="str">
        <f>IF(トランザクション!F73="","",トランザクション!F73)</f>
        <v/>
      </c>
      <c r="F60" s="24" t="str">
        <f>IF(トランザクション!G73="","",トランザクション!G73)</f>
        <v/>
      </c>
      <c r="G60" s="24" t="str">
        <f>IF(B60&lt;&gt;"",IF(トランザクション!A73="削除",99,IF(トランザクション_In!L63&lt;&gt;トランザクション!M73,2,IF(トランザクション_In!G63="","",トランザクション_In!G63))),"")</f>
        <v/>
      </c>
      <c r="H60" s="24" t="str">
        <f>IF(トランザクション!I73="","",トランザクション!I73)</f>
        <v/>
      </c>
      <c r="I60" s="24" t="str">
        <f>IF(トランザクション!J73="","",トランザクション!J73)</f>
        <v/>
      </c>
      <c r="J60" s="24" t="str">
        <f>IF(トランザクション!K73="","",トランザクション!K73)</f>
        <v/>
      </c>
      <c r="K60" s="24" t="str">
        <f>IF(トランザクション!L73="","",トランザクション!L73)</f>
        <v/>
      </c>
    </row>
    <row r="61" spans="2:11" x14ac:dyDescent="0.2">
      <c r="B61" s="24" t="str">
        <f>IF(トランザクション!C74="","",トランザクション!C74)</f>
        <v/>
      </c>
      <c r="C61" s="24" t="str">
        <f>IF(トランザクション!D74="","",トランザクション!D74)</f>
        <v/>
      </c>
      <c r="D61" s="24" t="str">
        <f>IF(トランザクション!E74="","",トランザクション!E74)</f>
        <v/>
      </c>
      <c r="E61" s="24" t="str">
        <f>IF(トランザクション!F74="","",トランザクション!F74)</f>
        <v/>
      </c>
      <c r="F61" s="24" t="str">
        <f>IF(トランザクション!G74="","",トランザクション!G74)</f>
        <v/>
      </c>
      <c r="G61" s="24" t="str">
        <f>IF(B61&lt;&gt;"",IF(トランザクション!A74="削除",99,IF(トランザクション_In!L64&lt;&gt;トランザクション!M74,2,IF(トランザクション_In!G64="","",トランザクション_In!G64))),"")</f>
        <v/>
      </c>
      <c r="H61" s="24" t="str">
        <f>IF(トランザクション!I74="","",トランザクション!I74)</f>
        <v/>
      </c>
      <c r="I61" s="24" t="str">
        <f>IF(トランザクション!J74="","",トランザクション!J74)</f>
        <v/>
      </c>
      <c r="J61" s="24" t="str">
        <f>IF(トランザクション!K74="","",トランザクション!K74)</f>
        <v/>
      </c>
      <c r="K61" s="24" t="str">
        <f>IF(トランザクション!L74="","",トランザクション!L74)</f>
        <v/>
      </c>
    </row>
    <row r="62" spans="2:11" x14ac:dyDescent="0.2">
      <c r="B62" s="24" t="str">
        <f>IF(トランザクション!C75="","",トランザクション!C75)</f>
        <v/>
      </c>
      <c r="C62" s="24" t="str">
        <f>IF(トランザクション!D75="","",トランザクション!D75)</f>
        <v/>
      </c>
      <c r="D62" s="24" t="str">
        <f>IF(トランザクション!E75="","",トランザクション!E75)</f>
        <v/>
      </c>
      <c r="E62" s="24" t="str">
        <f>IF(トランザクション!F75="","",トランザクション!F75)</f>
        <v/>
      </c>
      <c r="F62" s="24" t="str">
        <f>IF(トランザクション!G75="","",トランザクション!G75)</f>
        <v/>
      </c>
      <c r="G62" s="24" t="str">
        <f>IF(B62&lt;&gt;"",IF(トランザクション!A75="削除",99,IF(トランザクション_In!L65&lt;&gt;トランザクション!M75,2,IF(トランザクション_In!G65="","",トランザクション_In!G65))),"")</f>
        <v/>
      </c>
      <c r="H62" s="24" t="str">
        <f>IF(トランザクション!I75="","",トランザクション!I75)</f>
        <v/>
      </c>
      <c r="I62" s="24" t="str">
        <f>IF(トランザクション!J75="","",トランザクション!J75)</f>
        <v/>
      </c>
      <c r="J62" s="24" t="str">
        <f>IF(トランザクション!K75="","",トランザクション!K75)</f>
        <v/>
      </c>
      <c r="K62" s="24" t="str">
        <f>IF(トランザクション!L75="","",トランザクション!L75)</f>
        <v/>
      </c>
    </row>
    <row r="63" spans="2:11" x14ac:dyDescent="0.2">
      <c r="B63" s="24" t="str">
        <f>IF(トランザクション!C76="","",トランザクション!C76)</f>
        <v/>
      </c>
      <c r="C63" s="24" t="str">
        <f>IF(トランザクション!D76="","",トランザクション!D76)</f>
        <v/>
      </c>
      <c r="D63" s="24" t="str">
        <f>IF(トランザクション!E76="","",トランザクション!E76)</f>
        <v/>
      </c>
      <c r="E63" s="24" t="str">
        <f>IF(トランザクション!F76="","",トランザクション!F76)</f>
        <v/>
      </c>
      <c r="F63" s="24" t="str">
        <f>IF(トランザクション!G76="","",トランザクション!G76)</f>
        <v/>
      </c>
      <c r="G63" s="24" t="str">
        <f>IF(B63&lt;&gt;"",IF(トランザクション!A76="削除",99,IF(トランザクション_In!L66&lt;&gt;トランザクション!M76,2,IF(トランザクション_In!G66="","",トランザクション_In!G66))),"")</f>
        <v/>
      </c>
      <c r="H63" s="24" t="str">
        <f>IF(トランザクション!I76="","",トランザクション!I76)</f>
        <v/>
      </c>
      <c r="I63" s="24" t="str">
        <f>IF(トランザクション!J76="","",トランザクション!J76)</f>
        <v/>
      </c>
      <c r="J63" s="24" t="str">
        <f>IF(トランザクション!K76="","",トランザクション!K76)</f>
        <v/>
      </c>
      <c r="K63" s="24" t="str">
        <f>IF(トランザクション!L76="","",トランザクション!L76)</f>
        <v/>
      </c>
    </row>
    <row r="64" spans="2:11" x14ac:dyDescent="0.2">
      <c r="B64" s="24" t="str">
        <f>IF(トランザクション!C77="","",トランザクション!C77)</f>
        <v/>
      </c>
      <c r="C64" s="24" t="str">
        <f>IF(トランザクション!D77="","",トランザクション!D77)</f>
        <v/>
      </c>
      <c r="D64" s="24" t="str">
        <f>IF(トランザクション!E77="","",トランザクション!E77)</f>
        <v/>
      </c>
      <c r="E64" s="24" t="str">
        <f>IF(トランザクション!F77="","",トランザクション!F77)</f>
        <v/>
      </c>
      <c r="F64" s="24" t="str">
        <f>IF(トランザクション!G77="","",トランザクション!G77)</f>
        <v/>
      </c>
      <c r="G64" s="24" t="str">
        <f>IF(B64&lt;&gt;"",IF(トランザクション!A77="削除",99,IF(トランザクション_In!L67&lt;&gt;トランザクション!M77,2,IF(トランザクション_In!G67="","",トランザクション_In!G67))),"")</f>
        <v/>
      </c>
      <c r="H64" s="24" t="str">
        <f>IF(トランザクション!I77="","",トランザクション!I77)</f>
        <v/>
      </c>
      <c r="I64" s="24" t="str">
        <f>IF(トランザクション!J77="","",トランザクション!J77)</f>
        <v/>
      </c>
      <c r="J64" s="24" t="str">
        <f>IF(トランザクション!K77="","",トランザクション!K77)</f>
        <v/>
      </c>
      <c r="K64" s="24" t="str">
        <f>IF(トランザクション!L77="","",トランザクション!L77)</f>
        <v/>
      </c>
    </row>
    <row r="65" spans="2:11" x14ac:dyDescent="0.2">
      <c r="B65" s="24" t="str">
        <f>IF(トランザクション!C78="","",トランザクション!C78)</f>
        <v/>
      </c>
      <c r="C65" s="24" t="str">
        <f>IF(トランザクション!D78="","",トランザクション!D78)</f>
        <v/>
      </c>
      <c r="D65" s="24" t="str">
        <f>IF(トランザクション!E78="","",トランザクション!E78)</f>
        <v/>
      </c>
      <c r="E65" s="24" t="str">
        <f>IF(トランザクション!F78="","",トランザクション!F78)</f>
        <v/>
      </c>
      <c r="F65" s="24" t="str">
        <f>IF(トランザクション!G78="","",トランザクション!G78)</f>
        <v/>
      </c>
      <c r="G65" s="24" t="str">
        <f>IF(B65&lt;&gt;"",IF(トランザクション!A78="削除",99,IF(トランザクション_In!L68&lt;&gt;トランザクション!M78,2,IF(トランザクション_In!G68="","",トランザクション_In!G68))),"")</f>
        <v/>
      </c>
      <c r="H65" s="24" t="str">
        <f>IF(トランザクション!I78="","",トランザクション!I78)</f>
        <v/>
      </c>
      <c r="I65" s="24" t="str">
        <f>IF(トランザクション!J78="","",トランザクション!J78)</f>
        <v/>
      </c>
      <c r="J65" s="24" t="str">
        <f>IF(トランザクション!K78="","",トランザクション!K78)</f>
        <v/>
      </c>
      <c r="K65" s="24" t="str">
        <f>IF(トランザクション!L78="","",トランザクション!L78)</f>
        <v/>
      </c>
    </row>
    <row r="66" spans="2:11" x14ac:dyDescent="0.2">
      <c r="B66" s="24" t="str">
        <f>IF(トランザクション!C79="","",トランザクション!C79)</f>
        <v/>
      </c>
      <c r="C66" s="24" t="str">
        <f>IF(トランザクション!D79="","",トランザクション!D79)</f>
        <v/>
      </c>
      <c r="D66" s="24" t="str">
        <f>IF(トランザクション!E79="","",トランザクション!E79)</f>
        <v/>
      </c>
      <c r="E66" s="24" t="str">
        <f>IF(トランザクション!F79="","",トランザクション!F79)</f>
        <v/>
      </c>
      <c r="F66" s="24" t="str">
        <f>IF(トランザクション!G79="","",トランザクション!G79)</f>
        <v/>
      </c>
      <c r="G66" s="24" t="str">
        <f>IF(B66&lt;&gt;"",IF(トランザクション!A79="削除",99,IF(トランザクション_In!L69&lt;&gt;トランザクション!M79,2,IF(トランザクション_In!G69="","",トランザクション_In!G69))),"")</f>
        <v/>
      </c>
      <c r="H66" s="24" t="str">
        <f>IF(トランザクション!I79="","",トランザクション!I79)</f>
        <v/>
      </c>
      <c r="I66" s="24" t="str">
        <f>IF(トランザクション!J79="","",トランザクション!J79)</f>
        <v/>
      </c>
      <c r="J66" s="24" t="str">
        <f>IF(トランザクション!K79="","",トランザクション!K79)</f>
        <v/>
      </c>
      <c r="K66" s="24" t="str">
        <f>IF(トランザクション!L79="","",トランザクション!L79)</f>
        <v/>
      </c>
    </row>
    <row r="67" spans="2:11" x14ac:dyDescent="0.2">
      <c r="B67" s="24" t="str">
        <f>IF(トランザクション!C80="","",トランザクション!C80)</f>
        <v/>
      </c>
      <c r="C67" s="24" t="str">
        <f>IF(トランザクション!D80="","",トランザクション!D80)</f>
        <v/>
      </c>
      <c r="D67" s="24" t="str">
        <f>IF(トランザクション!E80="","",トランザクション!E80)</f>
        <v/>
      </c>
      <c r="E67" s="24" t="str">
        <f>IF(トランザクション!F80="","",トランザクション!F80)</f>
        <v/>
      </c>
      <c r="F67" s="24" t="str">
        <f>IF(トランザクション!G80="","",トランザクション!G80)</f>
        <v/>
      </c>
      <c r="G67" s="24" t="str">
        <f>IF(B67&lt;&gt;"",IF(トランザクション!A80="削除",99,IF(トランザクション_In!L70&lt;&gt;トランザクション!M80,2,IF(トランザクション_In!G70="","",トランザクション_In!G70))),"")</f>
        <v/>
      </c>
      <c r="H67" s="24" t="str">
        <f>IF(トランザクション!I80="","",トランザクション!I80)</f>
        <v/>
      </c>
      <c r="I67" s="24" t="str">
        <f>IF(トランザクション!J80="","",トランザクション!J80)</f>
        <v/>
      </c>
      <c r="J67" s="24" t="str">
        <f>IF(トランザクション!K80="","",トランザクション!K80)</f>
        <v/>
      </c>
      <c r="K67" s="24" t="str">
        <f>IF(トランザクション!L80="","",トランザクション!L80)</f>
        <v/>
      </c>
    </row>
    <row r="68" spans="2:11" x14ac:dyDescent="0.2">
      <c r="B68" s="24" t="str">
        <f>IF(トランザクション!C81="","",トランザクション!C81)</f>
        <v/>
      </c>
      <c r="C68" s="24" t="str">
        <f>IF(トランザクション!D81="","",トランザクション!D81)</f>
        <v/>
      </c>
      <c r="D68" s="24" t="str">
        <f>IF(トランザクション!E81="","",トランザクション!E81)</f>
        <v/>
      </c>
      <c r="E68" s="24" t="str">
        <f>IF(トランザクション!F81="","",トランザクション!F81)</f>
        <v/>
      </c>
      <c r="F68" s="24" t="str">
        <f>IF(トランザクション!G81="","",トランザクション!G81)</f>
        <v/>
      </c>
      <c r="G68" s="24" t="str">
        <f>IF(B68&lt;&gt;"",IF(トランザクション!A81="削除",99,IF(トランザクション_In!L71&lt;&gt;トランザクション!M81,2,IF(トランザクション_In!G71="","",トランザクション_In!G71))),"")</f>
        <v/>
      </c>
      <c r="H68" s="24" t="str">
        <f>IF(トランザクション!I81="","",トランザクション!I81)</f>
        <v/>
      </c>
      <c r="I68" s="24" t="str">
        <f>IF(トランザクション!J81="","",トランザクション!J81)</f>
        <v/>
      </c>
      <c r="J68" s="24" t="str">
        <f>IF(トランザクション!K81="","",トランザクション!K81)</f>
        <v/>
      </c>
      <c r="K68" s="24" t="str">
        <f>IF(トランザクション!L81="","",トランザクション!L81)</f>
        <v/>
      </c>
    </row>
    <row r="69" spans="2:11" x14ac:dyDescent="0.2">
      <c r="B69" s="24" t="str">
        <f>IF(トランザクション!C82="","",トランザクション!C82)</f>
        <v/>
      </c>
      <c r="C69" s="24" t="str">
        <f>IF(トランザクション!D82="","",トランザクション!D82)</f>
        <v/>
      </c>
      <c r="D69" s="24" t="str">
        <f>IF(トランザクション!E82="","",トランザクション!E82)</f>
        <v/>
      </c>
      <c r="E69" s="24" t="str">
        <f>IF(トランザクション!F82="","",トランザクション!F82)</f>
        <v/>
      </c>
      <c r="F69" s="24" t="str">
        <f>IF(トランザクション!G82="","",トランザクション!G82)</f>
        <v/>
      </c>
      <c r="G69" s="24" t="str">
        <f>IF(B69&lt;&gt;"",IF(トランザクション!A82="削除",99,IF(トランザクション_In!L72&lt;&gt;トランザクション!M82,2,IF(トランザクション_In!G72="","",トランザクション_In!G72))),"")</f>
        <v/>
      </c>
      <c r="H69" s="24" t="str">
        <f>IF(トランザクション!I82="","",トランザクション!I82)</f>
        <v/>
      </c>
      <c r="I69" s="24" t="str">
        <f>IF(トランザクション!J82="","",トランザクション!J82)</f>
        <v/>
      </c>
      <c r="J69" s="24" t="str">
        <f>IF(トランザクション!K82="","",トランザクション!K82)</f>
        <v/>
      </c>
      <c r="K69" s="24" t="str">
        <f>IF(トランザクション!L82="","",トランザクション!L82)</f>
        <v/>
      </c>
    </row>
    <row r="70" spans="2:11" x14ac:dyDescent="0.2">
      <c r="B70" s="25" t="str">
        <f>IF(トランザクション!C83="","",トランザクション!C83)</f>
        <v/>
      </c>
      <c r="C70" s="25" t="str">
        <f>IF(トランザクション!D83="","",トランザクション!D83)</f>
        <v/>
      </c>
      <c r="D70" s="25" t="str">
        <f>IF(トランザクション!E83="","",トランザクション!E83)</f>
        <v/>
      </c>
      <c r="E70" s="25" t="str">
        <f>IF(トランザクション!F83="","",トランザクション!F83)</f>
        <v/>
      </c>
      <c r="F70" s="25" t="str">
        <f>IF(トランザクション!G83="","",トランザクション!G83)</f>
        <v/>
      </c>
      <c r="G70" s="25" t="str">
        <f>IF(B70&lt;&gt;"",IF(トランザクション!A83="削除",99,IF(トランザクション_In!L73&lt;&gt;トランザクション!M83,2,IF(トランザクション_In!G73="","",トランザクション_In!G73))),"")</f>
        <v/>
      </c>
      <c r="H70" s="25" t="str">
        <f>IF(トランザクション!I83="","",トランザクション!I83)</f>
        <v/>
      </c>
      <c r="I70" s="25" t="str">
        <f>IF(トランザクション!J83="","",トランザクション!J83)</f>
        <v/>
      </c>
      <c r="J70" s="25" t="str">
        <f>IF(トランザクション!K83="","",トランザクション!K83)</f>
        <v/>
      </c>
      <c r="K70" s="25" t="str">
        <f>IF(トランザクション!L83="","",トランザクション!L83)</f>
        <v/>
      </c>
    </row>
  </sheetData>
  <phoneticPr fontId="5"/>
  <conditionalFormatting sqref="B5:K70">
    <cfRule type="expression" dxfId="40" priority="1" stopIfTrue="1">
      <formula>$G5=2</formula>
    </cfRule>
  </conditionalFormatting>
  <pageMargins left="0.75" right="0.75" top="1" bottom="1" header="0.51200000000000001" footer="0.51200000000000001"/>
  <pageSetup paperSize="9" scale="90" orientation="portrait" horizontalDpi="96" verticalDpi="96" copies="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indexed="22"/>
  </sheetPr>
  <dimension ref="A4:K76"/>
  <sheetViews>
    <sheetView workbookViewId="0"/>
  </sheetViews>
  <sheetFormatPr defaultRowHeight="13.2" x14ac:dyDescent="0.2"/>
  <cols>
    <col min="1" max="1" width="2.6640625" customWidth="1"/>
    <col min="3" max="3" width="19.109375" customWidth="1"/>
    <col min="4" max="4" width="7.88671875" customWidth="1"/>
    <col min="5" max="5" width="12.6640625" customWidth="1"/>
    <col min="6" max="6" width="5.33203125" customWidth="1"/>
    <col min="7" max="7" width="12.109375" customWidth="1"/>
    <col min="8" max="11" width="17.109375" customWidth="1"/>
  </cols>
  <sheetData>
    <row r="4" spans="1:11" x14ac:dyDescent="0.2">
      <c r="H4" s="240" t="s">
        <v>488</v>
      </c>
    </row>
    <row r="5" spans="1:11" x14ac:dyDescent="0.2">
      <c r="B5" t="s">
        <v>111</v>
      </c>
    </row>
    <row r="6" spans="1:11" x14ac:dyDescent="0.2">
      <c r="F6" s="34" t="s">
        <v>82</v>
      </c>
      <c r="G6" s="22">
        <f>COUNT(B8:B76)</f>
        <v>0</v>
      </c>
    </row>
    <row r="7" spans="1:11" x14ac:dyDescent="0.2">
      <c r="B7" s="20" t="s">
        <v>1101</v>
      </c>
      <c r="C7" s="20" t="s">
        <v>1102</v>
      </c>
      <c r="D7" s="20" t="s">
        <v>1103</v>
      </c>
      <c r="E7" s="20" t="s">
        <v>1104</v>
      </c>
      <c r="F7" s="20" t="s">
        <v>1105</v>
      </c>
      <c r="G7" s="151" t="s">
        <v>626</v>
      </c>
      <c r="H7" s="151" t="s">
        <v>1312</v>
      </c>
      <c r="I7" s="151" t="s">
        <v>1315</v>
      </c>
      <c r="J7" s="151" t="s">
        <v>1316</v>
      </c>
      <c r="K7" s="151" t="s">
        <v>1317</v>
      </c>
    </row>
    <row r="8" spans="1:11" x14ac:dyDescent="0.2">
      <c r="A8" s="39" t="str">
        <f>IF(OR($B8="",トランザクション!$C18=""),"",IF(トランザクション_キー変更!$B8=トランザクション!$C18,トランザクション_In!$G8,99))</f>
        <v/>
      </c>
      <c r="B8" s="23"/>
      <c r="C8" s="23"/>
      <c r="D8" s="23"/>
      <c r="E8" s="23"/>
      <c r="F8" s="23"/>
      <c r="G8" s="23" t="str">
        <f>IF(OR($B8="",トランザクション!$C18=""),"",IF(トランザクション_キー変更!$B8=トランザクション!$C18,トランザクション_In!$G8,99))</f>
        <v/>
      </c>
      <c r="H8" s="23"/>
      <c r="I8" s="23"/>
      <c r="J8" s="23"/>
      <c r="K8" s="23"/>
    </row>
    <row r="9" spans="1:11" x14ac:dyDescent="0.2">
      <c r="B9" s="24"/>
      <c r="C9" s="24"/>
      <c r="D9" s="24"/>
      <c r="E9" s="24"/>
      <c r="F9" s="24"/>
      <c r="G9" s="24" t="str">
        <f>IF(OR($B9="",トランザクション!$C19=""),"",IF(トランザクション_キー変更!$B9=トランザクション!$C19,トランザクション_In!$G9,99))</f>
        <v/>
      </c>
      <c r="H9" s="24"/>
      <c r="I9" s="24"/>
      <c r="J9" s="24"/>
      <c r="K9" s="24"/>
    </row>
    <row r="10" spans="1:11" x14ac:dyDescent="0.2">
      <c r="B10" s="24"/>
      <c r="C10" s="24"/>
      <c r="D10" s="24"/>
      <c r="E10" s="24"/>
      <c r="F10" s="24"/>
      <c r="G10" s="24" t="str">
        <f>IF(OR($B10="",トランザクション!$C20=""),"",IF(トランザクション_キー変更!$B10=トランザクション!$C20,トランザクション_In!$G10,99))</f>
        <v/>
      </c>
      <c r="H10" s="24"/>
      <c r="I10" s="24"/>
      <c r="J10" s="24"/>
      <c r="K10" s="24"/>
    </row>
    <row r="11" spans="1:11" x14ac:dyDescent="0.2">
      <c r="B11" s="24"/>
      <c r="C11" s="24"/>
      <c r="D11" s="24"/>
      <c r="E11" s="24"/>
      <c r="F11" s="24"/>
      <c r="G11" s="24" t="str">
        <f>IF(OR($B11="",トランザクション!$C21=""),"",IF(トランザクション_キー変更!$B11=トランザクション!$C21,トランザクション_In!$G11,99))</f>
        <v/>
      </c>
      <c r="H11" s="24"/>
      <c r="I11" s="24"/>
      <c r="J11" s="24"/>
      <c r="K11" s="24"/>
    </row>
    <row r="12" spans="1:11" x14ac:dyDescent="0.2">
      <c r="B12" s="24"/>
      <c r="C12" s="24"/>
      <c r="D12" s="24"/>
      <c r="E12" s="24"/>
      <c r="F12" s="24"/>
      <c r="G12" s="24" t="str">
        <f>IF(OR($B12="",トランザクション!$C22=""),"",IF(トランザクション_キー変更!$B12=トランザクション!$C22,トランザクション_In!$G12,99))</f>
        <v/>
      </c>
      <c r="H12" s="24"/>
      <c r="I12" s="24"/>
      <c r="J12" s="24"/>
      <c r="K12" s="24"/>
    </row>
    <row r="13" spans="1:11" x14ac:dyDescent="0.2">
      <c r="B13" s="24"/>
      <c r="C13" s="24"/>
      <c r="D13" s="24"/>
      <c r="E13" s="24"/>
      <c r="F13" s="24"/>
      <c r="G13" s="24" t="str">
        <f>IF(OR($B13="",トランザクション!$C23=""),"",IF(トランザクション_キー変更!$B13=トランザクション!$C23,トランザクション_In!$G13,99))</f>
        <v/>
      </c>
      <c r="H13" s="24"/>
      <c r="I13" s="24"/>
      <c r="J13" s="24"/>
      <c r="K13" s="24"/>
    </row>
    <row r="14" spans="1:11" x14ac:dyDescent="0.2">
      <c r="B14" s="24"/>
      <c r="C14" s="24"/>
      <c r="D14" s="24"/>
      <c r="E14" s="24"/>
      <c r="F14" s="24"/>
      <c r="G14" s="24" t="str">
        <f>IF(OR($B14="",トランザクション!$C24=""),"",IF(トランザクション_キー変更!$B14=トランザクション!$C24,トランザクション_In!$G14,99))</f>
        <v/>
      </c>
      <c r="H14" s="24"/>
      <c r="I14" s="24"/>
      <c r="J14" s="24"/>
      <c r="K14" s="24"/>
    </row>
    <row r="15" spans="1:11" x14ac:dyDescent="0.2">
      <c r="B15" s="24"/>
      <c r="C15" s="24"/>
      <c r="D15" s="24"/>
      <c r="E15" s="24"/>
      <c r="F15" s="24"/>
      <c r="G15" s="24" t="str">
        <f>IF(OR($B15="",トランザクション!$C25=""),"",IF(トランザクション_キー変更!$B15=トランザクション!$C25,トランザクション_In!$G15,99))</f>
        <v/>
      </c>
      <c r="H15" s="24"/>
      <c r="I15" s="24"/>
      <c r="J15" s="24"/>
      <c r="K15" s="24"/>
    </row>
    <row r="16" spans="1:11" x14ac:dyDescent="0.2">
      <c r="B16" s="24"/>
      <c r="C16" s="24"/>
      <c r="D16" s="24"/>
      <c r="E16" s="24"/>
      <c r="F16" s="24"/>
      <c r="G16" s="24" t="str">
        <f>IF(OR($B16="",トランザクション!$C26=""),"",IF(トランザクション_キー変更!$B16=トランザクション!$C26,トランザクション_In!$G16,99))</f>
        <v/>
      </c>
      <c r="H16" s="24"/>
      <c r="I16" s="24"/>
      <c r="J16" s="24"/>
      <c r="K16" s="24"/>
    </row>
    <row r="17" spans="2:11" x14ac:dyDescent="0.2">
      <c r="B17" s="24"/>
      <c r="C17" s="24"/>
      <c r="D17" s="24"/>
      <c r="E17" s="24"/>
      <c r="F17" s="24"/>
      <c r="G17" s="24" t="str">
        <f>IF(OR($B17="",トランザクション!$C27=""),"",IF(トランザクション_キー変更!$B17=トランザクション!$C27,トランザクション_In!$G17,99))</f>
        <v/>
      </c>
      <c r="H17" s="24"/>
      <c r="I17" s="24"/>
      <c r="J17" s="24"/>
      <c r="K17" s="24"/>
    </row>
    <row r="18" spans="2:11" x14ac:dyDescent="0.2">
      <c r="B18" s="24"/>
      <c r="C18" s="24"/>
      <c r="D18" s="24"/>
      <c r="E18" s="24"/>
      <c r="F18" s="24"/>
      <c r="G18" s="24" t="str">
        <f>IF(OR($B18="",トランザクション!$C28=""),"",IF(トランザクション_キー変更!$B18=トランザクション!$C28,トランザクション_In!$G18,99))</f>
        <v/>
      </c>
      <c r="H18" s="24"/>
      <c r="I18" s="24"/>
      <c r="J18" s="24"/>
      <c r="K18" s="24"/>
    </row>
    <row r="19" spans="2:11" x14ac:dyDescent="0.2">
      <c r="B19" s="24"/>
      <c r="C19" s="24"/>
      <c r="D19" s="24"/>
      <c r="E19" s="24"/>
      <c r="F19" s="24"/>
      <c r="G19" s="24" t="str">
        <f>IF(OR($B19="",トランザクション!$C29=""),"",IF(トランザクション_キー変更!$B19=トランザクション!$C29,トランザクション_In!$G19,99))</f>
        <v/>
      </c>
      <c r="H19" s="24"/>
      <c r="I19" s="24"/>
      <c r="J19" s="24"/>
      <c r="K19" s="24"/>
    </row>
    <row r="20" spans="2:11" x14ac:dyDescent="0.2">
      <c r="B20" s="24"/>
      <c r="C20" s="24"/>
      <c r="D20" s="24"/>
      <c r="E20" s="24"/>
      <c r="F20" s="24"/>
      <c r="G20" s="24" t="str">
        <f>IF(OR($B20="",トランザクション!$C30=""),"",IF(トランザクション_キー変更!$B20=トランザクション!$C30,トランザクション_In!$G20,99))</f>
        <v/>
      </c>
      <c r="H20" s="24"/>
      <c r="I20" s="24"/>
      <c r="J20" s="24"/>
      <c r="K20" s="24"/>
    </row>
    <row r="21" spans="2:11" x14ac:dyDescent="0.2">
      <c r="B21" s="24"/>
      <c r="C21" s="24"/>
      <c r="D21" s="24"/>
      <c r="E21" s="24"/>
      <c r="F21" s="24"/>
      <c r="G21" s="24" t="str">
        <f>IF(OR($B21="",トランザクション!$C31=""),"",IF(トランザクション_キー変更!$B21=トランザクション!$C31,トランザクション_In!$G21,99))</f>
        <v/>
      </c>
      <c r="H21" s="24"/>
      <c r="I21" s="24"/>
      <c r="J21" s="24"/>
      <c r="K21" s="24"/>
    </row>
    <row r="22" spans="2:11" x14ac:dyDescent="0.2">
      <c r="B22" s="24"/>
      <c r="C22" s="24"/>
      <c r="D22" s="24"/>
      <c r="E22" s="24"/>
      <c r="F22" s="24"/>
      <c r="G22" s="24" t="str">
        <f>IF(OR($B22="",トランザクション!$C32=""),"",IF(トランザクション_キー変更!$B22=トランザクション!$C32,トランザクション_In!$G22,99))</f>
        <v/>
      </c>
      <c r="H22" s="24"/>
      <c r="I22" s="24"/>
      <c r="J22" s="24"/>
      <c r="K22" s="24"/>
    </row>
    <row r="23" spans="2:11" x14ac:dyDescent="0.2">
      <c r="B23" s="24"/>
      <c r="C23" s="24"/>
      <c r="D23" s="24"/>
      <c r="E23" s="24"/>
      <c r="F23" s="24"/>
      <c r="G23" s="24" t="str">
        <f>IF(OR($B23="",トランザクション!$C33=""),"",IF(トランザクション_キー変更!$B23=トランザクション!$C33,トランザクション_In!$G23,99))</f>
        <v/>
      </c>
      <c r="H23" s="24"/>
      <c r="I23" s="24"/>
      <c r="J23" s="24"/>
      <c r="K23" s="24"/>
    </row>
    <row r="24" spans="2:11" x14ac:dyDescent="0.2">
      <c r="B24" s="24"/>
      <c r="C24" s="24"/>
      <c r="D24" s="24"/>
      <c r="E24" s="24"/>
      <c r="F24" s="24"/>
      <c r="G24" s="24" t="str">
        <f>IF(OR($B24="",トランザクション!$C34=""),"",IF(トランザクション_キー変更!$B24=トランザクション!$C34,トランザクション_In!$G24,99))</f>
        <v/>
      </c>
      <c r="H24" s="24"/>
      <c r="I24" s="24"/>
      <c r="J24" s="24"/>
      <c r="K24" s="24"/>
    </row>
    <row r="25" spans="2:11" x14ac:dyDescent="0.2">
      <c r="B25" s="24"/>
      <c r="C25" s="24"/>
      <c r="D25" s="24"/>
      <c r="E25" s="24"/>
      <c r="F25" s="24"/>
      <c r="G25" s="24" t="str">
        <f>IF(OR($B25="",トランザクション!$C35=""),"",IF(トランザクション_キー変更!$B25=トランザクション!$C35,トランザクション_In!$G25,99))</f>
        <v/>
      </c>
      <c r="H25" s="24"/>
      <c r="I25" s="24"/>
      <c r="J25" s="24"/>
      <c r="K25" s="24"/>
    </row>
    <row r="26" spans="2:11" x14ac:dyDescent="0.2">
      <c r="B26" s="24"/>
      <c r="C26" s="24"/>
      <c r="D26" s="24"/>
      <c r="E26" s="24"/>
      <c r="F26" s="24"/>
      <c r="G26" s="24" t="str">
        <f>IF(OR($B26="",トランザクション!$C36=""),"",IF(トランザクション_キー変更!$B26=トランザクション!$C36,トランザクション_In!$G26,99))</f>
        <v/>
      </c>
      <c r="H26" s="24"/>
      <c r="I26" s="24"/>
      <c r="J26" s="24"/>
      <c r="K26" s="24"/>
    </row>
    <row r="27" spans="2:11" x14ac:dyDescent="0.2">
      <c r="B27" s="24"/>
      <c r="C27" s="24"/>
      <c r="D27" s="24"/>
      <c r="E27" s="24"/>
      <c r="F27" s="24"/>
      <c r="G27" s="24" t="str">
        <f>IF(OR($B27="",トランザクション!$C37=""),"",IF(トランザクション_キー変更!$B27=トランザクション!$C37,トランザクション_In!$G27,99))</f>
        <v/>
      </c>
      <c r="H27" s="24"/>
      <c r="I27" s="24"/>
      <c r="J27" s="24"/>
      <c r="K27" s="24"/>
    </row>
    <row r="28" spans="2:11" x14ac:dyDescent="0.2">
      <c r="B28" s="24"/>
      <c r="C28" s="24"/>
      <c r="D28" s="24"/>
      <c r="E28" s="24"/>
      <c r="F28" s="24"/>
      <c r="G28" s="24" t="str">
        <f>IF(OR($B28="",トランザクション!$C38=""),"",IF(トランザクション_キー変更!$B28=トランザクション!$C38,トランザクション_In!$G28,99))</f>
        <v/>
      </c>
      <c r="H28" s="24"/>
      <c r="I28" s="24"/>
      <c r="J28" s="24"/>
      <c r="K28" s="24"/>
    </row>
    <row r="29" spans="2:11" x14ac:dyDescent="0.2">
      <c r="B29" s="24"/>
      <c r="C29" s="24"/>
      <c r="D29" s="24"/>
      <c r="E29" s="24"/>
      <c r="F29" s="24"/>
      <c r="G29" s="24" t="str">
        <f>IF(OR($B29="",トランザクション!$C39=""),"",IF(トランザクション_キー変更!$B29=トランザクション!$C39,トランザクション_In!$G29,99))</f>
        <v/>
      </c>
      <c r="H29" s="24"/>
      <c r="I29" s="24"/>
      <c r="J29" s="24"/>
      <c r="K29" s="24"/>
    </row>
    <row r="30" spans="2:11" x14ac:dyDescent="0.2">
      <c r="B30" s="24"/>
      <c r="C30" s="24"/>
      <c r="D30" s="24"/>
      <c r="E30" s="24"/>
      <c r="F30" s="24"/>
      <c r="G30" s="24" t="str">
        <f>IF(OR($B30="",トランザクション!$C40=""),"",IF(トランザクション_キー変更!$B30=トランザクション!$C40,トランザクション_In!$G30,99))</f>
        <v/>
      </c>
      <c r="H30" s="24"/>
      <c r="I30" s="24"/>
      <c r="J30" s="24"/>
      <c r="K30" s="24"/>
    </row>
    <row r="31" spans="2:11" x14ac:dyDescent="0.2">
      <c r="B31" s="24"/>
      <c r="C31" s="24"/>
      <c r="D31" s="24"/>
      <c r="E31" s="24"/>
      <c r="F31" s="24"/>
      <c r="G31" s="24" t="str">
        <f>IF(OR($B31="",トランザクション!$C41=""),"",IF(トランザクション_キー変更!$B31=トランザクション!$C41,トランザクション_In!$G31,99))</f>
        <v/>
      </c>
      <c r="H31" s="24"/>
      <c r="I31" s="24"/>
      <c r="J31" s="24"/>
      <c r="K31" s="24"/>
    </row>
    <row r="32" spans="2:11" x14ac:dyDescent="0.2">
      <c r="B32" s="24"/>
      <c r="C32" s="24"/>
      <c r="D32" s="24"/>
      <c r="E32" s="24"/>
      <c r="F32" s="24"/>
      <c r="G32" s="24" t="str">
        <f>IF(OR($B32="",トランザクション!$C42=""),"",IF(トランザクション_キー変更!$B32=トランザクション!$C42,トランザクション_In!$G32,99))</f>
        <v/>
      </c>
      <c r="H32" s="24"/>
      <c r="I32" s="24"/>
      <c r="J32" s="24"/>
      <c r="K32" s="24"/>
    </row>
    <row r="33" spans="2:11" x14ac:dyDescent="0.2">
      <c r="B33" s="24"/>
      <c r="C33" s="24"/>
      <c r="D33" s="24"/>
      <c r="E33" s="24"/>
      <c r="F33" s="24"/>
      <c r="G33" s="24" t="str">
        <f>IF(OR($B33="",トランザクション!$C43=""),"",IF(トランザクション_キー変更!$B33=トランザクション!$C43,トランザクション_In!$G33,99))</f>
        <v/>
      </c>
      <c r="H33" s="24"/>
      <c r="I33" s="24"/>
      <c r="J33" s="24"/>
      <c r="K33" s="24"/>
    </row>
    <row r="34" spans="2:11" x14ac:dyDescent="0.2">
      <c r="B34" s="24"/>
      <c r="C34" s="24"/>
      <c r="D34" s="24"/>
      <c r="E34" s="24"/>
      <c r="F34" s="24"/>
      <c r="G34" s="24" t="str">
        <f>IF(OR($B34="",トランザクション!$C44=""),"",IF(トランザクション_キー変更!$B34=トランザクション!$C44,トランザクション_In!$G34,99))</f>
        <v/>
      </c>
      <c r="H34" s="24"/>
      <c r="I34" s="24"/>
      <c r="J34" s="24"/>
      <c r="K34" s="24"/>
    </row>
    <row r="35" spans="2:11" x14ac:dyDescent="0.2">
      <c r="B35" s="24"/>
      <c r="C35" s="24"/>
      <c r="D35" s="24"/>
      <c r="E35" s="24"/>
      <c r="F35" s="24"/>
      <c r="G35" s="24" t="str">
        <f>IF(OR($B35="",トランザクション!$C45=""),"",IF(トランザクション_キー変更!$B35=トランザクション!$C45,トランザクション_In!$G35,99))</f>
        <v/>
      </c>
      <c r="H35" s="24"/>
      <c r="I35" s="24"/>
      <c r="J35" s="24"/>
      <c r="K35" s="24"/>
    </row>
    <row r="36" spans="2:11" x14ac:dyDescent="0.2">
      <c r="B36" s="24"/>
      <c r="C36" s="24"/>
      <c r="D36" s="24"/>
      <c r="E36" s="24"/>
      <c r="F36" s="24"/>
      <c r="G36" s="24" t="str">
        <f>IF(OR($B36="",トランザクション!$C46=""),"",IF(トランザクション_キー変更!$B36=トランザクション!$C46,トランザクション_In!$G36,99))</f>
        <v/>
      </c>
      <c r="H36" s="24"/>
      <c r="I36" s="24"/>
      <c r="J36" s="24"/>
      <c r="K36" s="24"/>
    </row>
    <row r="37" spans="2:11" x14ac:dyDescent="0.2">
      <c r="B37" s="24"/>
      <c r="C37" s="24"/>
      <c r="D37" s="24"/>
      <c r="E37" s="24"/>
      <c r="F37" s="24"/>
      <c r="G37" s="24" t="str">
        <f>IF(OR($B37="",トランザクション!$C47=""),"",IF(トランザクション_キー変更!$B37=トランザクション!$C47,トランザクション_In!$G37,99))</f>
        <v/>
      </c>
      <c r="H37" s="24"/>
      <c r="I37" s="24"/>
      <c r="J37" s="24"/>
      <c r="K37" s="24"/>
    </row>
    <row r="38" spans="2:11" x14ac:dyDescent="0.2">
      <c r="B38" s="24"/>
      <c r="C38" s="24"/>
      <c r="D38" s="24"/>
      <c r="E38" s="24"/>
      <c r="F38" s="24"/>
      <c r="G38" s="24" t="str">
        <f>IF(OR($B38="",トランザクション!$C48=""),"",IF(トランザクション_キー変更!$B38=トランザクション!$C48,トランザクション_In!$G38,99))</f>
        <v/>
      </c>
      <c r="H38" s="24"/>
      <c r="I38" s="24"/>
      <c r="J38" s="24"/>
      <c r="K38" s="24"/>
    </row>
    <row r="39" spans="2:11" x14ac:dyDescent="0.2">
      <c r="B39" s="24"/>
      <c r="C39" s="24"/>
      <c r="D39" s="24"/>
      <c r="E39" s="24"/>
      <c r="F39" s="24"/>
      <c r="G39" s="24" t="str">
        <f>IF(OR($B39="",トランザクション!$C49=""),"",IF(トランザクション_キー変更!$B39=トランザクション!$C49,トランザクション_In!$G39,99))</f>
        <v/>
      </c>
      <c r="H39" s="24"/>
      <c r="I39" s="24"/>
      <c r="J39" s="24"/>
      <c r="K39" s="24"/>
    </row>
    <row r="40" spans="2:11" x14ac:dyDescent="0.2">
      <c r="B40" s="24"/>
      <c r="C40" s="24"/>
      <c r="D40" s="24"/>
      <c r="E40" s="24"/>
      <c r="F40" s="24"/>
      <c r="G40" s="24" t="str">
        <f>IF(OR($B40="",トランザクション!$C50=""),"",IF(トランザクション_キー変更!$B40=トランザクション!$C50,トランザクション_In!$G40,99))</f>
        <v/>
      </c>
      <c r="H40" s="24"/>
      <c r="I40" s="24"/>
      <c r="J40" s="24"/>
      <c r="K40" s="24"/>
    </row>
    <row r="41" spans="2:11" x14ac:dyDescent="0.2">
      <c r="B41" s="24"/>
      <c r="C41" s="24"/>
      <c r="D41" s="24"/>
      <c r="E41" s="24"/>
      <c r="F41" s="24"/>
      <c r="G41" s="24" t="str">
        <f>IF(OR($B41="",トランザクション!$C51=""),"",IF(トランザクション_キー変更!$B41=トランザクション!$C51,トランザクション_In!$G41,99))</f>
        <v/>
      </c>
      <c r="H41" s="24"/>
      <c r="I41" s="24"/>
      <c r="J41" s="24"/>
      <c r="K41" s="24"/>
    </row>
    <row r="42" spans="2:11" x14ac:dyDescent="0.2">
      <c r="B42" s="24"/>
      <c r="C42" s="24"/>
      <c r="D42" s="24"/>
      <c r="E42" s="24"/>
      <c r="F42" s="24"/>
      <c r="G42" s="24" t="str">
        <f>IF(OR($B42="",トランザクション!$C52=""),"",IF(トランザクション_キー変更!$B42=トランザクション!$C52,トランザクション_In!$G42,99))</f>
        <v/>
      </c>
      <c r="H42" s="24"/>
      <c r="I42" s="24"/>
      <c r="J42" s="24"/>
      <c r="K42" s="24"/>
    </row>
    <row r="43" spans="2:11" x14ac:dyDescent="0.2">
      <c r="B43" s="24"/>
      <c r="C43" s="24"/>
      <c r="D43" s="24"/>
      <c r="E43" s="24"/>
      <c r="F43" s="24"/>
      <c r="G43" s="24" t="str">
        <f>IF(OR($B43="",トランザクション!$C53=""),"",IF(トランザクション_キー変更!$B43=トランザクション!$C53,トランザクション_In!$G43,99))</f>
        <v/>
      </c>
      <c r="H43" s="24"/>
      <c r="I43" s="24"/>
      <c r="J43" s="24"/>
      <c r="K43" s="24"/>
    </row>
    <row r="44" spans="2:11" x14ac:dyDescent="0.2">
      <c r="B44" s="24"/>
      <c r="C44" s="24"/>
      <c r="D44" s="24"/>
      <c r="E44" s="24"/>
      <c r="F44" s="24"/>
      <c r="G44" s="24" t="str">
        <f>IF(OR($B44="",トランザクション!$C54=""),"",IF(トランザクション_キー変更!$B44=トランザクション!$C54,トランザクション_In!$G44,99))</f>
        <v/>
      </c>
      <c r="H44" s="24"/>
      <c r="I44" s="24"/>
      <c r="J44" s="24"/>
      <c r="K44" s="24"/>
    </row>
    <row r="45" spans="2:11" x14ac:dyDescent="0.2">
      <c r="B45" s="24"/>
      <c r="C45" s="24"/>
      <c r="D45" s="24"/>
      <c r="E45" s="24"/>
      <c r="F45" s="24"/>
      <c r="G45" s="24" t="str">
        <f>IF(OR($B45="",トランザクション!$C55=""),"",IF(トランザクション_キー変更!$B45=トランザクション!$C55,トランザクション_In!$G45,99))</f>
        <v/>
      </c>
      <c r="H45" s="24"/>
      <c r="I45" s="24"/>
      <c r="J45" s="24"/>
      <c r="K45" s="24"/>
    </row>
    <row r="46" spans="2:11" x14ac:dyDescent="0.2">
      <c r="B46" s="24"/>
      <c r="C46" s="24"/>
      <c r="D46" s="24"/>
      <c r="E46" s="24"/>
      <c r="F46" s="24"/>
      <c r="G46" s="24" t="str">
        <f>IF(OR($B46="",トランザクション!$C56=""),"",IF(トランザクション_キー変更!$B46=トランザクション!$C56,トランザクション_In!$G46,99))</f>
        <v/>
      </c>
      <c r="H46" s="24"/>
      <c r="I46" s="24"/>
      <c r="J46" s="24"/>
      <c r="K46" s="24"/>
    </row>
    <row r="47" spans="2:11" x14ac:dyDescent="0.2">
      <c r="B47" s="24"/>
      <c r="C47" s="24"/>
      <c r="D47" s="24"/>
      <c r="E47" s="24"/>
      <c r="F47" s="24"/>
      <c r="G47" s="24" t="str">
        <f>IF(OR($B47="",トランザクション!$C57=""),"",IF(トランザクション_キー変更!$B47=トランザクション!$C57,トランザクション_In!$G47,99))</f>
        <v/>
      </c>
      <c r="H47" s="24"/>
      <c r="I47" s="24"/>
      <c r="J47" s="24"/>
      <c r="K47" s="24"/>
    </row>
    <row r="48" spans="2:11" x14ac:dyDescent="0.2">
      <c r="B48" s="24"/>
      <c r="C48" s="24"/>
      <c r="D48" s="24"/>
      <c r="E48" s="24"/>
      <c r="F48" s="24"/>
      <c r="G48" s="24" t="str">
        <f>IF(OR($B48="",トランザクション!$C58=""),"",IF(トランザクション_キー変更!$B48=トランザクション!$C58,トランザクション_In!$G48,99))</f>
        <v/>
      </c>
      <c r="H48" s="24"/>
      <c r="I48" s="24"/>
      <c r="J48" s="24"/>
      <c r="K48" s="24"/>
    </row>
    <row r="49" spans="2:11" x14ac:dyDescent="0.2">
      <c r="B49" s="24"/>
      <c r="C49" s="24"/>
      <c r="D49" s="24"/>
      <c r="E49" s="24"/>
      <c r="F49" s="24"/>
      <c r="G49" s="24" t="str">
        <f>IF(OR($B49="",トランザクション!$C59=""),"",IF(トランザクション_キー変更!$B49=トランザクション!$C59,トランザクション_In!$G49,99))</f>
        <v/>
      </c>
      <c r="H49" s="24"/>
      <c r="I49" s="24"/>
      <c r="J49" s="24"/>
      <c r="K49" s="24"/>
    </row>
    <row r="50" spans="2:11" x14ac:dyDescent="0.2">
      <c r="B50" s="24"/>
      <c r="C50" s="24"/>
      <c r="D50" s="24"/>
      <c r="E50" s="24"/>
      <c r="F50" s="24"/>
      <c r="G50" s="24" t="str">
        <f>IF(OR($B50="",トランザクション!$C60=""),"",IF(トランザクション_キー変更!$B50=トランザクション!$C60,トランザクション_In!$G50,99))</f>
        <v/>
      </c>
      <c r="H50" s="24"/>
      <c r="I50" s="24"/>
      <c r="J50" s="24"/>
      <c r="K50" s="24"/>
    </row>
    <row r="51" spans="2:11" x14ac:dyDescent="0.2">
      <c r="B51" s="24"/>
      <c r="C51" s="24"/>
      <c r="D51" s="24"/>
      <c r="E51" s="24"/>
      <c r="F51" s="24"/>
      <c r="G51" s="24" t="str">
        <f>IF(OR($B51="",トランザクション!$C61=""),"",IF(トランザクション_キー変更!$B51=トランザクション!$C61,トランザクション_In!$G51,99))</f>
        <v/>
      </c>
      <c r="H51" s="24"/>
      <c r="I51" s="24"/>
      <c r="J51" s="24"/>
      <c r="K51" s="24"/>
    </row>
    <row r="52" spans="2:11" x14ac:dyDescent="0.2">
      <c r="B52" s="24"/>
      <c r="C52" s="24"/>
      <c r="D52" s="24"/>
      <c r="E52" s="24"/>
      <c r="F52" s="24"/>
      <c r="G52" s="24" t="str">
        <f>IF(OR($B52="",トランザクション!$C62=""),"",IF(トランザクション_キー変更!$B52=トランザクション!$C62,トランザクション_In!$G52,99))</f>
        <v/>
      </c>
      <c r="H52" s="24"/>
      <c r="I52" s="24"/>
      <c r="J52" s="24"/>
      <c r="K52" s="24"/>
    </row>
    <row r="53" spans="2:11" x14ac:dyDescent="0.2">
      <c r="B53" s="24"/>
      <c r="C53" s="24"/>
      <c r="D53" s="24"/>
      <c r="E53" s="24"/>
      <c r="F53" s="24"/>
      <c r="G53" s="24" t="str">
        <f>IF(OR($B53="",トランザクション!$C63=""),"",IF(トランザクション_キー変更!$B53=トランザクション!$C63,トランザクション_In!$G53,99))</f>
        <v/>
      </c>
      <c r="H53" s="24"/>
      <c r="I53" s="24"/>
      <c r="J53" s="24"/>
      <c r="K53" s="24"/>
    </row>
    <row r="54" spans="2:11" x14ac:dyDescent="0.2">
      <c r="B54" s="24"/>
      <c r="C54" s="24"/>
      <c r="D54" s="24"/>
      <c r="E54" s="24"/>
      <c r="F54" s="24"/>
      <c r="G54" s="24" t="str">
        <f>IF(OR($B54="",トランザクション!$C64=""),"",IF(トランザクション_キー変更!$B54=トランザクション!$C64,トランザクション_In!$G54,99))</f>
        <v/>
      </c>
      <c r="H54" s="24"/>
      <c r="I54" s="24"/>
      <c r="J54" s="24"/>
      <c r="K54" s="24"/>
    </row>
    <row r="55" spans="2:11" x14ac:dyDescent="0.2">
      <c r="B55" s="24"/>
      <c r="C55" s="24"/>
      <c r="D55" s="24"/>
      <c r="E55" s="24"/>
      <c r="F55" s="24"/>
      <c r="G55" s="24" t="str">
        <f>IF(OR($B55="",トランザクション!$C65=""),"",IF(トランザクション_キー変更!$B55=トランザクション!$C65,トランザクション_In!$G55,99))</f>
        <v/>
      </c>
      <c r="H55" s="24"/>
      <c r="I55" s="24"/>
      <c r="J55" s="24"/>
      <c r="K55" s="24"/>
    </row>
    <row r="56" spans="2:11" x14ac:dyDescent="0.2">
      <c r="B56" s="24"/>
      <c r="C56" s="24"/>
      <c r="D56" s="24"/>
      <c r="E56" s="24"/>
      <c r="F56" s="24"/>
      <c r="G56" s="24" t="str">
        <f>IF(OR($B56="",トランザクション!$C66=""),"",IF(トランザクション_キー変更!$B56=トランザクション!$C66,トランザクション_In!$G56,99))</f>
        <v/>
      </c>
      <c r="H56" s="24"/>
      <c r="I56" s="24"/>
      <c r="J56" s="24"/>
      <c r="K56" s="24"/>
    </row>
    <row r="57" spans="2:11" x14ac:dyDescent="0.2">
      <c r="B57" s="24"/>
      <c r="C57" s="24"/>
      <c r="D57" s="24"/>
      <c r="E57" s="24"/>
      <c r="F57" s="24"/>
      <c r="G57" s="24" t="str">
        <f>IF(OR($B57="",トランザクション!$C67=""),"",IF(トランザクション_キー変更!$B57=トランザクション!$C67,トランザクション_In!$G57,99))</f>
        <v/>
      </c>
      <c r="H57" s="24"/>
      <c r="I57" s="24"/>
      <c r="J57" s="24"/>
      <c r="K57" s="24"/>
    </row>
    <row r="58" spans="2:11" x14ac:dyDescent="0.2">
      <c r="B58" s="24"/>
      <c r="C58" s="24"/>
      <c r="D58" s="24"/>
      <c r="E58" s="24"/>
      <c r="F58" s="24"/>
      <c r="G58" s="24" t="str">
        <f>IF(OR($B58="",トランザクション!$C68=""),"",IF(トランザクション_キー変更!$B58=トランザクション!$C68,トランザクション_In!$G58,99))</f>
        <v/>
      </c>
      <c r="H58" s="24"/>
      <c r="I58" s="24"/>
      <c r="J58" s="24"/>
      <c r="K58" s="24"/>
    </row>
    <row r="59" spans="2:11" x14ac:dyDescent="0.2">
      <c r="B59" s="24"/>
      <c r="C59" s="24"/>
      <c r="D59" s="24"/>
      <c r="E59" s="24"/>
      <c r="F59" s="24"/>
      <c r="G59" s="24" t="str">
        <f>IF(OR($B59="",トランザクション!$C69=""),"",IF(トランザクション_キー変更!$B59=トランザクション!$C69,トランザクション_In!$G59,99))</f>
        <v/>
      </c>
      <c r="H59" s="24"/>
      <c r="I59" s="24"/>
      <c r="J59" s="24"/>
      <c r="K59" s="24"/>
    </row>
    <row r="60" spans="2:11" x14ac:dyDescent="0.2">
      <c r="B60" s="24"/>
      <c r="C60" s="24"/>
      <c r="D60" s="24"/>
      <c r="E60" s="24"/>
      <c r="F60" s="24"/>
      <c r="G60" s="24" t="str">
        <f>IF(OR($B60="",トランザクション!$C70=""),"",IF(トランザクション_キー変更!$B60=トランザクション!$C70,トランザクション_In!$G60,99))</f>
        <v/>
      </c>
      <c r="H60" s="24"/>
      <c r="I60" s="24"/>
      <c r="J60" s="24"/>
      <c r="K60" s="24"/>
    </row>
    <row r="61" spans="2:11" x14ac:dyDescent="0.2">
      <c r="B61" s="24"/>
      <c r="C61" s="24"/>
      <c r="D61" s="24"/>
      <c r="E61" s="24"/>
      <c r="F61" s="24"/>
      <c r="G61" s="24" t="str">
        <f>IF(OR($B61="",トランザクション!$C71=""),"",IF(トランザクション_キー変更!$B61=トランザクション!$C71,トランザクション_In!$G61,99))</f>
        <v/>
      </c>
      <c r="H61" s="24"/>
      <c r="I61" s="24"/>
      <c r="J61" s="24"/>
      <c r="K61" s="24"/>
    </row>
    <row r="62" spans="2:11" x14ac:dyDescent="0.2">
      <c r="B62" s="24"/>
      <c r="C62" s="24"/>
      <c r="D62" s="24"/>
      <c r="E62" s="24"/>
      <c r="F62" s="24"/>
      <c r="G62" s="24" t="str">
        <f>IF(OR($B62="",トランザクション!$C72=""),"",IF(トランザクション_キー変更!$B62=トランザクション!$C72,トランザクション_In!$G62,99))</f>
        <v/>
      </c>
      <c r="H62" s="24"/>
      <c r="I62" s="24"/>
      <c r="J62" s="24"/>
      <c r="K62" s="24"/>
    </row>
    <row r="63" spans="2:11" x14ac:dyDescent="0.2">
      <c r="B63" s="24"/>
      <c r="C63" s="24"/>
      <c r="D63" s="24"/>
      <c r="E63" s="24"/>
      <c r="F63" s="24"/>
      <c r="G63" s="24" t="str">
        <f>IF(OR($B63="",トランザクション!$C73=""),"",IF(トランザクション_キー変更!$B63=トランザクション!$C73,トランザクション_In!$G63,99))</f>
        <v/>
      </c>
      <c r="H63" s="24"/>
      <c r="I63" s="24"/>
      <c r="J63" s="24"/>
      <c r="K63" s="24"/>
    </row>
    <row r="64" spans="2:11" x14ac:dyDescent="0.2">
      <c r="B64" s="24"/>
      <c r="C64" s="24"/>
      <c r="D64" s="24"/>
      <c r="E64" s="24"/>
      <c r="F64" s="24"/>
      <c r="G64" s="24" t="str">
        <f>IF(OR($B64="",トランザクション!$C74=""),"",IF(トランザクション_キー変更!$B64=トランザクション!$C74,トランザクション_In!$G64,99))</f>
        <v/>
      </c>
      <c r="H64" s="24"/>
      <c r="I64" s="24"/>
      <c r="J64" s="24"/>
      <c r="K64" s="24"/>
    </row>
    <row r="65" spans="2:11" x14ac:dyDescent="0.2">
      <c r="B65" s="24"/>
      <c r="C65" s="24"/>
      <c r="D65" s="24"/>
      <c r="E65" s="24"/>
      <c r="F65" s="24"/>
      <c r="G65" s="24" t="str">
        <f>IF(OR($B65="",トランザクション!$C75=""),"",IF(トランザクション_キー変更!$B65=トランザクション!$C75,トランザクション_In!$G65,99))</f>
        <v/>
      </c>
      <c r="H65" s="24"/>
      <c r="I65" s="24"/>
      <c r="J65" s="24"/>
      <c r="K65" s="24"/>
    </row>
    <row r="66" spans="2:11" x14ac:dyDescent="0.2">
      <c r="B66" s="24"/>
      <c r="C66" s="24"/>
      <c r="D66" s="24"/>
      <c r="E66" s="24"/>
      <c r="F66" s="24"/>
      <c r="G66" s="24" t="str">
        <f>IF(OR($B66="",トランザクション!$C76=""),"",IF(トランザクション_キー変更!$B66=トランザクション!$C76,トランザクション_In!$G66,99))</f>
        <v/>
      </c>
      <c r="H66" s="24"/>
      <c r="I66" s="24"/>
      <c r="J66" s="24"/>
      <c r="K66" s="24"/>
    </row>
    <row r="67" spans="2:11" x14ac:dyDescent="0.2">
      <c r="B67" s="24"/>
      <c r="C67" s="24"/>
      <c r="D67" s="24"/>
      <c r="E67" s="24"/>
      <c r="F67" s="24"/>
      <c r="G67" s="24" t="str">
        <f>IF(OR($B67="",トランザクション!$C77=""),"",IF(トランザクション_キー変更!$B67=トランザクション!$C77,トランザクション_In!$G67,99))</f>
        <v/>
      </c>
      <c r="H67" s="24"/>
      <c r="I67" s="24"/>
      <c r="J67" s="24"/>
      <c r="K67" s="24"/>
    </row>
    <row r="68" spans="2:11" x14ac:dyDescent="0.2">
      <c r="B68" s="24"/>
      <c r="C68" s="24"/>
      <c r="D68" s="24"/>
      <c r="E68" s="24"/>
      <c r="F68" s="24"/>
      <c r="G68" s="24" t="str">
        <f>IF(OR($B68="",トランザクション!$C78=""),"",IF(トランザクション_キー変更!$B68=トランザクション!$C78,トランザクション_In!$G68,99))</f>
        <v/>
      </c>
      <c r="H68" s="24"/>
      <c r="I68" s="24"/>
      <c r="J68" s="24"/>
      <c r="K68" s="24"/>
    </row>
    <row r="69" spans="2:11" x14ac:dyDescent="0.2">
      <c r="B69" s="24"/>
      <c r="C69" s="24"/>
      <c r="D69" s="24"/>
      <c r="E69" s="24"/>
      <c r="F69" s="24"/>
      <c r="G69" s="24" t="str">
        <f>IF(OR($B69="",トランザクション!$C79=""),"",IF(トランザクション_キー変更!$B69=トランザクション!$C79,トランザクション_In!$G69,99))</f>
        <v/>
      </c>
      <c r="H69" s="24"/>
      <c r="I69" s="24"/>
      <c r="J69" s="24"/>
      <c r="K69" s="24"/>
    </row>
    <row r="70" spans="2:11" x14ac:dyDescent="0.2">
      <c r="B70" s="24"/>
      <c r="C70" s="24"/>
      <c r="D70" s="24"/>
      <c r="E70" s="24"/>
      <c r="F70" s="24"/>
      <c r="G70" s="24" t="str">
        <f>IF(OR($B70="",トランザクション!$C80=""),"",IF(トランザクション_キー変更!$B70=トランザクション!$C80,トランザクション_In!$G70,99))</f>
        <v/>
      </c>
      <c r="H70" s="24"/>
      <c r="I70" s="24"/>
      <c r="J70" s="24"/>
      <c r="K70" s="24"/>
    </row>
    <row r="71" spans="2:11" x14ac:dyDescent="0.2">
      <c r="B71" s="24"/>
      <c r="C71" s="24"/>
      <c r="D71" s="24"/>
      <c r="E71" s="24"/>
      <c r="F71" s="24"/>
      <c r="G71" s="24" t="str">
        <f>IF(OR($B71="",トランザクション!$C81=""),"",IF(トランザクション_キー変更!$B71=トランザクション!$C81,トランザクション_In!$G71,99))</f>
        <v/>
      </c>
      <c r="H71" s="24"/>
      <c r="I71" s="24"/>
      <c r="J71" s="24"/>
      <c r="K71" s="24"/>
    </row>
    <row r="72" spans="2:11" x14ac:dyDescent="0.2">
      <c r="B72" s="24"/>
      <c r="C72" s="24"/>
      <c r="D72" s="24"/>
      <c r="E72" s="24"/>
      <c r="F72" s="24"/>
      <c r="G72" s="24" t="str">
        <f>IF(OR($B72="",トランザクション!$C82=""),"",IF(トランザクション_キー変更!$B72=トランザクション!$C82,トランザクション_In!$G72,99))</f>
        <v/>
      </c>
      <c r="H72" s="24"/>
      <c r="I72" s="24"/>
      <c r="J72" s="24"/>
      <c r="K72" s="24"/>
    </row>
    <row r="73" spans="2:11" x14ac:dyDescent="0.2">
      <c r="B73" s="24"/>
      <c r="C73" s="24"/>
      <c r="D73" s="24"/>
      <c r="E73" s="24"/>
      <c r="F73" s="24"/>
      <c r="G73" s="24" t="str">
        <f>IF(OR($B73="",トランザクション!$C83=""),"",IF(トランザクション_キー変更!$B73=トランザクション!$C83,トランザクション_In!$G73,99))</f>
        <v/>
      </c>
      <c r="H73" s="24"/>
      <c r="I73" s="24"/>
      <c r="J73" s="24"/>
      <c r="K73" s="24"/>
    </row>
    <row r="74" spans="2:11" x14ac:dyDescent="0.2">
      <c r="B74" s="24"/>
      <c r="C74" s="24"/>
      <c r="D74" s="24"/>
      <c r="E74" s="24"/>
      <c r="F74" s="24"/>
      <c r="G74" s="24" t="str">
        <f>IF(OR($B74="",トランザクション!$C84=""),"",IF(トランザクション_キー変更!$B74=トランザクション!$C84,トランザクション_In!$G74,99))</f>
        <v/>
      </c>
      <c r="H74" s="24"/>
      <c r="I74" s="24"/>
      <c r="J74" s="24"/>
      <c r="K74" s="24"/>
    </row>
    <row r="75" spans="2:11" x14ac:dyDescent="0.2">
      <c r="B75" s="24"/>
      <c r="C75" s="24"/>
      <c r="D75" s="24"/>
      <c r="E75" s="24"/>
      <c r="F75" s="24"/>
      <c r="G75" s="24" t="str">
        <f>IF(OR($B75="",トランザクション!$C85=""),"",IF(トランザクション_キー変更!$B75=トランザクション!$C85,トランザクション_In!$G75,99))</f>
        <v/>
      </c>
      <c r="H75" s="24"/>
      <c r="I75" s="24"/>
      <c r="J75" s="24"/>
      <c r="K75" s="24"/>
    </row>
    <row r="76" spans="2:11" x14ac:dyDescent="0.2">
      <c r="B76" s="25"/>
      <c r="C76" s="25"/>
      <c r="D76" s="25"/>
      <c r="E76" s="25"/>
      <c r="F76" s="25"/>
      <c r="G76" s="25" t="str">
        <f>IF(OR($B76="",トランザクション!$C86=""),"",IF(トランザクション_キー変更!$B76=トランザクション!$C86,トランザクション_In!$G76,99))</f>
        <v/>
      </c>
      <c r="H76" s="25"/>
      <c r="I76" s="25"/>
      <c r="J76" s="25"/>
      <c r="K76" s="25"/>
    </row>
  </sheetData>
  <phoneticPr fontId="5"/>
  <pageMargins left="0.75" right="0.75" top="1" bottom="1" header="0.51200000000000001" footer="0.51200000000000001"/>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K74"/>
  <sheetViews>
    <sheetView zoomScaleNormal="100" workbookViewId="0"/>
  </sheetViews>
  <sheetFormatPr defaultColWidth="8.88671875" defaultRowHeight="13.2" x14ac:dyDescent="0.2"/>
  <cols>
    <col min="1" max="1" width="2.6640625" style="640" customWidth="1"/>
    <col min="2" max="2" width="3.88671875" style="640" customWidth="1"/>
    <col min="3" max="3" width="8.88671875" style="640"/>
    <col min="4" max="4" width="18.6640625" style="640" bestFit="1" customWidth="1"/>
    <col min="5" max="5" width="7.44140625" style="640" customWidth="1"/>
    <col min="6" max="6" width="19.6640625" style="640" customWidth="1"/>
    <col min="7" max="16384" width="8.88671875" style="640"/>
  </cols>
  <sheetData>
    <row r="2" spans="2:11" ht="14.4" x14ac:dyDescent="0.2">
      <c r="B2" s="330" t="s">
        <v>1435</v>
      </c>
      <c r="C2" s="330"/>
    </row>
    <row r="3" spans="2:11" ht="13.8" thickBot="1" x14ac:dyDescent="0.25"/>
    <row r="4" spans="2:11" ht="14.25" customHeight="1" thickTop="1" x14ac:dyDescent="0.2">
      <c r="C4" s="675" t="s">
        <v>581</v>
      </c>
      <c r="D4" s="687" t="s">
        <v>1436</v>
      </c>
      <c r="E4" s="680"/>
      <c r="F4" s="680"/>
      <c r="G4" s="680"/>
      <c r="H4" s="680"/>
      <c r="I4" s="639"/>
      <c r="J4" s="365"/>
      <c r="K4" s="365"/>
    </row>
    <row r="5" spans="2:11" x14ac:dyDescent="0.2">
      <c r="C5" s="686"/>
      <c r="D5" s="688"/>
      <c r="E5" s="682"/>
      <c r="F5" s="682"/>
      <c r="G5" s="682"/>
      <c r="H5" s="682"/>
      <c r="I5" s="639"/>
      <c r="J5" s="365"/>
      <c r="K5" s="365"/>
    </row>
    <row r="6" spans="2:11" ht="13.8" thickBot="1" x14ac:dyDescent="0.25">
      <c r="C6" s="676"/>
      <c r="D6" s="689"/>
      <c r="E6" s="684"/>
      <c r="F6" s="684"/>
      <c r="G6" s="684"/>
      <c r="H6" s="684"/>
      <c r="I6" s="639"/>
      <c r="J6" s="365"/>
      <c r="K6" s="365"/>
    </row>
    <row r="7" spans="2:11" ht="13.8" thickTop="1" x14ac:dyDescent="0.2"/>
    <row r="8" spans="2:11" x14ac:dyDescent="0.2">
      <c r="C8" s="331" t="s">
        <v>1377</v>
      </c>
      <c r="D8" s="102" t="s">
        <v>273</v>
      </c>
      <c r="E8" s="88"/>
      <c r="F8" s="97"/>
      <c r="G8" s="88"/>
      <c r="H8" s="88"/>
      <c r="I8" s="88"/>
      <c r="J8" s="88"/>
      <c r="K8" s="88"/>
    </row>
    <row r="10" spans="2:11" s="36" customFormat="1" ht="20.100000000000001" customHeight="1" x14ac:dyDescent="0.2">
      <c r="C10" s="339"/>
      <c r="D10" s="339" t="s">
        <v>1437</v>
      </c>
      <c r="E10" s="339"/>
    </row>
    <row r="11" spans="2:11" s="36" customFormat="1" x14ac:dyDescent="0.2">
      <c r="C11" s="102"/>
      <c r="D11" s="102"/>
      <c r="F11" s="339"/>
    </row>
    <row r="12" spans="2:11" s="36" customFormat="1" ht="6.75" customHeight="1" x14ac:dyDescent="0.2">
      <c r="F12" s="339"/>
    </row>
    <row r="13" spans="2:11" s="36" customFormat="1" ht="20.100000000000001" customHeight="1" x14ac:dyDescent="0.2">
      <c r="C13" s="339"/>
      <c r="D13" s="339" t="s">
        <v>1439</v>
      </c>
      <c r="E13" s="339"/>
    </row>
    <row r="14" spans="2:11" s="36" customFormat="1" x14ac:dyDescent="0.2">
      <c r="C14" s="102"/>
      <c r="D14" s="102"/>
      <c r="F14" s="339"/>
    </row>
    <row r="15" spans="2:11" s="36" customFormat="1" ht="6.75" customHeight="1" x14ac:dyDescent="0.2">
      <c r="F15" s="339"/>
    </row>
    <row r="16" spans="2:11" s="36" customFormat="1" x14ac:dyDescent="0.2">
      <c r="C16" s="339"/>
      <c r="D16" s="339" t="s">
        <v>1438</v>
      </c>
      <c r="E16" s="339"/>
      <c r="F16" s="339"/>
    </row>
    <row r="17" spans="3:8" x14ac:dyDescent="0.2">
      <c r="F17" s="139"/>
    </row>
    <row r="18" spans="3:8" x14ac:dyDescent="0.2">
      <c r="C18" s="641"/>
      <c r="D18" s="641"/>
      <c r="E18" s="641"/>
      <c r="F18" s="139"/>
    </row>
    <row r="19" spans="3:8" x14ac:dyDescent="0.2">
      <c r="C19" s="641"/>
      <c r="D19" s="641"/>
      <c r="E19" s="641"/>
      <c r="F19" s="139"/>
    </row>
    <row r="20" spans="3:8" ht="26.4" customHeight="1" x14ac:dyDescent="0.2">
      <c r="C20" s="641"/>
      <c r="D20" s="54" t="s">
        <v>1101</v>
      </c>
      <c r="E20" s="54" t="s">
        <v>1105</v>
      </c>
      <c r="F20" s="52" t="s">
        <v>1102</v>
      </c>
      <c r="G20" s="52" t="s">
        <v>1104</v>
      </c>
      <c r="H20" s="54" t="s">
        <v>1103</v>
      </c>
    </row>
    <row r="21" spans="3:8" x14ac:dyDescent="0.2">
      <c r="C21" s="641"/>
      <c r="D21" s="12"/>
      <c r="E21" s="12"/>
      <c r="F21" s="12"/>
      <c r="G21" s="15"/>
      <c r="H21" s="12"/>
    </row>
    <row r="22" spans="3:8" x14ac:dyDescent="0.2">
      <c r="C22" s="641"/>
      <c r="D22" s="12"/>
      <c r="E22" s="12"/>
      <c r="F22" s="12"/>
      <c r="G22" s="15"/>
      <c r="H22" s="12"/>
    </row>
    <row r="23" spans="3:8" x14ac:dyDescent="0.2">
      <c r="C23" s="641"/>
      <c r="D23" s="12"/>
      <c r="E23" s="12"/>
      <c r="F23" s="12"/>
      <c r="G23" s="15"/>
      <c r="H23" s="12"/>
    </row>
    <row r="24" spans="3:8" x14ac:dyDescent="0.2">
      <c r="C24" s="641"/>
      <c r="D24" s="12"/>
      <c r="E24" s="12"/>
      <c r="F24" s="12"/>
      <c r="G24" s="15"/>
      <c r="H24" s="12"/>
    </row>
    <row r="25" spans="3:8" x14ac:dyDescent="0.2">
      <c r="C25" s="641"/>
      <c r="D25" s="12"/>
      <c r="E25" s="12"/>
      <c r="F25" s="12"/>
      <c r="G25" s="15"/>
      <c r="H25" s="12"/>
    </row>
    <row r="26" spans="3:8" x14ac:dyDescent="0.2">
      <c r="C26" s="641"/>
      <c r="D26" s="12"/>
      <c r="E26" s="12"/>
      <c r="F26" s="12"/>
      <c r="G26" s="15"/>
      <c r="H26" s="12"/>
    </row>
    <row r="27" spans="3:8" x14ac:dyDescent="0.2">
      <c r="C27" s="641"/>
      <c r="D27" s="12"/>
      <c r="E27" s="12"/>
      <c r="F27" s="12"/>
      <c r="G27" s="15"/>
      <c r="H27" s="12"/>
    </row>
    <row r="28" spans="3:8" x14ac:dyDescent="0.2">
      <c r="C28" s="641"/>
      <c r="D28" s="12"/>
      <c r="E28" s="12"/>
      <c r="F28" s="12"/>
      <c r="G28" s="15"/>
      <c r="H28" s="12"/>
    </row>
    <row r="29" spans="3:8" x14ac:dyDescent="0.2">
      <c r="C29" s="641"/>
      <c r="D29" s="12"/>
      <c r="E29" s="12"/>
      <c r="F29" s="12"/>
      <c r="G29" s="15"/>
      <c r="H29" s="12"/>
    </row>
    <row r="30" spans="3:8" x14ac:dyDescent="0.2">
      <c r="D30" s="12"/>
      <c r="E30" s="12"/>
      <c r="F30" s="12"/>
      <c r="G30" s="15"/>
      <c r="H30" s="12"/>
    </row>
    <row r="31" spans="3:8" x14ac:dyDescent="0.2">
      <c r="D31" s="12"/>
      <c r="E31" s="12"/>
      <c r="F31" s="12"/>
      <c r="G31" s="15"/>
      <c r="H31" s="12"/>
    </row>
    <row r="32" spans="3:8" x14ac:dyDescent="0.2">
      <c r="D32" s="12"/>
      <c r="E32" s="12"/>
      <c r="F32" s="12"/>
      <c r="G32" s="15"/>
      <c r="H32" s="12"/>
    </row>
    <row r="33" spans="4:8" x14ac:dyDescent="0.2">
      <c r="D33" s="12"/>
      <c r="E33" s="12"/>
      <c r="F33" s="12"/>
      <c r="G33" s="15"/>
      <c r="H33" s="12"/>
    </row>
    <row r="34" spans="4:8" x14ac:dyDescent="0.2">
      <c r="D34" s="12"/>
      <c r="E34" s="12"/>
      <c r="F34" s="12"/>
      <c r="G34" s="15"/>
      <c r="H34" s="12"/>
    </row>
    <row r="35" spans="4:8" x14ac:dyDescent="0.2">
      <c r="D35" s="12"/>
      <c r="E35" s="12"/>
      <c r="F35" s="12"/>
      <c r="G35" s="15"/>
      <c r="H35" s="12"/>
    </row>
    <row r="36" spans="4:8" x14ac:dyDescent="0.2">
      <c r="D36" s="12"/>
      <c r="E36" s="12"/>
      <c r="F36" s="12"/>
      <c r="G36" s="15"/>
      <c r="H36" s="12"/>
    </row>
    <row r="37" spans="4:8" x14ac:dyDescent="0.2">
      <c r="D37" s="12"/>
      <c r="E37" s="12"/>
      <c r="F37" s="12"/>
      <c r="G37" s="15"/>
      <c r="H37" s="12"/>
    </row>
    <row r="38" spans="4:8" x14ac:dyDescent="0.2">
      <c r="D38" s="12"/>
      <c r="E38" s="12"/>
      <c r="F38" s="12"/>
      <c r="G38" s="15"/>
      <c r="H38" s="12"/>
    </row>
    <row r="39" spans="4:8" x14ac:dyDescent="0.2">
      <c r="D39" s="12"/>
      <c r="E39" s="12"/>
      <c r="F39" s="12"/>
      <c r="G39" s="15"/>
      <c r="H39" s="12"/>
    </row>
    <row r="40" spans="4:8" x14ac:dyDescent="0.2">
      <c r="D40" s="12"/>
      <c r="E40" s="12"/>
      <c r="F40" s="12"/>
      <c r="G40" s="15"/>
      <c r="H40" s="12"/>
    </row>
    <row r="41" spans="4:8" x14ac:dyDescent="0.2">
      <c r="D41" s="12"/>
      <c r="E41" s="12"/>
      <c r="F41" s="12"/>
      <c r="G41" s="15"/>
      <c r="H41" s="12"/>
    </row>
    <row r="42" spans="4:8" x14ac:dyDescent="0.2">
      <c r="D42" s="12"/>
      <c r="E42" s="12"/>
      <c r="F42" s="12"/>
      <c r="G42" s="15"/>
      <c r="H42" s="12"/>
    </row>
    <row r="43" spans="4:8" x14ac:dyDescent="0.2">
      <c r="D43" s="12"/>
      <c r="E43" s="12"/>
      <c r="F43" s="12"/>
      <c r="G43" s="15"/>
      <c r="H43" s="12"/>
    </row>
    <row r="44" spans="4:8" x14ac:dyDescent="0.2">
      <c r="D44" s="12"/>
      <c r="E44" s="12"/>
      <c r="F44" s="12"/>
      <c r="G44" s="15"/>
      <c r="H44" s="12"/>
    </row>
    <row r="45" spans="4:8" x14ac:dyDescent="0.2">
      <c r="D45" s="12"/>
      <c r="E45" s="12"/>
      <c r="F45" s="12"/>
      <c r="G45" s="15"/>
      <c r="H45" s="12"/>
    </row>
    <row r="46" spans="4:8" x14ac:dyDescent="0.2">
      <c r="D46" s="12"/>
      <c r="E46" s="12"/>
      <c r="F46" s="12"/>
      <c r="G46" s="15"/>
      <c r="H46" s="12"/>
    </row>
    <row r="47" spans="4:8" x14ac:dyDescent="0.2">
      <c r="D47" s="12"/>
      <c r="E47" s="12"/>
      <c r="F47" s="12"/>
      <c r="G47" s="15"/>
      <c r="H47" s="12"/>
    </row>
    <row r="48" spans="4:8" x14ac:dyDescent="0.2">
      <c r="D48" s="12"/>
      <c r="E48" s="12"/>
      <c r="F48" s="12"/>
      <c r="G48" s="15"/>
      <c r="H48" s="12"/>
    </row>
    <row r="49" spans="4:8" x14ac:dyDescent="0.2">
      <c r="D49" s="12"/>
      <c r="E49" s="12"/>
      <c r="F49" s="12"/>
      <c r="G49" s="15"/>
      <c r="H49" s="12"/>
    </row>
    <row r="50" spans="4:8" x14ac:dyDescent="0.2">
      <c r="D50" s="12"/>
      <c r="E50" s="12"/>
      <c r="F50" s="12"/>
      <c r="G50" s="15"/>
      <c r="H50" s="12"/>
    </row>
    <row r="51" spans="4:8" x14ac:dyDescent="0.2">
      <c r="D51" s="12"/>
      <c r="E51" s="12"/>
      <c r="F51" s="12"/>
      <c r="G51" s="15"/>
      <c r="H51" s="12"/>
    </row>
    <row r="52" spans="4:8" x14ac:dyDescent="0.2">
      <c r="D52" s="12"/>
      <c r="E52" s="12"/>
      <c r="F52" s="12"/>
      <c r="G52" s="15"/>
      <c r="H52" s="12"/>
    </row>
    <row r="53" spans="4:8" x14ac:dyDescent="0.2">
      <c r="D53" s="12"/>
      <c r="E53" s="12"/>
      <c r="F53" s="12"/>
      <c r="G53" s="15"/>
      <c r="H53" s="12"/>
    </row>
    <row r="54" spans="4:8" x14ac:dyDescent="0.2">
      <c r="D54" s="12"/>
      <c r="E54" s="12"/>
      <c r="F54" s="12"/>
      <c r="G54" s="15"/>
      <c r="H54" s="12"/>
    </row>
    <row r="55" spans="4:8" x14ac:dyDescent="0.2">
      <c r="D55" s="12"/>
      <c r="E55" s="12"/>
      <c r="F55" s="12"/>
      <c r="G55" s="15"/>
      <c r="H55" s="12"/>
    </row>
    <row r="56" spans="4:8" x14ac:dyDescent="0.2">
      <c r="D56" s="12"/>
      <c r="E56" s="12"/>
      <c r="F56" s="12"/>
      <c r="G56" s="15"/>
      <c r="H56" s="12"/>
    </row>
    <row r="57" spans="4:8" x14ac:dyDescent="0.2">
      <c r="D57" s="12"/>
      <c r="E57" s="12"/>
      <c r="F57" s="12"/>
      <c r="G57" s="15"/>
      <c r="H57" s="12"/>
    </row>
    <row r="58" spans="4:8" x14ac:dyDescent="0.2">
      <c r="D58" s="12"/>
      <c r="E58" s="12"/>
      <c r="F58" s="12"/>
      <c r="G58" s="15"/>
      <c r="H58" s="12"/>
    </row>
    <row r="59" spans="4:8" x14ac:dyDescent="0.2">
      <c r="D59" s="12"/>
      <c r="E59" s="12"/>
      <c r="F59" s="12"/>
      <c r="G59" s="15"/>
      <c r="H59" s="12"/>
    </row>
    <row r="60" spans="4:8" x14ac:dyDescent="0.2">
      <c r="D60" s="12"/>
      <c r="E60" s="12"/>
      <c r="F60" s="12"/>
      <c r="G60" s="15"/>
      <c r="H60" s="12"/>
    </row>
    <row r="61" spans="4:8" x14ac:dyDescent="0.2">
      <c r="D61" s="12"/>
      <c r="E61" s="12"/>
      <c r="F61" s="12"/>
      <c r="G61" s="15"/>
      <c r="H61" s="12"/>
    </row>
    <row r="62" spans="4:8" x14ac:dyDescent="0.2">
      <c r="D62" s="12"/>
      <c r="E62" s="12"/>
      <c r="F62" s="12"/>
      <c r="G62" s="15"/>
      <c r="H62" s="12"/>
    </row>
    <row r="63" spans="4:8" x14ac:dyDescent="0.2">
      <c r="D63" s="12"/>
      <c r="E63" s="12"/>
      <c r="F63" s="12"/>
      <c r="G63" s="15"/>
      <c r="H63" s="12"/>
    </row>
    <row r="64" spans="4:8" x14ac:dyDescent="0.2">
      <c r="D64" s="12"/>
      <c r="E64" s="12"/>
      <c r="F64" s="12"/>
      <c r="G64" s="15"/>
      <c r="H64" s="12"/>
    </row>
    <row r="65" spans="4:8" x14ac:dyDescent="0.2">
      <c r="D65" s="12"/>
      <c r="E65" s="12"/>
      <c r="F65" s="12"/>
      <c r="G65" s="15"/>
      <c r="H65" s="12"/>
    </row>
    <row r="66" spans="4:8" x14ac:dyDescent="0.2">
      <c r="D66" s="12"/>
      <c r="E66" s="12"/>
      <c r="F66" s="12"/>
      <c r="G66" s="15"/>
      <c r="H66" s="12"/>
    </row>
    <row r="67" spans="4:8" x14ac:dyDescent="0.2">
      <c r="D67" s="12"/>
      <c r="E67" s="12"/>
      <c r="F67" s="12"/>
      <c r="G67" s="15"/>
      <c r="H67" s="12"/>
    </row>
    <row r="68" spans="4:8" x14ac:dyDescent="0.2">
      <c r="D68" s="12"/>
      <c r="E68" s="12"/>
      <c r="F68" s="12"/>
      <c r="G68" s="15"/>
      <c r="H68" s="12"/>
    </row>
    <row r="69" spans="4:8" x14ac:dyDescent="0.2">
      <c r="D69" s="12"/>
      <c r="E69" s="12"/>
      <c r="F69" s="12"/>
      <c r="G69" s="15"/>
      <c r="H69" s="12"/>
    </row>
    <row r="70" spans="4:8" x14ac:dyDescent="0.2">
      <c r="D70" s="12"/>
      <c r="E70" s="12"/>
      <c r="F70" s="12"/>
      <c r="G70" s="15"/>
      <c r="H70" s="12"/>
    </row>
    <row r="71" spans="4:8" x14ac:dyDescent="0.2">
      <c r="D71" s="12"/>
      <c r="E71" s="12"/>
      <c r="F71" s="12"/>
      <c r="G71" s="15"/>
      <c r="H71" s="12"/>
    </row>
    <row r="72" spans="4:8" x14ac:dyDescent="0.2">
      <c r="D72" s="12"/>
      <c r="E72" s="12"/>
      <c r="F72" s="12"/>
      <c r="G72" s="15"/>
      <c r="H72" s="12"/>
    </row>
    <row r="73" spans="4:8" x14ac:dyDescent="0.2">
      <c r="D73" s="12"/>
      <c r="E73" s="12"/>
      <c r="F73" s="12"/>
      <c r="G73" s="15"/>
      <c r="H73" s="12"/>
    </row>
    <row r="74" spans="4:8" x14ac:dyDescent="0.2">
      <c r="D74" s="14"/>
      <c r="E74" s="14"/>
      <c r="F74" s="14"/>
      <c r="G74" s="14"/>
      <c r="H74" s="14"/>
    </row>
  </sheetData>
  <mergeCells count="2">
    <mergeCell ref="C4:C6"/>
    <mergeCell ref="D4:H6"/>
  </mergeCells>
  <phoneticPr fontId="5"/>
  <pageMargins left="0.75" right="0.75" top="1" bottom="1" header="0.51200000000000001" footer="0.51200000000000001"/>
  <pageSetup paperSize="9" orientation="portrait" verticalDpi="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B2:Q39"/>
  <sheetViews>
    <sheetView workbookViewId="0"/>
  </sheetViews>
  <sheetFormatPr defaultRowHeight="13.2" x14ac:dyDescent="0.2"/>
  <cols>
    <col min="1" max="1" width="2.6640625" customWidth="1"/>
    <col min="2" max="2" width="1.88671875" customWidth="1"/>
    <col min="3" max="3" width="10" customWidth="1"/>
    <col min="4" max="4" width="23.33203125" customWidth="1"/>
    <col min="5" max="5" width="21.6640625" customWidth="1"/>
    <col min="6" max="6" width="6.33203125" customWidth="1"/>
    <col min="7" max="7" width="10.6640625" customWidth="1"/>
    <col min="9" max="9" width="17.44140625" customWidth="1"/>
    <col min="10" max="10" width="17.44140625" style="19" customWidth="1"/>
    <col min="11" max="11" width="13.77734375" style="19" customWidth="1"/>
    <col min="12" max="17" width="13.77734375" customWidth="1"/>
  </cols>
  <sheetData>
    <row r="2" spans="2:17" ht="14.4" x14ac:dyDescent="0.2">
      <c r="B2" s="333" t="s">
        <v>369</v>
      </c>
    </row>
    <row r="3" spans="2:17" ht="14.4" x14ac:dyDescent="0.2">
      <c r="B3" s="156"/>
    </row>
    <row r="4" spans="2:17" x14ac:dyDescent="0.2">
      <c r="B4" s="144"/>
      <c r="C4" s="97" t="s">
        <v>515</v>
      </c>
    </row>
    <row r="5" spans="2:17" x14ac:dyDescent="0.2">
      <c r="C5" s="20" t="s">
        <v>1106</v>
      </c>
      <c r="D5" s="20" t="s">
        <v>184</v>
      </c>
      <c r="E5" s="20" t="s">
        <v>1108</v>
      </c>
      <c r="F5" s="20" t="s">
        <v>1109</v>
      </c>
      <c r="G5" s="20" t="s">
        <v>1111</v>
      </c>
      <c r="H5" s="20" t="s">
        <v>1112</v>
      </c>
      <c r="I5" s="21" t="s">
        <v>1114</v>
      </c>
      <c r="J5" s="21" t="s">
        <v>1115</v>
      </c>
      <c r="K5" s="20" t="s">
        <v>1113</v>
      </c>
      <c r="L5" s="20" t="s">
        <v>1116</v>
      </c>
      <c r="M5" s="359" t="s">
        <v>626</v>
      </c>
      <c r="N5" s="359" t="s">
        <v>1312</v>
      </c>
      <c r="O5" s="359" t="s">
        <v>1315</v>
      </c>
      <c r="P5" s="359" t="s">
        <v>1316</v>
      </c>
      <c r="Q5" s="359" t="s">
        <v>1317</v>
      </c>
    </row>
    <row r="6" spans="2:17" x14ac:dyDescent="0.2">
      <c r="C6" s="151"/>
      <c r="D6" s="151"/>
      <c r="E6" s="151"/>
      <c r="F6" s="151"/>
      <c r="G6" s="151"/>
      <c r="H6" s="151"/>
      <c r="I6" s="212"/>
      <c r="J6" s="212"/>
      <c r="K6" s="151"/>
      <c r="L6" s="151"/>
      <c r="M6" s="437"/>
      <c r="N6" s="437"/>
      <c r="O6" s="437"/>
      <c r="P6" s="437"/>
      <c r="Q6" s="437"/>
    </row>
    <row r="8" spans="2:17" ht="13.8" thickBot="1" x14ac:dyDescent="0.25"/>
    <row r="9" spans="2:17" ht="13.8" thickTop="1" x14ac:dyDescent="0.2">
      <c r="B9" s="144"/>
      <c r="C9" s="97" t="s">
        <v>172</v>
      </c>
      <c r="F9" s="660" t="s">
        <v>1306</v>
      </c>
      <c r="G9" s="702" t="s">
        <v>466</v>
      </c>
      <c r="H9" s="703"/>
      <c r="I9" s="703"/>
      <c r="J9" s="703"/>
      <c r="K9" s="703"/>
      <c r="L9" s="703"/>
      <c r="M9" s="704"/>
    </row>
    <row r="10" spans="2:17" x14ac:dyDescent="0.2">
      <c r="C10" s="20" t="s">
        <v>1106</v>
      </c>
      <c r="D10" s="151"/>
      <c r="F10" s="701"/>
      <c r="G10" s="705"/>
      <c r="H10" s="705"/>
      <c r="I10" s="705"/>
      <c r="J10" s="705"/>
      <c r="K10" s="705"/>
      <c r="L10" s="705"/>
      <c r="M10" s="706"/>
    </row>
    <row r="11" spans="2:17" x14ac:dyDescent="0.2">
      <c r="F11" s="701"/>
      <c r="G11" s="705"/>
      <c r="H11" s="705"/>
      <c r="I11" s="705"/>
      <c r="J11" s="705"/>
      <c r="K11" s="705"/>
      <c r="L11" s="705"/>
      <c r="M11" s="706"/>
    </row>
    <row r="12" spans="2:17" ht="13.8" thickBot="1" x14ac:dyDescent="0.25">
      <c r="C12" s="20" t="s">
        <v>1107</v>
      </c>
      <c r="D12" s="151"/>
      <c r="F12" s="691"/>
      <c r="G12" s="707"/>
      <c r="H12" s="707"/>
      <c r="I12" s="707"/>
      <c r="J12" s="707"/>
      <c r="K12" s="707"/>
      <c r="L12" s="707"/>
      <c r="M12" s="708"/>
    </row>
    <row r="13" spans="2:17" ht="13.8" thickTop="1" x14ac:dyDescent="0.2">
      <c r="C13" s="20" t="s">
        <v>1108</v>
      </c>
      <c r="D13" s="151"/>
    </row>
    <row r="14" spans="2:17" x14ac:dyDescent="0.2">
      <c r="C14" s="20" t="s">
        <v>1109</v>
      </c>
      <c r="D14" s="151"/>
    </row>
    <row r="15" spans="2:17" x14ac:dyDescent="0.2">
      <c r="C15" s="20" t="s">
        <v>1111</v>
      </c>
      <c r="D15" s="262"/>
      <c r="F15" s="338" t="s">
        <v>1377</v>
      </c>
      <c r="G15" s="102" t="s">
        <v>854</v>
      </c>
    </row>
    <row r="16" spans="2:17" x14ac:dyDescent="0.2">
      <c r="C16" s="20" t="s">
        <v>1112</v>
      </c>
      <c r="D16" s="151"/>
      <c r="F16" s="140"/>
      <c r="G16" s="102" t="s">
        <v>855</v>
      </c>
    </row>
    <row r="17" spans="2:9" x14ac:dyDescent="0.2">
      <c r="C17" s="20" t="s">
        <v>1114</v>
      </c>
      <c r="D17" s="212"/>
    </row>
    <row r="18" spans="2:9" x14ac:dyDescent="0.2">
      <c r="C18" s="20" t="s">
        <v>1115</v>
      </c>
      <c r="D18" s="212"/>
    </row>
    <row r="19" spans="2:9" x14ac:dyDescent="0.2">
      <c r="C19" s="20" t="s">
        <v>1113</v>
      </c>
      <c r="D19" s="151"/>
      <c r="H19" s="157" t="s">
        <v>514</v>
      </c>
    </row>
    <row r="20" spans="2:9" x14ac:dyDescent="0.2">
      <c r="C20" s="20" t="s">
        <v>1116</v>
      </c>
      <c r="D20" s="151"/>
    </row>
    <row r="21" spans="2:9" x14ac:dyDescent="0.2">
      <c r="H21" s="193" t="s">
        <v>1308</v>
      </c>
      <c r="I21" s="158" t="s">
        <v>856</v>
      </c>
    </row>
    <row r="24" spans="2:9" x14ac:dyDescent="0.2">
      <c r="B24" s="144"/>
      <c r="C24" s="97" t="s">
        <v>516</v>
      </c>
      <c r="H24" s="157" t="s">
        <v>517</v>
      </c>
    </row>
    <row r="25" spans="2:9" x14ac:dyDescent="0.2">
      <c r="C25" s="20" t="s">
        <v>1106</v>
      </c>
      <c r="D25" s="151"/>
      <c r="H25" s="261"/>
    </row>
    <row r="26" spans="2:9" x14ac:dyDescent="0.2">
      <c r="C26" s="20" t="s">
        <v>1107</v>
      </c>
      <c r="D26" s="151"/>
      <c r="H26" s="157" t="s">
        <v>518</v>
      </c>
    </row>
    <row r="27" spans="2:9" x14ac:dyDescent="0.2">
      <c r="C27" s="20" t="s">
        <v>1108</v>
      </c>
      <c r="D27" s="151"/>
    </row>
    <row r="28" spans="2:9" x14ac:dyDescent="0.2">
      <c r="C28" s="20" t="s">
        <v>1109</v>
      </c>
      <c r="D28" s="151"/>
    </row>
    <row r="29" spans="2:9" x14ac:dyDescent="0.2">
      <c r="C29" s="20" t="s">
        <v>1111</v>
      </c>
      <c r="D29" s="262"/>
    </row>
    <row r="30" spans="2:9" x14ac:dyDescent="0.2">
      <c r="C30" s="20" t="s">
        <v>1112</v>
      </c>
      <c r="D30" s="151"/>
    </row>
    <row r="31" spans="2:9" x14ac:dyDescent="0.2">
      <c r="C31" s="20" t="s">
        <v>1114</v>
      </c>
      <c r="D31" s="212"/>
    </row>
    <row r="32" spans="2:9" x14ac:dyDescent="0.2">
      <c r="C32" s="20" t="s">
        <v>1115</v>
      </c>
      <c r="D32" s="212"/>
    </row>
    <row r="33" spans="3:4" x14ac:dyDescent="0.2">
      <c r="C33" s="20" t="s">
        <v>1113</v>
      </c>
      <c r="D33" s="151"/>
    </row>
    <row r="34" spans="3:4" x14ac:dyDescent="0.2">
      <c r="C34" s="20" t="s">
        <v>1116</v>
      </c>
      <c r="D34" s="151"/>
    </row>
    <row r="35" spans="3:4" x14ac:dyDescent="0.2">
      <c r="C35" s="359" t="s">
        <v>626</v>
      </c>
      <c r="D35" s="263"/>
    </row>
    <row r="36" spans="3:4" x14ac:dyDescent="0.2">
      <c r="C36" s="359" t="s">
        <v>1312</v>
      </c>
      <c r="D36" s="263"/>
    </row>
    <row r="37" spans="3:4" x14ac:dyDescent="0.2">
      <c r="C37" s="359" t="s">
        <v>1315</v>
      </c>
      <c r="D37" s="263"/>
    </row>
    <row r="38" spans="3:4" x14ac:dyDescent="0.2">
      <c r="C38" s="359" t="s">
        <v>1316</v>
      </c>
      <c r="D38" s="263"/>
    </row>
    <row r="39" spans="3:4" x14ac:dyDescent="0.2">
      <c r="C39" s="359" t="s">
        <v>1317</v>
      </c>
      <c r="D39" s="263"/>
    </row>
  </sheetData>
  <mergeCells count="2">
    <mergeCell ref="F9:F12"/>
    <mergeCell ref="G9:M12"/>
  </mergeCells>
  <phoneticPr fontId="5"/>
  <pageMargins left="0.75" right="0.75" top="1" bottom="1" header="0.51200000000000001" footer="0.51200000000000001"/>
  <pageSetup paperSize="9"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9"/>
  </sheetPr>
  <dimension ref="A2:H11"/>
  <sheetViews>
    <sheetView workbookViewId="0"/>
  </sheetViews>
  <sheetFormatPr defaultRowHeight="13.2" x14ac:dyDescent="0.2"/>
  <cols>
    <col min="2" max="2" width="22.44140625" bestFit="1" customWidth="1"/>
    <col min="3" max="3" width="16.109375" customWidth="1"/>
  </cols>
  <sheetData>
    <row r="2" spans="1:8" x14ac:dyDescent="0.2">
      <c r="C2" s="618"/>
      <c r="D2" s="614"/>
      <c r="E2" s="615" t="s">
        <v>1398</v>
      </c>
      <c r="F2" s="614"/>
      <c r="G2" s="614"/>
    </row>
    <row r="3" spans="1:8" x14ac:dyDescent="0.2">
      <c r="C3" s="619"/>
      <c r="D3" s="614"/>
      <c r="E3" s="615" t="s">
        <v>1399</v>
      </c>
      <c r="F3" s="614"/>
      <c r="G3" s="614"/>
    </row>
    <row r="4" spans="1:8" x14ac:dyDescent="0.2">
      <c r="C4" s="616"/>
      <c r="D4" s="614"/>
      <c r="E4" s="617" t="s">
        <v>1400</v>
      </c>
      <c r="F4" s="614"/>
      <c r="G4" s="614"/>
    </row>
    <row r="6" spans="1:8" x14ac:dyDescent="0.2">
      <c r="A6" s="623" t="s">
        <v>1401</v>
      </c>
      <c r="B6" s="621"/>
      <c r="C6" s="621"/>
      <c r="D6" s="621"/>
      <c r="E6" s="621"/>
    </row>
    <row r="7" spans="1:8" x14ac:dyDescent="0.2">
      <c r="A7" s="623"/>
      <c r="B7" s="624" t="s">
        <v>1402</v>
      </c>
      <c r="C7" s="621"/>
      <c r="D7" s="621"/>
      <c r="E7" s="621"/>
    </row>
    <row r="8" spans="1:8" x14ac:dyDescent="0.2">
      <c r="A8" s="621"/>
      <c r="B8" s="632" t="s">
        <v>1409</v>
      </c>
      <c r="C8" s="627"/>
      <c r="D8" s="621"/>
      <c r="E8" s="625" t="s">
        <v>1403</v>
      </c>
      <c r="F8" s="631" t="s">
        <v>1408</v>
      </c>
    </row>
    <row r="9" spans="1:8" x14ac:dyDescent="0.2">
      <c r="A9" s="621"/>
      <c r="B9" s="632" t="s">
        <v>1411</v>
      </c>
      <c r="C9" s="626"/>
      <c r="D9" s="621"/>
      <c r="E9" s="622" t="s">
        <v>1403</v>
      </c>
      <c r="F9" s="631" t="s">
        <v>1410</v>
      </c>
    </row>
    <row r="10" spans="1:8" x14ac:dyDescent="0.2">
      <c r="B10" s="632" t="s">
        <v>1412</v>
      </c>
      <c r="C10" s="627"/>
      <c r="D10" s="621"/>
      <c r="E10" s="629" t="s">
        <v>1403</v>
      </c>
      <c r="F10" s="631" t="s">
        <v>1406</v>
      </c>
      <c r="G10" s="590"/>
      <c r="H10" s="590"/>
    </row>
    <row r="11" spans="1:8" x14ac:dyDescent="0.2">
      <c r="B11" s="632" t="s">
        <v>1413</v>
      </c>
      <c r="C11" s="626"/>
      <c r="D11" s="621"/>
      <c r="E11" s="622" t="s">
        <v>1403</v>
      </c>
      <c r="F11" s="631" t="s">
        <v>1407</v>
      </c>
      <c r="G11" s="590"/>
      <c r="H11" s="590"/>
    </row>
  </sheetData>
  <phoneticPr fontId="5"/>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B2:L50"/>
  <sheetViews>
    <sheetView workbookViewId="0"/>
  </sheetViews>
  <sheetFormatPr defaultRowHeight="13.2" x14ac:dyDescent="0.2"/>
  <cols>
    <col min="1" max="1" width="2.6640625" customWidth="1"/>
    <col min="2" max="2" width="4.33203125" customWidth="1"/>
    <col min="3" max="3" width="9.44140625" customWidth="1"/>
    <col min="4" max="4" width="18.6640625" customWidth="1"/>
    <col min="5" max="5" width="6.44140625" customWidth="1"/>
    <col min="6" max="6" width="12.6640625" customWidth="1"/>
    <col min="7" max="7" width="5.88671875" customWidth="1"/>
    <col min="8" max="8" width="12.109375" customWidth="1"/>
    <col min="9" max="9" width="19.88671875" customWidth="1"/>
    <col min="10" max="10" width="25.6640625" customWidth="1"/>
    <col min="11" max="11" width="19.77734375" customWidth="1"/>
    <col min="12" max="12" width="25.6640625" customWidth="1"/>
  </cols>
  <sheetData>
    <row r="2" spans="2:11" ht="14.4" x14ac:dyDescent="0.2">
      <c r="B2" s="330" t="s">
        <v>370</v>
      </c>
    </row>
    <row r="3" spans="2:11" ht="13.8" thickBot="1" x14ac:dyDescent="0.25"/>
    <row r="4" spans="2:11" ht="13.8" thickTop="1" x14ac:dyDescent="0.2">
      <c r="C4" s="660" t="s">
        <v>1381</v>
      </c>
      <c r="D4" s="663" t="s">
        <v>1299</v>
      </c>
      <c r="E4" s="663"/>
      <c r="F4" s="663"/>
      <c r="G4" s="663"/>
      <c r="H4" s="663"/>
      <c r="I4" s="663"/>
      <c r="J4" s="663"/>
      <c r="K4" s="664"/>
    </row>
    <row r="5" spans="2:11" x14ac:dyDescent="0.2">
      <c r="C5" s="661"/>
      <c r="D5" s="665"/>
      <c r="E5" s="665"/>
      <c r="F5" s="665"/>
      <c r="G5" s="665"/>
      <c r="H5" s="665"/>
      <c r="I5" s="665"/>
      <c r="J5" s="665"/>
      <c r="K5" s="666"/>
    </row>
    <row r="6" spans="2:11" x14ac:dyDescent="0.2">
      <c r="C6" s="661"/>
      <c r="D6" s="665"/>
      <c r="E6" s="665"/>
      <c r="F6" s="665"/>
      <c r="G6" s="665"/>
      <c r="H6" s="665"/>
      <c r="I6" s="665"/>
      <c r="J6" s="665"/>
      <c r="K6" s="666"/>
    </row>
    <row r="7" spans="2:11" x14ac:dyDescent="0.2">
      <c r="C7" s="661"/>
      <c r="D7" s="665"/>
      <c r="E7" s="665"/>
      <c r="F7" s="665"/>
      <c r="G7" s="665"/>
      <c r="H7" s="665"/>
      <c r="I7" s="665"/>
      <c r="J7" s="665"/>
      <c r="K7" s="666"/>
    </row>
    <row r="8" spans="2:11" ht="13.8" thickBot="1" x14ac:dyDescent="0.25">
      <c r="C8" s="662"/>
      <c r="D8" s="667"/>
      <c r="E8" s="667"/>
      <c r="F8" s="667"/>
      <c r="G8" s="667"/>
      <c r="H8" s="667"/>
      <c r="I8" s="667"/>
      <c r="J8" s="667"/>
      <c r="K8" s="668"/>
    </row>
    <row r="9" spans="2:11" ht="13.8" thickTop="1" x14ac:dyDescent="0.2">
      <c r="C9" s="159"/>
      <c r="D9" s="81"/>
      <c r="E9" s="81"/>
      <c r="F9" s="81"/>
      <c r="G9" s="81"/>
      <c r="H9" s="81"/>
      <c r="I9" s="81"/>
      <c r="J9" s="81"/>
      <c r="K9" s="81"/>
    </row>
    <row r="10" spans="2:11" ht="20.100000000000001" customHeight="1" x14ac:dyDescent="0.2">
      <c r="C10" s="331" t="s">
        <v>1377</v>
      </c>
      <c r="D10" s="102" t="s">
        <v>144</v>
      </c>
    </row>
    <row r="11" spans="2:11" x14ac:dyDescent="0.2">
      <c r="C11" s="139"/>
      <c r="D11" s="102" t="s">
        <v>633</v>
      </c>
      <c r="E11" s="102"/>
      <c r="F11" s="102"/>
      <c r="G11" s="102"/>
      <c r="H11" s="102"/>
      <c r="I11" s="102"/>
      <c r="J11" s="102"/>
      <c r="K11" s="102"/>
    </row>
    <row r="12" spans="2:11" ht="8.25" customHeight="1" x14ac:dyDescent="0.2">
      <c r="C12" s="160"/>
      <c r="D12" s="102"/>
      <c r="E12" s="97"/>
      <c r="F12" s="88"/>
      <c r="G12" s="88"/>
      <c r="H12" s="88"/>
      <c r="I12" s="88"/>
      <c r="J12" s="88"/>
      <c r="K12" s="88"/>
    </row>
    <row r="13" spans="2:11" ht="20.100000000000001" customHeight="1" x14ac:dyDescent="0.2">
      <c r="C13" s="88"/>
      <c r="D13" s="102" t="s">
        <v>738</v>
      </c>
      <c r="E13" s="97"/>
      <c r="F13" s="88"/>
      <c r="G13" s="88"/>
      <c r="H13" s="88"/>
      <c r="I13" s="88"/>
      <c r="J13" s="88"/>
      <c r="K13" s="88"/>
    </row>
    <row r="14" spans="2:11" ht="8.25" customHeight="1" x14ac:dyDescent="0.2">
      <c r="C14" s="139"/>
      <c r="D14" s="102"/>
      <c r="E14" s="102"/>
      <c r="F14" s="102"/>
      <c r="G14" s="102"/>
      <c r="H14" s="102"/>
      <c r="I14" s="102"/>
      <c r="J14" s="102"/>
      <c r="K14" s="102"/>
    </row>
    <row r="15" spans="2:11" ht="20.100000000000001" customHeight="1" x14ac:dyDescent="0.2">
      <c r="C15" s="160"/>
      <c r="D15" s="102" t="s">
        <v>145</v>
      </c>
      <c r="E15" s="160"/>
      <c r="F15" s="160"/>
      <c r="G15" s="160"/>
      <c r="H15" s="160"/>
      <c r="I15" s="160"/>
      <c r="J15" s="160"/>
      <c r="K15" s="160"/>
    </row>
    <row r="16" spans="2:11" x14ac:dyDescent="0.2">
      <c r="C16" s="160"/>
      <c r="D16" s="102" t="s">
        <v>1327</v>
      </c>
      <c r="E16" s="160"/>
      <c r="F16" s="160"/>
      <c r="G16" s="160"/>
      <c r="H16" s="160"/>
      <c r="I16" s="160"/>
      <c r="J16" s="160"/>
      <c r="K16" s="160"/>
    </row>
    <row r="18" spans="3:12" x14ac:dyDescent="0.2">
      <c r="C18" s="360" t="s">
        <v>1101</v>
      </c>
      <c r="D18" s="360" t="s">
        <v>1102</v>
      </c>
      <c r="E18" s="360" t="s">
        <v>1103</v>
      </c>
      <c r="F18" s="360" t="s">
        <v>1104</v>
      </c>
      <c r="G18" s="360" t="s">
        <v>1105</v>
      </c>
      <c r="H18" s="205" t="s">
        <v>962</v>
      </c>
      <c r="I18" s="205" t="s">
        <v>967</v>
      </c>
      <c r="J18" s="205" t="s">
        <v>964</v>
      </c>
      <c r="K18" s="205" t="s">
        <v>965</v>
      </c>
      <c r="L18" s="205" t="s">
        <v>966</v>
      </c>
    </row>
    <row r="19" spans="3:12" x14ac:dyDescent="0.2">
      <c r="C19" s="23"/>
      <c r="D19" s="23"/>
      <c r="E19" s="23"/>
      <c r="F19" s="26"/>
      <c r="G19" s="23"/>
      <c r="H19" s="23"/>
      <c r="I19" s="23"/>
      <c r="J19" s="23"/>
      <c r="K19" s="23"/>
      <c r="L19" s="23"/>
    </row>
    <row r="20" spans="3:12" x14ac:dyDescent="0.2">
      <c r="C20" s="24"/>
      <c r="D20" s="24"/>
      <c r="E20" s="24"/>
      <c r="F20" s="27"/>
      <c r="G20" s="24"/>
      <c r="H20" s="24"/>
      <c r="I20" s="24"/>
      <c r="J20" s="24"/>
      <c r="K20" s="24"/>
      <c r="L20" s="24"/>
    </row>
    <row r="21" spans="3:12" x14ac:dyDescent="0.2">
      <c r="C21" s="24"/>
      <c r="D21" s="24"/>
      <c r="E21" s="24"/>
      <c r="F21" s="27"/>
      <c r="G21" s="24"/>
      <c r="H21" s="24"/>
      <c r="I21" s="24"/>
      <c r="J21" s="24"/>
      <c r="K21" s="24"/>
      <c r="L21" s="24"/>
    </row>
    <row r="22" spans="3:12" x14ac:dyDescent="0.2">
      <c r="C22" s="24"/>
      <c r="D22" s="24"/>
      <c r="E22" s="24"/>
      <c r="F22" s="27"/>
      <c r="G22" s="24"/>
      <c r="H22" s="24"/>
      <c r="I22" s="24"/>
      <c r="J22" s="24"/>
      <c r="K22" s="24"/>
      <c r="L22" s="24"/>
    </row>
    <row r="23" spans="3:12" x14ac:dyDescent="0.2">
      <c r="C23" s="24"/>
      <c r="D23" s="24"/>
      <c r="E23" s="24"/>
      <c r="F23" s="27"/>
      <c r="G23" s="24"/>
      <c r="H23" s="24"/>
      <c r="I23" s="24"/>
      <c r="J23" s="24"/>
      <c r="K23" s="24"/>
      <c r="L23" s="24"/>
    </row>
    <row r="24" spans="3:12" x14ac:dyDescent="0.2">
      <c r="C24" s="24"/>
      <c r="D24" s="24"/>
      <c r="E24" s="24"/>
      <c r="F24" s="27"/>
      <c r="G24" s="24"/>
      <c r="H24" s="24"/>
      <c r="I24" s="24"/>
      <c r="J24" s="24"/>
      <c r="K24" s="24"/>
      <c r="L24" s="24"/>
    </row>
    <row r="25" spans="3:12" x14ac:dyDescent="0.2">
      <c r="C25" s="24"/>
      <c r="D25" s="24"/>
      <c r="E25" s="24"/>
      <c r="F25" s="27"/>
      <c r="G25" s="24"/>
      <c r="H25" s="24"/>
      <c r="I25" s="24"/>
      <c r="J25" s="24"/>
      <c r="K25" s="24"/>
      <c r="L25" s="24"/>
    </row>
    <row r="26" spans="3:12" x14ac:dyDescent="0.2">
      <c r="C26" s="24"/>
      <c r="D26" s="24"/>
      <c r="E26" s="24"/>
      <c r="F26" s="27"/>
      <c r="G26" s="24"/>
      <c r="H26" s="24"/>
      <c r="I26" s="24"/>
      <c r="J26" s="24"/>
      <c r="K26" s="24"/>
      <c r="L26" s="24"/>
    </row>
    <row r="27" spans="3:12" x14ac:dyDescent="0.2">
      <c r="C27" s="24"/>
      <c r="D27" s="24"/>
      <c r="E27" s="24"/>
      <c r="F27" s="27"/>
      <c r="G27" s="24"/>
      <c r="H27" s="24"/>
      <c r="I27" s="24"/>
      <c r="J27" s="24"/>
      <c r="K27" s="24"/>
      <c r="L27" s="24"/>
    </row>
    <row r="28" spans="3:12" x14ac:dyDescent="0.2">
      <c r="C28" s="24"/>
      <c r="D28" s="24"/>
      <c r="E28" s="24"/>
      <c r="F28" s="27"/>
      <c r="G28" s="24"/>
      <c r="H28" s="24"/>
      <c r="I28" s="24"/>
      <c r="J28" s="24"/>
      <c r="K28" s="24"/>
      <c r="L28" s="24"/>
    </row>
    <row r="29" spans="3:12" x14ac:dyDescent="0.2">
      <c r="C29" s="24"/>
      <c r="D29" s="24"/>
      <c r="E29" s="24"/>
      <c r="F29" s="27"/>
      <c r="G29" s="24"/>
      <c r="H29" s="24"/>
      <c r="I29" s="24"/>
      <c r="J29" s="24"/>
      <c r="K29" s="24"/>
      <c r="L29" s="24"/>
    </row>
    <row r="30" spans="3:12" x14ac:dyDescent="0.2">
      <c r="C30" s="24"/>
      <c r="D30" s="24"/>
      <c r="E30" s="24"/>
      <c r="F30" s="27"/>
      <c r="G30" s="24"/>
      <c r="H30" s="24"/>
      <c r="I30" s="24"/>
      <c r="J30" s="24"/>
      <c r="K30" s="24"/>
      <c r="L30" s="24"/>
    </row>
    <row r="31" spans="3:12" x14ac:dyDescent="0.2">
      <c r="C31" s="24"/>
      <c r="D31" s="24"/>
      <c r="E31" s="24"/>
      <c r="F31" s="27"/>
      <c r="G31" s="24"/>
      <c r="H31" s="24"/>
      <c r="I31" s="24"/>
      <c r="J31" s="24"/>
      <c r="K31" s="24"/>
      <c r="L31" s="24"/>
    </row>
    <row r="32" spans="3:12" x14ac:dyDescent="0.2">
      <c r="C32" s="24"/>
      <c r="D32" s="24"/>
      <c r="E32" s="24"/>
      <c r="F32" s="27"/>
      <c r="G32" s="24"/>
      <c r="H32" s="24"/>
      <c r="I32" s="24"/>
      <c r="J32" s="24"/>
      <c r="K32" s="24"/>
      <c r="L32" s="24"/>
    </row>
    <row r="33" spans="3:12" x14ac:dyDescent="0.2">
      <c r="C33" s="24"/>
      <c r="D33" s="24"/>
      <c r="E33" s="24"/>
      <c r="F33" s="27"/>
      <c r="G33" s="24"/>
      <c r="H33" s="24"/>
      <c r="I33" s="24"/>
      <c r="J33" s="24"/>
      <c r="K33" s="24"/>
      <c r="L33" s="24"/>
    </row>
    <row r="34" spans="3:12" x14ac:dyDescent="0.2">
      <c r="C34" s="24"/>
      <c r="D34" s="24"/>
      <c r="E34" s="24"/>
      <c r="F34" s="27"/>
      <c r="G34" s="24"/>
      <c r="H34" s="24"/>
      <c r="I34" s="24"/>
      <c r="J34" s="24"/>
      <c r="K34" s="24"/>
      <c r="L34" s="24"/>
    </row>
    <row r="35" spans="3:12" x14ac:dyDescent="0.2">
      <c r="C35" s="24"/>
      <c r="D35" s="24"/>
      <c r="E35" s="24"/>
      <c r="F35" s="27"/>
      <c r="G35" s="24"/>
      <c r="H35" s="24"/>
      <c r="I35" s="24"/>
      <c r="J35" s="24"/>
      <c r="K35" s="24"/>
      <c r="L35" s="24"/>
    </row>
    <row r="36" spans="3:12" x14ac:dyDescent="0.2">
      <c r="C36" s="24"/>
      <c r="D36" s="24"/>
      <c r="E36" s="24"/>
      <c r="F36" s="27"/>
      <c r="G36" s="24"/>
      <c r="H36" s="24"/>
      <c r="I36" s="24"/>
      <c r="J36" s="24"/>
      <c r="K36" s="24"/>
      <c r="L36" s="24"/>
    </row>
    <row r="37" spans="3:12" x14ac:dyDescent="0.2">
      <c r="C37" s="24"/>
      <c r="D37" s="24"/>
      <c r="E37" s="24"/>
      <c r="F37" s="27"/>
      <c r="G37" s="24"/>
      <c r="H37" s="24"/>
      <c r="I37" s="24"/>
      <c r="J37" s="24"/>
      <c r="K37" s="24"/>
      <c r="L37" s="24"/>
    </row>
    <row r="38" spans="3:12" x14ac:dyDescent="0.2">
      <c r="C38" s="24"/>
      <c r="D38" s="24"/>
      <c r="E38" s="24"/>
      <c r="F38" s="27"/>
      <c r="G38" s="24"/>
      <c r="H38" s="24"/>
      <c r="I38" s="24"/>
      <c r="J38" s="24"/>
      <c r="K38" s="24"/>
      <c r="L38" s="24"/>
    </row>
    <row r="39" spans="3:12" x14ac:dyDescent="0.2">
      <c r="C39" s="24"/>
      <c r="D39" s="24"/>
      <c r="E39" s="24"/>
      <c r="F39" s="27"/>
      <c r="G39" s="24"/>
      <c r="H39" s="24"/>
      <c r="I39" s="24"/>
      <c r="J39" s="24"/>
      <c r="K39" s="24"/>
      <c r="L39" s="24"/>
    </row>
    <row r="40" spans="3:12" x14ac:dyDescent="0.2">
      <c r="C40" s="24"/>
      <c r="D40" s="24"/>
      <c r="E40" s="24"/>
      <c r="F40" s="27"/>
      <c r="G40" s="24"/>
      <c r="H40" s="24"/>
      <c r="I40" s="24"/>
      <c r="J40" s="24"/>
      <c r="K40" s="24"/>
      <c r="L40" s="24"/>
    </row>
    <row r="41" spans="3:12" x14ac:dyDescent="0.2">
      <c r="C41" s="24"/>
      <c r="D41" s="24"/>
      <c r="E41" s="24"/>
      <c r="F41" s="27"/>
      <c r="G41" s="24"/>
      <c r="H41" s="24"/>
      <c r="I41" s="24"/>
      <c r="J41" s="24"/>
      <c r="K41" s="24"/>
      <c r="L41" s="24"/>
    </row>
    <row r="42" spans="3:12" x14ac:dyDescent="0.2">
      <c r="C42" s="24"/>
      <c r="D42" s="24"/>
      <c r="E42" s="24"/>
      <c r="F42" s="27"/>
      <c r="G42" s="24"/>
      <c r="H42" s="24"/>
      <c r="I42" s="24"/>
      <c r="J42" s="24"/>
      <c r="K42" s="24"/>
      <c r="L42" s="24"/>
    </row>
    <row r="43" spans="3:12" x14ac:dyDescent="0.2">
      <c r="C43" s="24"/>
      <c r="D43" s="24"/>
      <c r="E43" s="24"/>
      <c r="F43" s="27"/>
      <c r="G43" s="24"/>
      <c r="H43" s="24"/>
      <c r="I43" s="24"/>
      <c r="J43" s="24"/>
      <c r="K43" s="24"/>
      <c r="L43" s="24"/>
    </row>
    <row r="44" spans="3:12" x14ac:dyDescent="0.2">
      <c r="C44" s="24"/>
      <c r="D44" s="24"/>
      <c r="E44" s="24"/>
      <c r="F44" s="27"/>
      <c r="G44" s="24"/>
      <c r="H44" s="24"/>
      <c r="I44" s="24"/>
      <c r="J44" s="24"/>
      <c r="K44" s="24"/>
      <c r="L44" s="24"/>
    </row>
    <row r="45" spans="3:12" x14ac:dyDescent="0.2">
      <c r="C45" s="24"/>
      <c r="D45" s="24"/>
      <c r="E45" s="24"/>
      <c r="F45" s="27"/>
      <c r="G45" s="24"/>
      <c r="H45" s="24"/>
      <c r="I45" s="24"/>
      <c r="J45" s="24"/>
      <c r="K45" s="24"/>
      <c r="L45" s="24"/>
    </row>
    <row r="46" spans="3:12" x14ac:dyDescent="0.2">
      <c r="C46" s="24"/>
      <c r="D46" s="24"/>
      <c r="E46" s="24"/>
      <c r="F46" s="27"/>
      <c r="G46" s="24"/>
      <c r="H46" s="24"/>
      <c r="I46" s="24"/>
      <c r="J46" s="24"/>
      <c r="K46" s="24"/>
      <c r="L46" s="24"/>
    </row>
    <row r="47" spans="3:12" x14ac:dyDescent="0.2">
      <c r="C47" s="24"/>
      <c r="D47" s="24"/>
      <c r="E47" s="24"/>
      <c r="F47" s="27"/>
      <c r="G47" s="24"/>
      <c r="H47" s="24"/>
      <c r="I47" s="24"/>
      <c r="J47" s="24"/>
      <c r="K47" s="24"/>
      <c r="L47" s="24"/>
    </row>
    <row r="48" spans="3:12" x14ac:dyDescent="0.2">
      <c r="C48" s="24"/>
      <c r="D48" s="24"/>
      <c r="E48" s="24"/>
      <c r="F48" s="27"/>
      <c r="G48" s="24"/>
      <c r="H48" s="24"/>
      <c r="I48" s="24"/>
      <c r="J48" s="24"/>
      <c r="K48" s="24"/>
      <c r="L48" s="24"/>
    </row>
    <row r="49" spans="3:12" x14ac:dyDescent="0.2">
      <c r="C49" s="24"/>
      <c r="D49" s="24"/>
      <c r="E49" s="24"/>
      <c r="F49" s="27"/>
      <c r="G49" s="24"/>
      <c r="H49" s="24"/>
      <c r="I49" s="24"/>
      <c r="J49" s="24"/>
      <c r="K49" s="24"/>
      <c r="L49" s="24"/>
    </row>
    <row r="50" spans="3:12" x14ac:dyDescent="0.2">
      <c r="C50" s="25"/>
      <c r="D50" s="25"/>
      <c r="E50" s="25"/>
      <c r="F50" s="28"/>
      <c r="G50" s="25"/>
      <c r="H50" s="25"/>
      <c r="I50" s="25"/>
      <c r="J50" s="25"/>
      <c r="K50" s="25"/>
      <c r="L50" s="25"/>
    </row>
  </sheetData>
  <mergeCells count="2">
    <mergeCell ref="C4:C8"/>
    <mergeCell ref="D4:K8"/>
  </mergeCells>
  <phoneticPr fontId="5"/>
  <pageMargins left="0.75" right="0.75" top="1" bottom="1" header="0.51200000000000001" footer="0.51200000000000001"/>
  <pageSetup paperSize="9" orientation="portrait" verticalDpi="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dimension ref="B2:M24"/>
  <sheetViews>
    <sheetView showRowColHeaders="0" workbookViewId="0"/>
  </sheetViews>
  <sheetFormatPr defaultRowHeight="13.2" x14ac:dyDescent="0.2"/>
  <cols>
    <col min="1" max="1" width="2.6640625" customWidth="1"/>
    <col min="2" max="2" width="4.33203125" customWidth="1"/>
    <col min="3" max="3" width="5" customWidth="1"/>
    <col min="7" max="7" width="15" bestFit="1" customWidth="1"/>
    <col min="9" max="9" width="17.21875" customWidth="1"/>
  </cols>
  <sheetData>
    <row r="2" spans="2:13" ht="14.4" x14ac:dyDescent="0.2">
      <c r="B2" s="330" t="s">
        <v>371</v>
      </c>
      <c r="C2" s="194"/>
      <c r="D2" s="194"/>
    </row>
    <row r="3" spans="2:13" ht="13.8" thickBot="1" x14ac:dyDescent="0.25"/>
    <row r="4" spans="2:13" ht="13.8" thickTop="1" x14ac:dyDescent="0.2">
      <c r="D4" s="675" t="s">
        <v>582</v>
      </c>
      <c r="E4" s="709" t="s">
        <v>686</v>
      </c>
      <c r="F4" s="710"/>
      <c r="G4" s="710"/>
      <c r="H4" s="710"/>
      <c r="I4" s="710"/>
      <c r="J4" s="710"/>
      <c r="K4" s="711"/>
      <c r="L4" s="294"/>
      <c r="M4" s="294"/>
    </row>
    <row r="5" spans="2:13" ht="13.8" thickBot="1" x14ac:dyDescent="0.25">
      <c r="D5" s="691"/>
      <c r="E5" s="712"/>
      <c r="F5" s="713"/>
      <c r="G5" s="713"/>
      <c r="H5" s="713"/>
      <c r="I5" s="713"/>
      <c r="J5" s="713"/>
      <c r="K5" s="714"/>
      <c r="L5" s="294"/>
      <c r="M5" s="294"/>
    </row>
    <row r="6" spans="2:13" ht="13.8" thickTop="1" x14ac:dyDescent="0.2"/>
    <row r="7" spans="2:13" x14ac:dyDescent="0.2">
      <c r="D7" s="331" t="s">
        <v>1377</v>
      </c>
      <c r="E7" s="102" t="s">
        <v>307</v>
      </c>
    </row>
    <row r="8" spans="2:13" x14ac:dyDescent="0.2">
      <c r="D8" s="41"/>
      <c r="E8" s="41" t="s">
        <v>1338</v>
      </c>
    </row>
    <row r="9" spans="2:13" x14ac:dyDescent="0.2">
      <c r="D9" s="41"/>
      <c r="E9" s="41" t="s">
        <v>386</v>
      </c>
    </row>
    <row r="10" spans="2:13" x14ac:dyDescent="0.2">
      <c r="D10" s="41"/>
    </row>
    <row r="11" spans="2:13" x14ac:dyDescent="0.2">
      <c r="D11" s="41"/>
    </row>
    <row r="12" spans="2:13" x14ac:dyDescent="0.2">
      <c r="D12" t="s">
        <v>385</v>
      </c>
      <c r="F12" s="18" t="s">
        <v>1121</v>
      </c>
      <c r="G12" s="212"/>
    </row>
    <row r="16" spans="2:13" x14ac:dyDescent="0.2">
      <c r="F16" s="326"/>
    </row>
    <row r="18" spans="6:6" x14ac:dyDescent="0.2">
      <c r="F18" s="326"/>
    </row>
    <row r="20" spans="6:6" x14ac:dyDescent="0.2">
      <c r="F20" s="326"/>
    </row>
    <row r="22" spans="6:6" x14ac:dyDescent="0.2">
      <c r="F22" s="326"/>
    </row>
    <row r="24" spans="6:6" x14ac:dyDescent="0.2">
      <c r="F24" s="326"/>
    </row>
  </sheetData>
  <mergeCells count="2">
    <mergeCell ref="D4:D5"/>
    <mergeCell ref="E4:K5"/>
  </mergeCells>
  <phoneticPr fontId="5"/>
  <pageMargins left="0.75" right="0.75" top="1" bottom="1" header="0.51200000000000001" footer="0.51200000000000001"/>
  <pageSetup paperSize="9" orientation="portrait" verticalDpi="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B2:M12"/>
  <sheetViews>
    <sheetView showRowColHeaders="0" workbookViewId="0"/>
  </sheetViews>
  <sheetFormatPr defaultRowHeight="13.2" x14ac:dyDescent="0.2"/>
  <cols>
    <col min="1" max="1" width="2.6640625" customWidth="1"/>
    <col min="2" max="2" width="4.33203125" customWidth="1"/>
    <col min="3" max="3" width="5" customWidth="1"/>
    <col min="7" max="7" width="15" bestFit="1" customWidth="1"/>
    <col min="9" max="9" width="17.21875" customWidth="1"/>
  </cols>
  <sheetData>
    <row r="2" spans="2:13" ht="14.4" x14ac:dyDescent="0.2">
      <c r="B2" s="330" t="s">
        <v>372</v>
      </c>
      <c r="C2" s="194"/>
      <c r="D2" s="194"/>
    </row>
    <row r="3" spans="2:13" ht="13.8" thickBot="1" x14ac:dyDescent="0.25"/>
    <row r="4" spans="2:13" ht="13.8" thickTop="1" x14ac:dyDescent="0.2">
      <c r="D4" s="675" t="s">
        <v>582</v>
      </c>
      <c r="E4" s="709" t="s">
        <v>106</v>
      </c>
      <c r="F4" s="710"/>
      <c r="G4" s="710"/>
      <c r="H4" s="710"/>
      <c r="I4" s="710"/>
      <c r="J4" s="710"/>
      <c r="K4" s="711"/>
      <c r="L4" s="294"/>
      <c r="M4" s="294"/>
    </row>
    <row r="5" spans="2:13" ht="13.8" thickBot="1" x14ac:dyDescent="0.25">
      <c r="D5" s="691"/>
      <c r="E5" s="712"/>
      <c r="F5" s="713"/>
      <c r="G5" s="713"/>
      <c r="H5" s="713"/>
      <c r="I5" s="713"/>
      <c r="J5" s="713"/>
      <c r="K5" s="714"/>
      <c r="L5" s="294"/>
      <c r="M5" s="294"/>
    </row>
    <row r="6" spans="2:13" ht="13.8" thickTop="1" x14ac:dyDescent="0.2"/>
    <row r="7" spans="2:13" x14ac:dyDescent="0.2">
      <c r="D7" s="331" t="s">
        <v>1377</v>
      </c>
      <c r="E7" s="102" t="s">
        <v>308</v>
      </c>
    </row>
    <row r="8" spans="2:13" x14ac:dyDescent="0.2">
      <c r="D8" s="41"/>
      <c r="E8" s="41" t="s">
        <v>1228</v>
      </c>
    </row>
    <row r="9" spans="2:13" x14ac:dyDescent="0.2">
      <c r="D9" s="41"/>
      <c r="E9" s="41" t="s">
        <v>386</v>
      </c>
    </row>
    <row r="10" spans="2:13" x14ac:dyDescent="0.2">
      <c r="D10" s="41"/>
    </row>
    <row r="11" spans="2:13" x14ac:dyDescent="0.2">
      <c r="D11" s="41"/>
    </row>
    <row r="12" spans="2:13" x14ac:dyDescent="0.2">
      <c r="D12" t="s">
        <v>1054</v>
      </c>
      <c r="F12" s="31" t="s">
        <v>1121</v>
      </c>
      <c r="G12" s="151"/>
      <c r="H12" s="30" t="s">
        <v>1376</v>
      </c>
      <c r="I12" s="151"/>
    </row>
  </sheetData>
  <mergeCells count="2">
    <mergeCell ref="D4:D5"/>
    <mergeCell ref="E4:K5"/>
  </mergeCells>
  <phoneticPr fontId="5"/>
  <pageMargins left="0.75" right="0.75" top="1" bottom="1" header="0.51200000000000001" footer="0.51200000000000001"/>
  <pageSetup paperSize="9" orientation="portrait" verticalDpi="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B2:M12"/>
  <sheetViews>
    <sheetView showRowColHeaders="0" workbookViewId="0"/>
  </sheetViews>
  <sheetFormatPr defaultRowHeight="13.2" x14ac:dyDescent="0.2"/>
  <cols>
    <col min="1" max="1" width="2.6640625" customWidth="1"/>
    <col min="2" max="2" width="4.33203125" customWidth="1"/>
    <col min="3" max="3" width="5" customWidth="1"/>
    <col min="7" max="7" width="15" bestFit="1" customWidth="1"/>
    <col min="9" max="9" width="17.21875" customWidth="1"/>
  </cols>
  <sheetData>
    <row r="2" spans="2:13" ht="14.4" x14ac:dyDescent="0.2">
      <c r="B2" s="330" t="s">
        <v>373</v>
      </c>
      <c r="C2" s="194"/>
      <c r="D2" s="194"/>
    </row>
    <row r="3" spans="2:13" ht="13.8" thickBot="1" x14ac:dyDescent="0.25"/>
    <row r="4" spans="2:13" ht="13.8" thickTop="1" x14ac:dyDescent="0.2">
      <c r="D4" s="675" t="s">
        <v>582</v>
      </c>
      <c r="E4" s="709" t="s">
        <v>107</v>
      </c>
      <c r="F4" s="710"/>
      <c r="G4" s="710"/>
      <c r="H4" s="710"/>
      <c r="I4" s="710"/>
      <c r="J4" s="711"/>
      <c r="K4" s="377"/>
      <c r="L4" s="294"/>
      <c r="M4" s="294"/>
    </row>
    <row r="5" spans="2:13" ht="13.8" thickBot="1" x14ac:dyDescent="0.25">
      <c r="D5" s="691"/>
      <c r="E5" s="712"/>
      <c r="F5" s="713"/>
      <c r="G5" s="713"/>
      <c r="H5" s="713"/>
      <c r="I5" s="713"/>
      <c r="J5" s="714"/>
      <c r="K5" s="376"/>
      <c r="L5" s="294"/>
      <c r="M5" s="294"/>
    </row>
    <row r="6" spans="2:13" ht="13.8" thickTop="1" x14ac:dyDescent="0.2"/>
    <row r="7" spans="2:13" x14ac:dyDescent="0.2">
      <c r="D7" s="331" t="s">
        <v>1377</v>
      </c>
      <c r="E7" s="102" t="s">
        <v>309</v>
      </c>
    </row>
    <row r="8" spans="2:13" x14ac:dyDescent="0.2">
      <c r="D8" s="41"/>
      <c r="E8" s="41" t="s">
        <v>1229</v>
      </c>
    </row>
    <row r="9" spans="2:13" x14ac:dyDescent="0.2">
      <c r="D9" s="41"/>
      <c r="E9" s="41" t="s">
        <v>1053</v>
      </c>
    </row>
    <row r="10" spans="2:13" x14ac:dyDescent="0.2">
      <c r="D10" s="41"/>
    </row>
    <row r="11" spans="2:13" x14ac:dyDescent="0.2">
      <c r="D11" s="41"/>
    </row>
    <row r="12" spans="2:13" x14ac:dyDescent="0.2">
      <c r="D12" t="s">
        <v>1055</v>
      </c>
      <c r="F12" s="18" t="s">
        <v>1120</v>
      </c>
      <c r="G12" s="151"/>
    </row>
  </sheetData>
  <mergeCells count="2">
    <mergeCell ref="D4:D5"/>
    <mergeCell ref="E4:J5"/>
  </mergeCells>
  <phoneticPr fontId="5"/>
  <pageMargins left="0.75" right="0.75" top="1" bottom="1" header="0.51200000000000001" footer="0.51200000000000001"/>
  <pageSetup paperSize="9" orientation="portrait" verticalDpi="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B2:M12"/>
  <sheetViews>
    <sheetView showRowColHeaders="0" workbookViewId="0"/>
  </sheetViews>
  <sheetFormatPr defaultRowHeight="13.2" x14ac:dyDescent="0.2"/>
  <cols>
    <col min="1" max="1" width="2.6640625" customWidth="1"/>
    <col min="2" max="2" width="4.33203125" customWidth="1"/>
    <col min="3" max="3" width="5" customWidth="1"/>
    <col min="7" max="7" width="15" bestFit="1" customWidth="1"/>
    <col min="9" max="9" width="17.21875" customWidth="1"/>
  </cols>
  <sheetData>
    <row r="2" spans="2:13" ht="14.4" x14ac:dyDescent="0.2">
      <c r="B2" s="330" t="s">
        <v>374</v>
      </c>
      <c r="C2" s="194"/>
      <c r="D2" s="194"/>
    </row>
    <row r="3" spans="2:13" ht="13.8" thickBot="1" x14ac:dyDescent="0.25"/>
    <row r="4" spans="2:13" ht="13.8" thickTop="1" x14ac:dyDescent="0.2">
      <c r="D4" s="675" t="s">
        <v>582</v>
      </c>
      <c r="E4" s="709" t="s">
        <v>108</v>
      </c>
      <c r="F4" s="710"/>
      <c r="G4" s="710"/>
      <c r="H4" s="710"/>
      <c r="I4" s="710"/>
      <c r="J4" s="710"/>
      <c r="K4" s="711"/>
      <c r="L4" s="294"/>
      <c r="M4" s="294"/>
    </row>
    <row r="5" spans="2:13" ht="13.8" thickBot="1" x14ac:dyDescent="0.25">
      <c r="D5" s="691"/>
      <c r="E5" s="712"/>
      <c r="F5" s="713"/>
      <c r="G5" s="713"/>
      <c r="H5" s="713"/>
      <c r="I5" s="713"/>
      <c r="J5" s="713"/>
      <c r="K5" s="714"/>
      <c r="L5" s="294"/>
      <c r="M5" s="294"/>
    </row>
    <row r="6" spans="2:13" ht="13.8" thickTop="1" x14ac:dyDescent="0.2"/>
    <row r="7" spans="2:13" x14ac:dyDescent="0.2">
      <c r="D7" s="331" t="s">
        <v>1377</v>
      </c>
      <c r="E7" s="102" t="s">
        <v>310</v>
      </c>
    </row>
    <row r="8" spans="2:13" x14ac:dyDescent="0.2">
      <c r="D8" s="41"/>
      <c r="E8" s="41" t="s">
        <v>541</v>
      </c>
    </row>
    <row r="9" spans="2:13" x14ac:dyDescent="0.2">
      <c r="D9" s="41"/>
      <c r="E9" s="41" t="s">
        <v>1053</v>
      </c>
    </row>
    <row r="10" spans="2:13" x14ac:dyDescent="0.2">
      <c r="D10" s="41"/>
    </row>
    <row r="11" spans="2:13" x14ac:dyDescent="0.2">
      <c r="D11" s="41"/>
    </row>
    <row r="12" spans="2:13" x14ac:dyDescent="0.2">
      <c r="D12" t="s">
        <v>1056</v>
      </c>
      <c r="F12" s="31" t="s">
        <v>1120</v>
      </c>
      <c r="G12" s="151"/>
      <c r="H12" s="30" t="s">
        <v>1376</v>
      </c>
      <c r="I12" s="151"/>
    </row>
  </sheetData>
  <mergeCells count="2">
    <mergeCell ref="D4:D5"/>
    <mergeCell ref="E4:K5"/>
  </mergeCells>
  <phoneticPr fontId="5"/>
  <pageMargins left="0.75" right="0.75" top="1" bottom="1" header="0.51200000000000001" footer="0.51200000000000001"/>
  <pageSetup paperSize="9" orientation="portrait" verticalDpi="0"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B2:M12"/>
  <sheetViews>
    <sheetView showRowColHeaders="0" workbookViewId="0"/>
  </sheetViews>
  <sheetFormatPr defaultRowHeight="13.2" x14ac:dyDescent="0.2"/>
  <cols>
    <col min="1" max="1" width="2.6640625" customWidth="1"/>
    <col min="2" max="2" width="4.33203125" customWidth="1"/>
    <col min="3" max="3" width="5" customWidth="1"/>
    <col min="7" max="7" width="15" bestFit="1" customWidth="1"/>
    <col min="9" max="9" width="17.21875" customWidth="1"/>
  </cols>
  <sheetData>
    <row r="2" spans="2:13" ht="14.4" x14ac:dyDescent="0.2">
      <c r="B2" s="330" t="s">
        <v>375</v>
      </c>
      <c r="C2" s="194"/>
      <c r="D2" s="194"/>
    </row>
    <row r="3" spans="2:13" ht="13.8" thickBot="1" x14ac:dyDescent="0.25"/>
    <row r="4" spans="2:13" ht="13.8" thickTop="1" x14ac:dyDescent="0.2">
      <c r="D4" s="675" t="s">
        <v>582</v>
      </c>
      <c r="E4" s="709" t="s">
        <v>109</v>
      </c>
      <c r="F4" s="710"/>
      <c r="G4" s="710"/>
      <c r="H4" s="710"/>
      <c r="I4" s="710"/>
      <c r="J4" s="710"/>
      <c r="K4" s="377"/>
      <c r="L4" s="294"/>
      <c r="M4" s="294"/>
    </row>
    <row r="5" spans="2:13" ht="13.8" thickBot="1" x14ac:dyDescent="0.25">
      <c r="D5" s="691"/>
      <c r="E5" s="712"/>
      <c r="F5" s="713"/>
      <c r="G5" s="713"/>
      <c r="H5" s="713"/>
      <c r="I5" s="713"/>
      <c r="J5" s="713"/>
      <c r="K5" s="377"/>
      <c r="L5" s="294"/>
      <c r="M5" s="294"/>
    </row>
    <row r="6" spans="2:13" ht="13.8" thickTop="1" x14ac:dyDescent="0.2"/>
    <row r="7" spans="2:13" x14ac:dyDescent="0.2">
      <c r="D7" s="331" t="s">
        <v>1377</v>
      </c>
      <c r="E7" s="102" t="s">
        <v>311</v>
      </c>
    </row>
    <row r="8" spans="2:13" x14ac:dyDescent="0.2">
      <c r="D8" s="41"/>
      <c r="E8" s="41" t="s">
        <v>542</v>
      </c>
    </row>
    <row r="9" spans="2:13" x14ac:dyDescent="0.2">
      <c r="D9" s="41"/>
      <c r="E9" s="41" t="s">
        <v>1053</v>
      </c>
    </row>
    <row r="10" spans="2:13" x14ac:dyDescent="0.2">
      <c r="D10" s="41"/>
    </row>
    <row r="11" spans="2:13" x14ac:dyDescent="0.2">
      <c r="D11" s="41"/>
    </row>
    <row r="12" spans="2:13" x14ac:dyDescent="0.2">
      <c r="D12" t="s">
        <v>1059</v>
      </c>
      <c r="F12" s="18" t="s">
        <v>1119</v>
      </c>
      <c r="G12" s="215"/>
    </row>
  </sheetData>
  <mergeCells count="2">
    <mergeCell ref="D4:D5"/>
    <mergeCell ref="E4:J5"/>
  </mergeCells>
  <phoneticPr fontId="5"/>
  <pageMargins left="0.75" right="0.75" top="1" bottom="1" header="0.51200000000000001" footer="0.51200000000000001"/>
  <pageSetup paperSize="9" orientation="portrait" verticalDpi="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B2:M12"/>
  <sheetViews>
    <sheetView showRowColHeaders="0" workbookViewId="0"/>
  </sheetViews>
  <sheetFormatPr defaultRowHeight="13.2" x14ac:dyDescent="0.2"/>
  <cols>
    <col min="1" max="1" width="2.6640625" customWidth="1"/>
    <col min="2" max="2" width="4.33203125" customWidth="1"/>
    <col min="3" max="3" width="5" customWidth="1"/>
    <col min="7" max="7" width="15" bestFit="1" customWidth="1"/>
    <col min="9" max="9" width="17.21875" customWidth="1"/>
  </cols>
  <sheetData>
    <row r="2" spans="2:13" ht="14.4" x14ac:dyDescent="0.2">
      <c r="B2" s="330" t="s">
        <v>376</v>
      </c>
      <c r="C2" s="194"/>
      <c r="D2" s="194"/>
    </row>
    <row r="3" spans="2:13" ht="13.8" thickBot="1" x14ac:dyDescent="0.25"/>
    <row r="4" spans="2:13" ht="13.8" thickTop="1" x14ac:dyDescent="0.2">
      <c r="D4" s="675" t="s">
        <v>582</v>
      </c>
      <c r="E4" s="709" t="s">
        <v>693</v>
      </c>
      <c r="F4" s="710"/>
      <c r="G4" s="710"/>
      <c r="H4" s="710"/>
      <c r="I4" s="710"/>
      <c r="J4" s="710"/>
      <c r="K4" s="711"/>
      <c r="L4" s="294"/>
      <c r="M4" s="294"/>
    </row>
    <row r="5" spans="2:13" ht="13.8" thickBot="1" x14ac:dyDescent="0.25">
      <c r="D5" s="691"/>
      <c r="E5" s="712"/>
      <c r="F5" s="713"/>
      <c r="G5" s="713"/>
      <c r="H5" s="713"/>
      <c r="I5" s="713"/>
      <c r="J5" s="713"/>
      <c r="K5" s="714"/>
      <c r="L5" s="294"/>
      <c r="M5" s="294"/>
    </row>
    <row r="6" spans="2:13" ht="13.8" thickTop="1" x14ac:dyDescent="0.2"/>
    <row r="7" spans="2:13" x14ac:dyDescent="0.2">
      <c r="D7" s="331" t="s">
        <v>1377</v>
      </c>
      <c r="E7" s="102" t="s">
        <v>312</v>
      </c>
    </row>
    <row r="8" spans="2:13" x14ac:dyDescent="0.2">
      <c r="D8" s="41"/>
      <c r="E8" s="41" t="s">
        <v>543</v>
      </c>
    </row>
    <row r="9" spans="2:13" x14ac:dyDescent="0.2">
      <c r="D9" s="41"/>
      <c r="E9" s="41" t="s">
        <v>1053</v>
      </c>
    </row>
    <row r="10" spans="2:13" x14ac:dyDescent="0.2">
      <c r="D10" s="41"/>
    </row>
    <row r="11" spans="2:13" x14ac:dyDescent="0.2">
      <c r="D11" s="41"/>
    </row>
    <row r="12" spans="2:13" x14ac:dyDescent="0.2">
      <c r="D12" t="s">
        <v>1060</v>
      </c>
      <c r="F12" s="18" t="s">
        <v>1119</v>
      </c>
      <c r="G12" s="215"/>
      <c r="H12" s="30" t="s">
        <v>1376</v>
      </c>
      <c r="I12" s="215"/>
    </row>
  </sheetData>
  <mergeCells count="2">
    <mergeCell ref="D4:D5"/>
    <mergeCell ref="E4:K5"/>
  </mergeCells>
  <phoneticPr fontId="5"/>
  <pageMargins left="0.75" right="0.75" top="1" bottom="1" header="0.51200000000000001" footer="0.51200000000000001"/>
  <pageSetup paperSize="9" orientation="portrait" verticalDpi="0"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B2:M12"/>
  <sheetViews>
    <sheetView showRowColHeaders="0" workbookViewId="0"/>
  </sheetViews>
  <sheetFormatPr defaultRowHeight="13.2" x14ac:dyDescent="0.2"/>
  <cols>
    <col min="1" max="1" width="2.6640625" customWidth="1"/>
    <col min="2" max="2" width="4.33203125" customWidth="1"/>
    <col min="3" max="3" width="5" customWidth="1"/>
    <col min="7" max="7" width="15" bestFit="1" customWidth="1"/>
    <col min="9" max="9" width="17.21875" customWidth="1"/>
  </cols>
  <sheetData>
    <row r="2" spans="2:13" ht="14.4" x14ac:dyDescent="0.2">
      <c r="B2" s="330" t="s">
        <v>377</v>
      </c>
      <c r="C2" s="194"/>
      <c r="D2" s="194"/>
    </row>
    <row r="3" spans="2:13" ht="13.8" thickBot="1" x14ac:dyDescent="0.25"/>
    <row r="4" spans="2:13" ht="13.8" thickTop="1" x14ac:dyDescent="0.2">
      <c r="D4" s="675" t="s">
        <v>582</v>
      </c>
      <c r="E4" s="709" t="s">
        <v>694</v>
      </c>
      <c r="F4" s="710"/>
      <c r="G4" s="710"/>
      <c r="H4" s="710"/>
      <c r="I4" s="710"/>
      <c r="J4" s="711"/>
      <c r="K4" s="377"/>
      <c r="L4" s="294"/>
      <c r="M4" s="294"/>
    </row>
    <row r="5" spans="2:13" ht="13.8" thickBot="1" x14ac:dyDescent="0.25">
      <c r="D5" s="691"/>
      <c r="E5" s="712"/>
      <c r="F5" s="713"/>
      <c r="G5" s="713"/>
      <c r="H5" s="713"/>
      <c r="I5" s="713"/>
      <c r="J5" s="714"/>
      <c r="K5" s="376"/>
      <c r="L5" s="294"/>
      <c r="M5" s="294"/>
    </row>
    <row r="6" spans="2:13" ht="13.8" thickTop="1" x14ac:dyDescent="0.2"/>
    <row r="7" spans="2:13" x14ac:dyDescent="0.2">
      <c r="D7" s="331" t="s">
        <v>1377</v>
      </c>
      <c r="E7" s="102" t="s">
        <v>313</v>
      </c>
    </row>
    <row r="8" spans="2:13" x14ac:dyDescent="0.2">
      <c r="D8" s="41"/>
      <c r="E8" s="41" t="s">
        <v>54</v>
      </c>
    </row>
    <row r="9" spans="2:13" x14ac:dyDescent="0.2">
      <c r="D9" s="41"/>
      <c r="E9" s="41" t="s">
        <v>1053</v>
      </c>
    </row>
    <row r="10" spans="2:13" x14ac:dyDescent="0.2">
      <c r="D10" s="41"/>
    </row>
    <row r="11" spans="2:13" x14ac:dyDescent="0.2">
      <c r="D11" s="41"/>
    </row>
    <row r="12" spans="2:13" x14ac:dyDescent="0.2">
      <c r="D12" t="s">
        <v>1061</v>
      </c>
      <c r="F12" s="18" t="s">
        <v>314</v>
      </c>
      <c r="G12" s="216"/>
    </row>
  </sheetData>
  <mergeCells count="2">
    <mergeCell ref="D4:D5"/>
    <mergeCell ref="E4:J5"/>
  </mergeCells>
  <phoneticPr fontId="5"/>
  <pageMargins left="0.75" right="0.75" top="1" bottom="1" header="0.51200000000000001" footer="0.51200000000000001"/>
  <pageSetup paperSize="9" orientation="portrait" verticalDpi="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B2:M12"/>
  <sheetViews>
    <sheetView showRowColHeaders="0" workbookViewId="0"/>
  </sheetViews>
  <sheetFormatPr defaultRowHeight="13.2" x14ac:dyDescent="0.2"/>
  <cols>
    <col min="1" max="1" width="2.6640625" customWidth="1"/>
    <col min="2" max="2" width="4.33203125" customWidth="1"/>
    <col min="3" max="3" width="5" customWidth="1"/>
    <col min="7" max="7" width="15" bestFit="1" customWidth="1"/>
    <col min="9" max="9" width="17.21875" customWidth="1"/>
  </cols>
  <sheetData>
    <row r="2" spans="2:13" ht="14.4" x14ac:dyDescent="0.2">
      <c r="B2" s="330" t="s">
        <v>378</v>
      </c>
      <c r="C2" s="194"/>
      <c r="D2" s="194"/>
    </row>
    <row r="3" spans="2:13" ht="13.8" thickBot="1" x14ac:dyDescent="0.25"/>
    <row r="4" spans="2:13" ht="13.8" thickTop="1" x14ac:dyDescent="0.2">
      <c r="D4" s="675" t="s">
        <v>582</v>
      </c>
      <c r="E4" s="709" t="s">
        <v>691</v>
      </c>
      <c r="F4" s="710"/>
      <c r="G4" s="710"/>
      <c r="H4" s="710"/>
      <c r="I4" s="710"/>
      <c r="J4" s="710"/>
      <c r="K4" s="711"/>
      <c r="L4" s="294"/>
      <c r="M4" s="294"/>
    </row>
    <row r="5" spans="2:13" ht="13.8" thickBot="1" x14ac:dyDescent="0.25">
      <c r="D5" s="691"/>
      <c r="E5" s="712"/>
      <c r="F5" s="713"/>
      <c r="G5" s="713"/>
      <c r="H5" s="713"/>
      <c r="I5" s="713"/>
      <c r="J5" s="713"/>
      <c r="K5" s="714"/>
      <c r="L5" s="294"/>
      <c r="M5" s="294"/>
    </row>
    <row r="6" spans="2:13" ht="13.8" thickTop="1" x14ac:dyDescent="0.2"/>
    <row r="7" spans="2:13" x14ac:dyDescent="0.2">
      <c r="D7" s="331" t="s">
        <v>1377</v>
      </c>
      <c r="E7" s="102" t="s">
        <v>315</v>
      </c>
    </row>
    <row r="8" spans="2:13" x14ac:dyDescent="0.2">
      <c r="D8" s="41"/>
      <c r="E8" s="41" t="s">
        <v>55</v>
      </c>
    </row>
    <row r="9" spans="2:13" x14ac:dyDescent="0.2">
      <c r="D9" s="41"/>
      <c r="E9" s="41" t="s">
        <v>1053</v>
      </c>
    </row>
    <row r="10" spans="2:13" x14ac:dyDescent="0.2">
      <c r="D10" s="41"/>
    </row>
    <row r="11" spans="2:13" x14ac:dyDescent="0.2">
      <c r="D11" s="41"/>
    </row>
    <row r="12" spans="2:13" x14ac:dyDescent="0.2">
      <c r="D12" t="s">
        <v>1062</v>
      </c>
      <c r="F12" s="18" t="s">
        <v>314</v>
      </c>
      <c r="G12" s="216"/>
      <c r="H12" s="30" t="s">
        <v>1376</v>
      </c>
      <c r="I12" s="216"/>
    </row>
  </sheetData>
  <mergeCells count="2">
    <mergeCell ref="D4:D5"/>
    <mergeCell ref="E4:K5"/>
  </mergeCells>
  <phoneticPr fontId="5"/>
  <pageMargins left="0.75" right="0.75" top="1" bottom="1" header="0.51200000000000001" footer="0.51200000000000001"/>
  <pageSetup paperSize="9" orientation="portrait" verticalDpi="0"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B2:M19"/>
  <sheetViews>
    <sheetView showRowColHeaders="0" workbookViewId="0"/>
  </sheetViews>
  <sheetFormatPr defaultRowHeight="13.2" x14ac:dyDescent="0.2"/>
  <cols>
    <col min="1" max="1" width="2.6640625" customWidth="1"/>
    <col min="2" max="2" width="4.33203125" customWidth="1"/>
    <col min="3" max="3" width="5" customWidth="1"/>
    <col min="7" max="7" width="15" bestFit="1" customWidth="1"/>
    <col min="9" max="9" width="17.21875" customWidth="1"/>
  </cols>
  <sheetData>
    <row r="2" spans="2:13" ht="14.4" x14ac:dyDescent="0.2">
      <c r="B2" s="330" t="s">
        <v>379</v>
      </c>
      <c r="C2" s="194"/>
      <c r="D2" s="194"/>
    </row>
    <row r="3" spans="2:13" ht="13.8" thickBot="1" x14ac:dyDescent="0.25"/>
    <row r="4" spans="2:13" ht="13.8" thickTop="1" x14ac:dyDescent="0.2">
      <c r="D4" s="675" t="s">
        <v>582</v>
      </c>
      <c r="E4" s="709" t="s">
        <v>692</v>
      </c>
      <c r="F4" s="710"/>
      <c r="G4" s="710"/>
      <c r="H4" s="710"/>
      <c r="I4" s="710"/>
      <c r="J4" s="710"/>
      <c r="K4" s="711"/>
      <c r="L4" s="294"/>
      <c r="M4" s="294"/>
    </row>
    <row r="5" spans="2:13" ht="13.8" thickBot="1" x14ac:dyDescent="0.25">
      <c r="D5" s="691"/>
      <c r="E5" s="712"/>
      <c r="F5" s="713"/>
      <c r="G5" s="713"/>
      <c r="H5" s="713"/>
      <c r="I5" s="713"/>
      <c r="J5" s="713"/>
      <c r="K5" s="714"/>
      <c r="L5" s="294"/>
      <c r="M5" s="294"/>
    </row>
    <row r="6" spans="2:13" ht="13.8" thickTop="1" x14ac:dyDescent="0.2"/>
    <row r="7" spans="2:13" x14ac:dyDescent="0.2">
      <c r="D7" s="331" t="s">
        <v>865</v>
      </c>
      <c r="E7" s="102" t="s">
        <v>337</v>
      </c>
    </row>
    <row r="8" spans="2:13" x14ac:dyDescent="0.2">
      <c r="D8" s="41"/>
      <c r="E8" s="41" t="s">
        <v>56</v>
      </c>
    </row>
    <row r="9" spans="2:13" x14ac:dyDescent="0.2">
      <c r="D9" s="41"/>
      <c r="E9" s="41" t="s">
        <v>386</v>
      </c>
    </row>
    <row r="10" spans="2:13" x14ac:dyDescent="0.2">
      <c r="D10" s="41"/>
    </row>
    <row r="11" spans="2:13" x14ac:dyDescent="0.2">
      <c r="D11" s="331" t="s">
        <v>871</v>
      </c>
      <c r="E11" s="102" t="s">
        <v>338</v>
      </c>
    </row>
    <row r="12" spans="2:13" x14ac:dyDescent="0.2">
      <c r="D12" s="41"/>
      <c r="E12" s="41" t="s">
        <v>54</v>
      </c>
    </row>
    <row r="13" spans="2:13" x14ac:dyDescent="0.2">
      <c r="D13" s="41"/>
      <c r="E13" s="41" t="s">
        <v>386</v>
      </c>
    </row>
    <row r="14" spans="2:13" x14ac:dyDescent="0.2">
      <c r="D14" s="41"/>
    </row>
    <row r="15" spans="2:13" x14ac:dyDescent="0.2">
      <c r="D15" s="41"/>
    </row>
    <row r="16" spans="2:13" x14ac:dyDescent="0.2">
      <c r="D16" t="s">
        <v>380</v>
      </c>
      <c r="F16" s="18" t="s">
        <v>1119</v>
      </c>
      <c r="G16" s="215">
        <v>40964</v>
      </c>
    </row>
    <row r="17" spans="4:8" x14ac:dyDescent="0.2">
      <c r="F17" s="18" t="s">
        <v>314</v>
      </c>
      <c r="G17" s="332">
        <v>0.77438657407407396</v>
      </c>
    </row>
    <row r="19" spans="4:8" x14ac:dyDescent="0.2">
      <c r="D19" t="s">
        <v>384</v>
      </c>
      <c r="F19" s="18" t="s">
        <v>314</v>
      </c>
      <c r="G19" s="217">
        <v>0.77430555555555547</v>
      </c>
      <c r="H19" t="s">
        <v>872</v>
      </c>
    </row>
  </sheetData>
  <mergeCells count="2">
    <mergeCell ref="D4:D5"/>
    <mergeCell ref="E4:K5"/>
  </mergeCells>
  <phoneticPr fontId="5"/>
  <pageMargins left="0.75" right="0.75" top="1" bottom="1" header="0.51200000000000001" footer="0.51200000000000001"/>
  <pageSetup paperSize="9"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indexed="9"/>
  </sheetPr>
  <dimension ref="A1:D38"/>
  <sheetViews>
    <sheetView showGridLines="0" showRowColHeaders="0" topLeftCell="A10" workbookViewId="0"/>
  </sheetViews>
  <sheetFormatPr defaultColWidth="9" defaultRowHeight="13.2" x14ac:dyDescent="0.2"/>
  <cols>
    <col min="1" max="1" width="6.33203125" style="241" customWidth="1"/>
    <col min="2" max="2" width="3.88671875" style="241" customWidth="1"/>
    <col min="3" max="16384" width="9" style="241"/>
  </cols>
  <sheetData>
    <row r="1" spans="1:3" ht="18.75" customHeight="1" x14ac:dyDescent="0.2"/>
    <row r="2" spans="1:3" ht="18.75" customHeight="1" x14ac:dyDescent="0.2">
      <c r="A2" s="242"/>
      <c r="B2" s="242"/>
    </row>
    <row r="3" spans="1:3" ht="18.75" customHeight="1" x14ac:dyDescent="0.2"/>
    <row r="4" spans="1:3" ht="18.75" customHeight="1" x14ac:dyDescent="0.2"/>
    <row r="5" spans="1:3" ht="17.25" customHeight="1" x14ac:dyDescent="0.2">
      <c r="C5" s="241" t="s">
        <v>984</v>
      </c>
    </row>
    <row r="6" spans="1:3" ht="17.25" customHeight="1" x14ac:dyDescent="0.2">
      <c r="C6" s="329" t="s">
        <v>1164</v>
      </c>
    </row>
    <row r="7" spans="1:3" ht="17.25" customHeight="1" x14ac:dyDescent="0.2">
      <c r="C7" s="329" t="s">
        <v>336</v>
      </c>
    </row>
    <row r="8" spans="1:3" ht="17.25" customHeight="1" x14ac:dyDescent="0.2">
      <c r="C8" s="329" t="s">
        <v>1157</v>
      </c>
    </row>
    <row r="9" spans="1:3" ht="17.25" customHeight="1" x14ac:dyDescent="0.2">
      <c r="C9" s="244" t="s">
        <v>489</v>
      </c>
    </row>
    <row r="10" spans="1:3" ht="17.25" customHeight="1" x14ac:dyDescent="0.2">
      <c r="C10" s="243"/>
    </row>
    <row r="11" spans="1:3" ht="17.25" customHeight="1" x14ac:dyDescent="0.2">
      <c r="C11" s="244" t="s">
        <v>985</v>
      </c>
    </row>
    <row r="12" spans="1:3" ht="17.25" customHeight="1" x14ac:dyDescent="0.2">
      <c r="C12" s="329" t="s">
        <v>1158</v>
      </c>
    </row>
    <row r="13" spans="1:3" ht="17.25" customHeight="1" x14ac:dyDescent="0.2">
      <c r="C13" s="329" t="s">
        <v>1159</v>
      </c>
    </row>
    <row r="14" spans="1:3" ht="17.25" customHeight="1" x14ac:dyDescent="0.2">
      <c r="C14" s="244" t="s">
        <v>1163</v>
      </c>
    </row>
    <row r="15" spans="1:3" ht="17.25" customHeight="1" x14ac:dyDescent="0.2">
      <c r="C15" s="328" t="s">
        <v>1160</v>
      </c>
    </row>
    <row r="16" spans="1:3" ht="17.25" customHeight="1" x14ac:dyDescent="0.2">
      <c r="C16" s="328" t="s">
        <v>1165</v>
      </c>
    </row>
    <row r="17" spans="3:4" ht="18.75" customHeight="1" x14ac:dyDescent="0.2">
      <c r="C17" s="328"/>
    </row>
    <row r="18" spans="3:4" ht="18.75" customHeight="1" x14ac:dyDescent="0.2">
      <c r="C18" s="364" t="s">
        <v>347</v>
      </c>
      <c r="D18" s="245"/>
    </row>
    <row r="19" spans="3:4" ht="18.75" customHeight="1" x14ac:dyDescent="0.2">
      <c r="C19" s="246" t="s">
        <v>344</v>
      </c>
      <c r="D19" s="246"/>
    </row>
    <row r="20" spans="3:4" ht="18.75" customHeight="1" x14ac:dyDescent="0.2">
      <c r="C20" s="328" t="s">
        <v>345</v>
      </c>
      <c r="D20" s="328"/>
    </row>
    <row r="21" spans="3:4" ht="18.75" customHeight="1" x14ac:dyDescent="0.2">
      <c r="C21" s="328" t="s">
        <v>346</v>
      </c>
      <c r="D21" s="328"/>
    </row>
    <row r="22" spans="3:4" ht="18.75" customHeight="1" x14ac:dyDescent="0.2"/>
    <row r="23" spans="3:4" ht="18.75" customHeight="1" x14ac:dyDescent="0.2">
      <c r="C23" s="247" t="s">
        <v>941</v>
      </c>
    </row>
    <row r="24" spans="3:4" ht="17.25" customHeight="1" x14ac:dyDescent="0.2">
      <c r="C24" s="241" t="s">
        <v>751</v>
      </c>
    </row>
    <row r="25" spans="3:4" ht="17.25" customHeight="1" x14ac:dyDescent="0.2">
      <c r="C25" s="247" t="s">
        <v>1161</v>
      </c>
    </row>
    <row r="26" spans="3:4" ht="17.25" customHeight="1" x14ac:dyDescent="0.2"/>
    <row r="27" spans="3:4" ht="18.75" customHeight="1" x14ac:dyDescent="0.2"/>
    <row r="28" spans="3:4" ht="18.75" customHeight="1" x14ac:dyDescent="0.2"/>
    <row r="29" spans="3:4" ht="18.75" customHeight="1" x14ac:dyDescent="0.2"/>
    <row r="30" spans="3:4" ht="18.75" customHeight="1" x14ac:dyDescent="0.2"/>
    <row r="31" spans="3:4" ht="18.75" customHeight="1" x14ac:dyDescent="0.2"/>
    <row r="32" spans="3:4" ht="18.75" customHeight="1" x14ac:dyDescent="0.2"/>
    <row r="33" ht="18.75" customHeight="1" x14ac:dyDescent="0.2"/>
    <row r="34" ht="18.75" customHeight="1" x14ac:dyDescent="0.2"/>
    <row r="35" ht="18.75" customHeight="1" x14ac:dyDescent="0.2"/>
    <row r="36" ht="18.75" customHeight="1" x14ac:dyDescent="0.2"/>
    <row r="37" ht="18.75" customHeight="1" x14ac:dyDescent="0.2"/>
    <row r="38" ht="18.75" customHeight="1" x14ac:dyDescent="0.2"/>
  </sheetData>
  <phoneticPr fontId="5"/>
  <pageMargins left="0.75" right="0.75" top="1" bottom="1" header="0.51200000000000001" footer="0.51200000000000001"/>
  <headerFooter alignWithMargins="0"/>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B2:I24"/>
  <sheetViews>
    <sheetView workbookViewId="0"/>
  </sheetViews>
  <sheetFormatPr defaultRowHeight="13.2" x14ac:dyDescent="0.2"/>
  <cols>
    <col min="1" max="1" width="2.6640625" customWidth="1"/>
    <col min="2" max="2" width="4.33203125" customWidth="1"/>
    <col min="5" max="5" width="37.21875" customWidth="1"/>
    <col min="6" max="6" width="30.6640625" customWidth="1"/>
  </cols>
  <sheetData>
    <row r="2" spans="2:9" ht="14.4" x14ac:dyDescent="0.2">
      <c r="B2" s="330" t="s">
        <v>47</v>
      </c>
      <c r="C2" s="79"/>
      <c r="D2" s="79"/>
      <c r="E2" s="79"/>
      <c r="F2" s="79"/>
      <c r="G2" s="79"/>
      <c r="H2" s="79"/>
      <c r="I2" s="79"/>
    </row>
    <row r="3" spans="2:9" ht="13.8" thickBot="1" x14ac:dyDescent="0.25"/>
    <row r="4" spans="2:9" ht="13.8" thickTop="1" x14ac:dyDescent="0.2">
      <c r="B4" s="39"/>
      <c r="C4" s="715" t="s">
        <v>1381</v>
      </c>
      <c r="D4" s="717" t="s">
        <v>702</v>
      </c>
      <c r="E4" s="693"/>
      <c r="F4" s="693"/>
      <c r="G4" s="694"/>
      <c r="H4" s="358"/>
      <c r="I4" s="354"/>
    </row>
    <row r="5" spans="2:9" ht="13.8" thickBot="1" x14ac:dyDescent="0.25">
      <c r="B5" s="39"/>
      <c r="C5" s="716"/>
      <c r="D5" s="695"/>
      <c r="E5" s="696"/>
      <c r="F5" s="696"/>
      <c r="G5" s="697"/>
      <c r="H5" s="358"/>
      <c r="I5" s="354"/>
    </row>
    <row r="6" spans="2:9" ht="13.8" thickTop="1" x14ac:dyDescent="0.2">
      <c r="B6" s="39"/>
      <c r="C6" s="327"/>
      <c r="D6" s="325"/>
      <c r="E6" s="325"/>
      <c r="F6" s="325"/>
      <c r="G6" s="325"/>
      <c r="H6" s="81"/>
      <c r="I6" s="81"/>
    </row>
    <row r="7" spans="2:9" s="36" customFormat="1" ht="15.9" customHeight="1" x14ac:dyDescent="0.2">
      <c r="C7" s="331" t="s">
        <v>1288</v>
      </c>
      <c r="D7" s="102" t="s">
        <v>4</v>
      </c>
      <c r="E7" s="429"/>
      <c r="F7" s="102"/>
      <c r="G7" s="427"/>
    </row>
    <row r="8" spans="2:9" s="36" customFormat="1" ht="13.5" customHeight="1" x14ac:dyDescent="0.2">
      <c r="C8" s="331"/>
      <c r="D8" s="102" t="s">
        <v>3</v>
      </c>
      <c r="E8" s="429"/>
      <c r="F8" s="102"/>
      <c r="G8" s="427"/>
    </row>
    <row r="9" spans="2:9" s="36" customFormat="1" ht="13.5" customHeight="1" x14ac:dyDescent="0.2">
      <c r="C9" s="443"/>
      <c r="D9" s="554" t="s">
        <v>250</v>
      </c>
      <c r="E9" s="429"/>
      <c r="F9" s="102"/>
      <c r="G9" s="427"/>
    </row>
    <row r="10" spans="2:9" s="36" customFormat="1" ht="13.5" customHeight="1" x14ac:dyDescent="0.2">
      <c r="C10" s="443"/>
      <c r="D10" s="554" t="s">
        <v>266</v>
      </c>
      <c r="E10" s="429"/>
      <c r="F10" s="102"/>
      <c r="G10" s="427"/>
    </row>
    <row r="12" spans="2:9" x14ac:dyDescent="0.2">
      <c r="D12" s="552"/>
      <c r="E12" s="584" t="s">
        <v>48</v>
      </c>
      <c r="F12" s="311">
        <v>15</v>
      </c>
      <c r="G12" s="431"/>
    </row>
    <row r="13" spans="2:9" x14ac:dyDescent="0.2">
      <c r="D13" s="552"/>
      <c r="E13" s="584" t="s">
        <v>49</v>
      </c>
      <c r="F13" s="280">
        <v>100</v>
      </c>
      <c r="G13" s="431"/>
    </row>
    <row r="14" spans="2:9" x14ac:dyDescent="0.2">
      <c r="D14" s="552"/>
      <c r="E14" s="584" t="s">
        <v>50</v>
      </c>
      <c r="F14" s="280">
        <v>1</v>
      </c>
      <c r="G14" s="431"/>
    </row>
    <row r="15" spans="2:9" x14ac:dyDescent="0.2">
      <c r="D15" s="553"/>
      <c r="E15" s="585" t="s">
        <v>51</v>
      </c>
      <c r="F15" s="280">
        <v>1</v>
      </c>
      <c r="G15" s="431"/>
    </row>
    <row r="16" spans="2:9" x14ac:dyDescent="0.2">
      <c r="D16" s="553"/>
      <c r="E16" s="585" t="s">
        <v>0</v>
      </c>
      <c r="F16" s="348" t="str">
        <f>""</f>
        <v/>
      </c>
      <c r="G16" s="431"/>
    </row>
    <row r="17" spans="3:9" x14ac:dyDescent="0.2">
      <c r="D17" s="553"/>
      <c r="E17" s="585" t="s">
        <v>639</v>
      </c>
      <c r="F17" s="280">
        <v>1</v>
      </c>
      <c r="G17" s="431"/>
    </row>
    <row r="18" spans="3:9" x14ac:dyDescent="0.2">
      <c r="D18" s="553"/>
      <c r="E18" s="585" t="s">
        <v>640</v>
      </c>
      <c r="F18" s="348" t="s">
        <v>1</v>
      </c>
      <c r="G18" s="431"/>
    </row>
    <row r="19" spans="3:9" x14ac:dyDescent="0.2">
      <c r="D19" s="552"/>
      <c r="E19" s="585" t="s">
        <v>641</v>
      </c>
      <c r="F19" s="348" t="s">
        <v>2</v>
      </c>
      <c r="G19" s="431"/>
    </row>
    <row r="20" spans="3:9" x14ac:dyDescent="0.2">
      <c r="D20" s="552"/>
      <c r="E20" s="585" t="s">
        <v>5</v>
      </c>
      <c r="F20" s="280">
        <v>1</v>
      </c>
      <c r="G20" s="431"/>
    </row>
    <row r="21" spans="3:9" x14ac:dyDescent="0.2">
      <c r="C21" s="281"/>
      <c r="D21" s="281"/>
      <c r="E21" s="281"/>
      <c r="F21" s="281"/>
      <c r="G21" s="281"/>
      <c r="H21" s="281"/>
      <c r="I21" s="281"/>
    </row>
    <row r="22" spans="3:9" x14ac:dyDescent="0.2">
      <c r="E22" s="555" t="s">
        <v>643</v>
      </c>
    </row>
    <row r="23" spans="3:9" x14ac:dyDescent="0.2">
      <c r="E23" s="555" t="s">
        <v>645</v>
      </c>
    </row>
    <row r="24" spans="3:9" x14ac:dyDescent="0.2">
      <c r="E24" s="555" t="s">
        <v>644</v>
      </c>
    </row>
  </sheetData>
  <mergeCells count="2">
    <mergeCell ref="C4:C5"/>
    <mergeCell ref="D4:G5"/>
  </mergeCells>
  <phoneticPr fontId="5"/>
  <dataValidations count="2">
    <dataValidation type="list" allowBlank="1" showInputMessage="1" showErrorMessage="1" sqref="F14:F15 F17" xr:uid="{00000000-0002-0000-1D00-000000000000}">
      <formula1>"1,2,3"</formula1>
    </dataValidation>
    <dataValidation type="list" allowBlank="1" showInputMessage="1" showErrorMessage="1" sqref="F20" xr:uid="{00000000-0002-0000-1D00-000001000000}">
      <formula1>"1,2,3,4,5"</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41"/>
  <dimension ref="B2:I25"/>
  <sheetViews>
    <sheetView workbookViewId="0"/>
  </sheetViews>
  <sheetFormatPr defaultRowHeight="13.2" x14ac:dyDescent="0.2"/>
  <cols>
    <col min="1" max="1" width="2.6640625" customWidth="1"/>
    <col min="2" max="2" width="4.33203125" customWidth="1"/>
    <col min="5" max="5" width="40.6640625" customWidth="1"/>
    <col min="6" max="6" width="28.6640625" customWidth="1"/>
  </cols>
  <sheetData>
    <row r="2" spans="2:9" ht="14.4" x14ac:dyDescent="0.2">
      <c r="B2" s="330" t="s">
        <v>700</v>
      </c>
      <c r="C2" s="79"/>
      <c r="D2" s="79"/>
      <c r="E2" s="79"/>
      <c r="F2" s="79"/>
      <c r="G2" s="79"/>
      <c r="H2" s="79"/>
      <c r="I2" s="79"/>
    </row>
    <row r="3" spans="2:9" ht="13.8" thickBot="1" x14ac:dyDescent="0.25"/>
    <row r="4" spans="2:9" ht="13.8" thickTop="1" x14ac:dyDescent="0.2">
      <c r="B4" s="39"/>
      <c r="C4" s="715" t="s">
        <v>1381</v>
      </c>
      <c r="D4" s="717" t="s">
        <v>701</v>
      </c>
      <c r="E4" s="693"/>
      <c r="F4" s="693"/>
      <c r="G4" s="694"/>
      <c r="H4" s="358"/>
      <c r="I4" s="354"/>
    </row>
    <row r="5" spans="2:9" ht="13.8" thickBot="1" x14ac:dyDescent="0.25">
      <c r="B5" s="39"/>
      <c r="C5" s="716"/>
      <c r="D5" s="695"/>
      <c r="E5" s="696"/>
      <c r="F5" s="696"/>
      <c r="G5" s="697"/>
      <c r="H5" s="358"/>
      <c r="I5" s="354"/>
    </row>
    <row r="6" spans="2:9" ht="13.8" thickTop="1" x14ac:dyDescent="0.2">
      <c r="B6" s="39"/>
      <c r="C6" s="327"/>
      <c r="D6" s="325"/>
      <c r="E6" s="325"/>
      <c r="F6" s="325"/>
      <c r="G6" s="325"/>
      <c r="H6" s="81"/>
      <c r="I6" s="81"/>
    </row>
    <row r="7" spans="2:9" s="36" customFormat="1" ht="15.9" customHeight="1" x14ac:dyDescent="0.2">
      <c r="C7" s="331" t="s">
        <v>1288</v>
      </c>
      <c r="D7" s="102" t="s">
        <v>146</v>
      </c>
      <c r="E7" s="429"/>
      <c r="F7" s="102"/>
      <c r="G7" s="427"/>
    </row>
    <row r="8" spans="2:9" s="36" customFormat="1" ht="13.5" customHeight="1" x14ac:dyDescent="0.2">
      <c r="C8" s="331"/>
      <c r="D8" s="102" t="s">
        <v>680</v>
      </c>
      <c r="E8" s="429"/>
      <c r="F8" s="102"/>
      <c r="G8" s="427"/>
    </row>
    <row r="9" spans="2:9" s="36" customFormat="1" ht="13.5" customHeight="1" x14ac:dyDescent="0.2">
      <c r="C9" s="443"/>
      <c r="D9" s="554" t="s">
        <v>250</v>
      </c>
      <c r="E9" s="429"/>
      <c r="F9" s="102"/>
      <c r="G9" s="427"/>
    </row>
    <row r="10" spans="2:9" s="36" customFormat="1" ht="13.5" customHeight="1" x14ac:dyDescent="0.2">
      <c r="C10" s="443"/>
      <c r="D10" s="554" t="s">
        <v>267</v>
      </c>
      <c r="E10" s="429"/>
      <c r="F10" s="102"/>
      <c r="G10" s="427"/>
    </row>
    <row r="12" spans="2:9" x14ac:dyDescent="0.2">
      <c r="D12" s="556"/>
      <c r="E12" s="586" t="s">
        <v>681</v>
      </c>
      <c r="F12" s="280">
        <v>1</v>
      </c>
      <c r="G12" s="431" t="str">
        <f>IF(F12=4,"非表示＋タスクバー非表示",IF(F12=3,"非表示",IF(F12=2,"表示",IF(F12=1,"変更なし",""))))</f>
        <v>変更なし</v>
      </c>
    </row>
    <row r="13" spans="2:9" x14ac:dyDescent="0.2">
      <c r="D13" s="556"/>
      <c r="E13" s="586" t="s">
        <v>682</v>
      </c>
      <c r="F13" s="280">
        <v>1</v>
      </c>
      <c r="G13" s="431" t="str">
        <f>IF(F13=3,"OFF",IF(F13=2,"ON",IF(F13=1,"変更なし","")))</f>
        <v>変更なし</v>
      </c>
    </row>
    <row r="14" spans="2:9" x14ac:dyDescent="0.2">
      <c r="D14" s="556"/>
      <c r="E14" s="586" t="s">
        <v>737</v>
      </c>
      <c r="F14" s="280">
        <v>1</v>
      </c>
      <c r="G14" s="431" t="str">
        <f>IF(F14=3,"dbSheetClientスタイル",IF(F14=2,"Windows標準スタイル",IF(F14=1,"変更なし","")))</f>
        <v>変更なし</v>
      </c>
    </row>
    <row r="15" spans="2:9" x14ac:dyDescent="0.2">
      <c r="D15" s="556"/>
      <c r="E15" s="586" t="s">
        <v>683</v>
      </c>
      <c r="F15" s="280">
        <v>1</v>
      </c>
      <c r="G15" s="431" t="str">
        <f>IF(F15=3,"ピクセル値指定",IF(F15=2,"自動",IF(F15=1,"変更なし","")))</f>
        <v>変更なし</v>
      </c>
    </row>
    <row r="16" spans="2:9" x14ac:dyDescent="0.2">
      <c r="D16" s="557"/>
      <c r="E16" s="587" t="s">
        <v>905</v>
      </c>
      <c r="F16" s="280">
        <v>1020</v>
      </c>
      <c r="G16" s="431"/>
    </row>
    <row r="17" spans="3:9" x14ac:dyDescent="0.2">
      <c r="D17" s="557"/>
      <c r="E17" s="588" t="s">
        <v>888</v>
      </c>
      <c r="F17" s="280">
        <v>1</v>
      </c>
      <c r="G17" s="431" t="str">
        <f>IF(F17=7,"ピクセル値指定",IF(F17=6,"ボタン下段まで",IF(F17=5,"ボタン上段まで",IF(F17=4,"メニューまで",IF(F17=3,"タイトルのみ",IF(F17=2,"自動",IF(F17=1,"変更なし","")))))))</f>
        <v>変更なし</v>
      </c>
    </row>
    <row r="18" spans="3:9" x14ac:dyDescent="0.2">
      <c r="D18" s="557"/>
      <c r="E18" s="587" t="s">
        <v>841</v>
      </c>
      <c r="F18" s="280">
        <v>128</v>
      </c>
      <c r="G18" s="431"/>
    </row>
    <row r="19" spans="3:9" x14ac:dyDescent="0.2">
      <c r="D19" s="557"/>
      <c r="E19" s="586" t="s">
        <v>684</v>
      </c>
      <c r="F19" s="280">
        <v>1</v>
      </c>
      <c r="G19" s="431" t="str">
        <f>IF(F19=3,"標準",IF(F19=2,"最大化",IF(F19=1,"変更なし","")))</f>
        <v>変更なし</v>
      </c>
    </row>
    <row r="20" spans="3:9" x14ac:dyDescent="0.2">
      <c r="D20" s="556"/>
      <c r="E20" s="586" t="s">
        <v>685</v>
      </c>
      <c r="F20" s="280">
        <v>1</v>
      </c>
      <c r="G20" s="431" t="str">
        <f>IF(F20=3,"ピクセル値指定",IF(F20=2,"自動",IF(F20=1,"変更なし","")))</f>
        <v>変更なし</v>
      </c>
    </row>
    <row r="21" spans="3:9" x14ac:dyDescent="0.2">
      <c r="D21" s="556"/>
      <c r="E21" s="586" t="s">
        <v>840</v>
      </c>
      <c r="F21" s="280">
        <v>600</v>
      </c>
      <c r="G21" s="431"/>
    </row>
    <row r="22" spans="3:9" x14ac:dyDescent="0.2">
      <c r="C22" s="281"/>
      <c r="D22" s="281"/>
      <c r="E22" s="281"/>
      <c r="F22" s="281"/>
      <c r="G22" s="281"/>
      <c r="H22" s="281"/>
      <c r="I22" s="281"/>
    </row>
    <row r="23" spans="3:9" x14ac:dyDescent="0.2">
      <c r="E23" s="555"/>
    </row>
    <row r="24" spans="3:9" x14ac:dyDescent="0.2">
      <c r="E24" s="555"/>
    </row>
    <row r="25" spans="3:9" x14ac:dyDescent="0.2">
      <c r="E25" s="555"/>
    </row>
  </sheetData>
  <mergeCells count="2">
    <mergeCell ref="C4:C5"/>
    <mergeCell ref="D4:G5"/>
  </mergeCells>
  <phoneticPr fontId="5"/>
  <dataValidations count="3">
    <dataValidation type="list" allowBlank="1" showInputMessage="1" showErrorMessage="1" sqref="F19:F20 F13:F15" xr:uid="{00000000-0002-0000-1E00-000000000000}">
      <formula1>"1,2,3"</formula1>
    </dataValidation>
    <dataValidation type="list" allowBlank="1" showInputMessage="1" showErrorMessage="1" sqref="F12" xr:uid="{00000000-0002-0000-1E00-000001000000}">
      <formula1>"1,2,3,4"</formula1>
    </dataValidation>
    <dataValidation type="list" allowBlank="1" showInputMessage="1" showErrorMessage="1" sqref="F17" xr:uid="{00000000-0002-0000-1E00-000002000000}">
      <formula1>"1,2,3,4,5,6,7"</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87"/>
  <dimension ref="B2:I24"/>
  <sheetViews>
    <sheetView workbookViewId="0"/>
  </sheetViews>
  <sheetFormatPr defaultRowHeight="13.2" x14ac:dyDescent="0.2"/>
  <cols>
    <col min="1" max="1" width="2.6640625" customWidth="1"/>
    <col min="2" max="2" width="4.33203125" customWidth="1"/>
    <col min="5" max="5" width="38.6640625" customWidth="1"/>
    <col min="6" max="6" width="30.6640625" customWidth="1"/>
  </cols>
  <sheetData>
    <row r="2" spans="2:9" ht="14.4" x14ac:dyDescent="0.2">
      <c r="B2" s="330" t="s">
        <v>831</v>
      </c>
      <c r="C2" s="79"/>
      <c r="D2" s="79"/>
      <c r="E2" s="79"/>
      <c r="F2" s="79"/>
      <c r="G2" s="79"/>
      <c r="H2" s="79"/>
      <c r="I2" s="79"/>
    </row>
    <row r="3" spans="2:9" ht="13.8" thickBot="1" x14ac:dyDescent="0.25"/>
    <row r="4" spans="2:9" ht="13.8" thickTop="1" x14ac:dyDescent="0.2">
      <c r="B4" s="39"/>
      <c r="C4" s="715" t="s">
        <v>1381</v>
      </c>
      <c r="D4" s="717" t="s">
        <v>830</v>
      </c>
      <c r="E4" s="693"/>
      <c r="F4" s="693"/>
      <c r="G4" s="694"/>
      <c r="H4" s="358"/>
      <c r="I4" s="354"/>
    </row>
    <row r="5" spans="2:9" ht="13.8" thickBot="1" x14ac:dyDescent="0.25">
      <c r="B5" s="39"/>
      <c r="C5" s="716"/>
      <c r="D5" s="695"/>
      <c r="E5" s="696"/>
      <c r="F5" s="696"/>
      <c r="G5" s="697"/>
      <c r="H5" s="358"/>
      <c r="I5" s="354"/>
    </row>
    <row r="6" spans="2:9" ht="13.8" thickTop="1" x14ac:dyDescent="0.2">
      <c r="B6" s="39"/>
      <c r="C6" s="327"/>
      <c r="D6" s="325"/>
      <c r="E6" s="325"/>
      <c r="F6" s="325"/>
      <c r="G6" s="325"/>
      <c r="H6" s="81"/>
      <c r="I6" s="81"/>
    </row>
    <row r="7" spans="2:9" s="36" customFormat="1" ht="15.9" customHeight="1" x14ac:dyDescent="0.2">
      <c r="C7" s="331" t="s">
        <v>1288</v>
      </c>
      <c r="D7" s="102" t="s">
        <v>679</v>
      </c>
      <c r="E7" s="429"/>
      <c r="F7" s="102"/>
      <c r="G7" s="427"/>
    </row>
    <row r="8" spans="2:9" s="36" customFormat="1" ht="13.5" customHeight="1" x14ac:dyDescent="0.2">
      <c r="C8" s="331"/>
      <c r="D8" s="102" t="s">
        <v>680</v>
      </c>
      <c r="E8" s="429"/>
      <c r="F8" s="102"/>
      <c r="G8" s="427"/>
    </row>
    <row r="9" spans="2:9" s="36" customFormat="1" ht="13.5" customHeight="1" x14ac:dyDescent="0.2">
      <c r="C9" s="443"/>
      <c r="D9" s="554" t="s">
        <v>250</v>
      </c>
      <c r="E9" s="429"/>
      <c r="F9" s="102"/>
      <c r="G9" s="427"/>
    </row>
    <row r="10" spans="2:9" s="36" customFormat="1" ht="13.5" customHeight="1" x14ac:dyDescent="0.2">
      <c r="C10" s="443"/>
      <c r="D10" s="554" t="s">
        <v>268</v>
      </c>
      <c r="E10" s="429"/>
      <c r="F10" s="102"/>
      <c r="G10" s="427"/>
    </row>
    <row r="12" spans="2:9" x14ac:dyDescent="0.2">
      <c r="D12" s="556"/>
      <c r="E12" s="586" t="s">
        <v>832</v>
      </c>
      <c r="F12" s="280">
        <v>0</v>
      </c>
      <c r="G12" s="431" t="s">
        <v>248</v>
      </c>
    </row>
    <row r="13" spans="2:9" x14ac:dyDescent="0.2">
      <c r="D13" s="556"/>
      <c r="E13" s="586" t="s">
        <v>833</v>
      </c>
      <c r="F13" s="280">
        <v>1</v>
      </c>
      <c r="G13" s="431" t="str">
        <f>IF(F13=3,"なし",IF(F13=2,"保存",IF(F13=1,"変更なし","")))</f>
        <v>変更なし</v>
      </c>
    </row>
    <row r="14" spans="2:9" x14ac:dyDescent="0.2">
      <c r="D14" s="556"/>
      <c r="E14" s="586" t="s">
        <v>906</v>
      </c>
      <c r="F14" s="280">
        <v>120</v>
      </c>
      <c r="G14" s="431"/>
    </row>
    <row r="15" spans="2:9" x14ac:dyDescent="0.2">
      <c r="D15" s="557"/>
      <c r="E15" s="587" t="s">
        <v>834</v>
      </c>
      <c r="F15" s="280">
        <v>1</v>
      </c>
      <c r="G15" s="431" t="str">
        <f>IF(F15=3,"禁止",IF(F15=2,"許可",IF(F15=1,"変更なし","")))</f>
        <v>変更なし</v>
      </c>
    </row>
    <row r="16" spans="2:9" x14ac:dyDescent="0.2">
      <c r="D16" s="557"/>
      <c r="E16" s="587" t="s">
        <v>837</v>
      </c>
      <c r="F16" s="280">
        <v>1</v>
      </c>
      <c r="G16" s="431" t="str">
        <f>IF(F16=4,"何もしない",IF(F16=3,"ログイン画面に戻る",IF(F16=2,"終了",IF(F16=1,"変更なし",""))))</f>
        <v>変更なし</v>
      </c>
    </row>
    <row r="17" spans="3:9" x14ac:dyDescent="0.2">
      <c r="D17" s="557"/>
      <c r="E17" s="589" t="s">
        <v>838</v>
      </c>
      <c r="F17" s="558"/>
      <c r="G17" s="431"/>
    </row>
    <row r="18" spans="3:9" x14ac:dyDescent="0.2">
      <c r="D18" s="557"/>
      <c r="E18" s="587" t="s">
        <v>835</v>
      </c>
      <c r="F18" s="280">
        <v>1</v>
      </c>
      <c r="G18" s="431" t="str">
        <f>IF(F18=3,"設定変更",IF(F18=2,"初期値",IF(F18=1,"変更なし","")))</f>
        <v>変更なし</v>
      </c>
    </row>
    <row r="19" spans="3:9" x14ac:dyDescent="0.2">
      <c r="D19" s="556"/>
      <c r="E19" s="586" t="s">
        <v>907</v>
      </c>
      <c r="F19" s="280" t="s">
        <v>839</v>
      </c>
      <c r="G19" s="431"/>
    </row>
    <row r="20" spans="3:9" x14ac:dyDescent="0.2">
      <c r="D20" s="556"/>
      <c r="E20" s="586" t="s">
        <v>836</v>
      </c>
      <c r="F20" s="280">
        <v>1</v>
      </c>
      <c r="G20" s="431" t="str">
        <f>IF(F20=3,"非改行",IF(F20=2,"改行",IF(F20=1,"変更なし","")))</f>
        <v>変更なし</v>
      </c>
    </row>
    <row r="21" spans="3:9" x14ac:dyDescent="0.2">
      <c r="C21" s="281"/>
      <c r="D21" s="281"/>
      <c r="E21" s="281"/>
      <c r="F21" s="281"/>
      <c r="G21" s="281"/>
      <c r="H21" s="281"/>
      <c r="I21" s="281"/>
    </row>
    <row r="22" spans="3:9" x14ac:dyDescent="0.2">
      <c r="E22" s="555" t="s">
        <v>908</v>
      </c>
    </row>
    <row r="23" spans="3:9" x14ac:dyDescent="0.2">
      <c r="E23" s="555" t="s">
        <v>909</v>
      </c>
    </row>
    <row r="24" spans="3:9" x14ac:dyDescent="0.2">
      <c r="E24" s="555"/>
    </row>
  </sheetData>
  <mergeCells count="2">
    <mergeCell ref="C4:C5"/>
    <mergeCell ref="D4:G5"/>
  </mergeCells>
  <phoneticPr fontId="5"/>
  <dataValidations count="2">
    <dataValidation type="list" allowBlank="1" showInputMessage="1" showErrorMessage="1" sqref="F15 F13 F18 F20" xr:uid="{00000000-0002-0000-1F00-000000000000}">
      <formula1>"1,2,3"</formula1>
    </dataValidation>
    <dataValidation type="list" allowBlank="1" showInputMessage="1" showErrorMessage="1" sqref="F16" xr:uid="{00000000-0002-0000-1F00-000001000000}">
      <formula1>"1,2,3,4"</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93"/>
  <dimension ref="B2:I28"/>
  <sheetViews>
    <sheetView workbookViewId="0"/>
  </sheetViews>
  <sheetFormatPr defaultRowHeight="13.2" x14ac:dyDescent="0.2"/>
  <cols>
    <col min="1" max="1" width="2.6640625" customWidth="1"/>
    <col min="2" max="2" width="4.33203125" customWidth="1"/>
    <col min="5" max="5" width="40.6640625" customWidth="1"/>
    <col min="6" max="6" width="20.6640625" customWidth="1"/>
  </cols>
  <sheetData>
    <row r="2" spans="2:9" ht="14.4" x14ac:dyDescent="0.2">
      <c r="B2" s="330" t="s">
        <v>303</v>
      </c>
      <c r="C2" s="79"/>
      <c r="D2" s="79"/>
      <c r="E2" s="79"/>
      <c r="F2" s="79"/>
      <c r="G2" s="79"/>
      <c r="H2" s="79"/>
      <c r="I2" s="79"/>
    </row>
    <row r="3" spans="2:9" ht="13.8" thickBot="1" x14ac:dyDescent="0.25"/>
    <row r="4" spans="2:9" ht="13.8" thickTop="1" x14ac:dyDescent="0.2">
      <c r="B4" s="39"/>
      <c r="C4" s="715" t="s">
        <v>1381</v>
      </c>
      <c r="D4" s="717" t="s">
        <v>304</v>
      </c>
      <c r="E4" s="693"/>
      <c r="F4" s="693"/>
      <c r="G4" s="694"/>
      <c r="H4" s="358"/>
      <c r="I4" s="354"/>
    </row>
    <row r="5" spans="2:9" ht="13.8" thickBot="1" x14ac:dyDescent="0.25">
      <c r="B5" s="39"/>
      <c r="C5" s="716"/>
      <c r="D5" s="695"/>
      <c r="E5" s="696"/>
      <c r="F5" s="696"/>
      <c r="G5" s="697"/>
      <c r="H5" s="358"/>
      <c r="I5" s="354"/>
    </row>
    <row r="6" spans="2:9" ht="13.8" thickTop="1" x14ac:dyDescent="0.2">
      <c r="B6" s="39"/>
      <c r="C6" s="327"/>
      <c r="D6" s="325"/>
      <c r="E6" s="325"/>
      <c r="F6" s="325"/>
      <c r="G6" s="325"/>
      <c r="H6" s="81"/>
      <c r="I6" s="81"/>
    </row>
    <row r="7" spans="2:9" s="36" customFormat="1" ht="15.9" customHeight="1" x14ac:dyDescent="0.2">
      <c r="C7" s="331" t="s">
        <v>1288</v>
      </c>
      <c r="D7" s="102" t="s">
        <v>265</v>
      </c>
      <c r="E7" s="429"/>
      <c r="F7" s="102"/>
      <c r="G7" s="427"/>
    </row>
    <row r="8" spans="2:9" s="36" customFormat="1" ht="13.5" customHeight="1" x14ac:dyDescent="0.2">
      <c r="C8" s="331"/>
      <c r="D8" s="102" t="s">
        <v>305</v>
      </c>
      <c r="E8" s="429"/>
      <c r="F8" s="102"/>
      <c r="G8" s="427"/>
    </row>
    <row r="9" spans="2:9" s="36" customFormat="1" ht="13.5" customHeight="1" x14ac:dyDescent="0.2">
      <c r="C9" s="443"/>
      <c r="D9" s="554" t="s">
        <v>251</v>
      </c>
      <c r="E9" s="429"/>
      <c r="F9" s="102"/>
      <c r="G9" s="427"/>
    </row>
    <row r="10" spans="2:9" s="36" customFormat="1" ht="13.5" customHeight="1" x14ac:dyDescent="0.2">
      <c r="C10" s="443"/>
      <c r="D10" s="554" t="s">
        <v>269</v>
      </c>
      <c r="E10" s="429"/>
      <c r="F10" s="102"/>
      <c r="G10" s="427"/>
    </row>
    <row r="12" spans="2:9" x14ac:dyDescent="0.2">
      <c r="D12" s="556"/>
      <c r="E12" s="586" t="s">
        <v>252</v>
      </c>
      <c r="F12" s="280">
        <v>1</v>
      </c>
      <c r="G12" s="431" t="str">
        <f>IF(F12=3,"許可",IF(F12=2,"禁止",IF(F12=1,"変更なし","")))</f>
        <v>変更なし</v>
      </c>
    </row>
    <row r="13" spans="2:9" x14ac:dyDescent="0.2">
      <c r="D13" s="556"/>
      <c r="E13" s="586" t="s">
        <v>253</v>
      </c>
      <c r="F13" s="280">
        <v>1</v>
      </c>
      <c r="G13" s="431" t="str">
        <f>IF(F13=3,"無効",IF(F13=2,"有効",IF(F13=1,"変更なし","")))</f>
        <v>変更なし</v>
      </c>
    </row>
    <row r="14" spans="2:9" x14ac:dyDescent="0.2">
      <c r="D14" s="556"/>
      <c r="E14" s="586" t="s">
        <v>254</v>
      </c>
      <c r="F14" s="280">
        <v>1</v>
      </c>
      <c r="G14" s="431" t="str">
        <f>IF(F14=3,"表示",IF(F14=2,"非表示",IF(F14=1,"変更なし","")))</f>
        <v>変更なし</v>
      </c>
    </row>
    <row r="15" spans="2:9" x14ac:dyDescent="0.2">
      <c r="D15" s="557"/>
      <c r="E15" s="587" t="s">
        <v>255</v>
      </c>
      <c r="F15" s="280">
        <v>1</v>
      </c>
      <c r="G15" s="431" t="str">
        <f t="shared" ref="G15:G24" si="0">IF(F15=3,"有効",IF(F15=2,"無効",IF(F15=1,"変更なし","")))</f>
        <v>変更なし</v>
      </c>
    </row>
    <row r="16" spans="2:9" x14ac:dyDescent="0.2">
      <c r="D16" s="557"/>
      <c r="E16" s="587" t="s">
        <v>256</v>
      </c>
      <c r="F16" s="280">
        <v>1</v>
      </c>
      <c r="G16" s="431" t="str">
        <f t="shared" si="0"/>
        <v>変更なし</v>
      </c>
    </row>
    <row r="17" spans="3:9" x14ac:dyDescent="0.2">
      <c r="D17" s="557"/>
      <c r="E17" s="587" t="s">
        <v>257</v>
      </c>
      <c r="F17" s="280">
        <v>1</v>
      </c>
      <c r="G17" s="431" t="str">
        <f t="shared" si="0"/>
        <v>変更なし</v>
      </c>
    </row>
    <row r="18" spans="3:9" x14ac:dyDescent="0.2">
      <c r="D18" s="557"/>
      <c r="E18" s="587" t="s">
        <v>258</v>
      </c>
      <c r="F18" s="280">
        <v>1</v>
      </c>
      <c r="G18" s="431" t="str">
        <f t="shared" si="0"/>
        <v>変更なし</v>
      </c>
    </row>
    <row r="19" spans="3:9" x14ac:dyDescent="0.2">
      <c r="D19" s="556"/>
      <c r="E19" s="587" t="s">
        <v>259</v>
      </c>
      <c r="F19" s="280">
        <v>1</v>
      </c>
      <c r="G19" s="431" t="str">
        <f t="shared" si="0"/>
        <v>変更なし</v>
      </c>
    </row>
    <row r="20" spans="3:9" x14ac:dyDescent="0.2">
      <c r="D20" s="556"/>
      <c r="E20" s="587" t="s">
        <v>260</v>
      </c>
      <c r="F20" s="280">
        <v>1</v>
      </c>
      <c r="G20" s="431" t="str">
        <f t="shared" si="0"/>
        <v>変更なし</v>
      </c>
    </row>
    <row r="21" spans="3:9" x14ac:dyDescent="0.2">
      <c r="D21" s="557"/>
      <c r="E21" s="587" t="s">
        <v>261</v>
      </c>
      <c r="F21" s="280">
        <v>1</v>
      </c>
      <c r="G21" s="431" t="str">
        <f t="shared" si="0"/>
        <v>変更なし</v>
      </c>
    </row>
    <row r="22" spans="3:9" x14ac:dyDescent="0.2">
      <c r="D22" s="557"/>
      <c r="E22" s="587" t="s">
        <v>262</v>
      </c>
      <c r="F22" s="280">
        <v>1</v>
      </c>
      <c r="G22" s="431" t="str">
        <f t="shared" si="0"/>
        <v>変更なし</v>
      </c>
    </row>
    <row r="23" spans="3:9" x14ac:dyDescent="0.2">
      <c r="D23" s="556"/>
      <c r="E23" s="587" t="s">
        <v>263</v>
      </c>
      <c r="F23" s="280">
        <v>1</v>
      </c>
      <c r="G23" s="431" t="str">
        <f t="shared" si="0"/>
        <v>変更なし</v>
      </c>
    </row>
    <row r="24" spans="3:9" x14ac:dyDescent="0.2">
      <c r="D24" s="556"/>
      <c r="E24" s="587" t="s">
        <v>264</v>
      </c>
      <c r="F24" s="280">
        <v>1</v>
      </c>
      <c r="G24" s="431" t="str">
        <f t="shared" si="0"/>
        <v>変更なし</v>
      </c>
    </row>
    <row r="25" spans="3:9" x14ac:dyDescent="0.2">
      <c r="C25" s="281"/>
      <c r="D25" s="281"/>
      <c r="E25" s="281"/>
      <c r="F25" s="281"/>
      <c r="G25" s="281"/>
      <c r="H25" s="281"/>
      <c r="I25" s="281"/>
    </row>
    <row r="26" spans="3:9" x14ac:dyDescent="0.2">
      <c r="E26" s="555"/>
    </row>
    <row r="27" spans="3:9" x14ac:dyDescent="0.2">
      <c r="E27" s="555"/>
    </row>
    <row r="28" spans="3:9" x14ac:dyDescent="0.2">
      <c r="E28" s="555"/>
    </row>
  </sheetData>
  <mergeCells count="2">
    <mergeCell ref="C4:C5"/>
    <mergeCell ref="D4:G5"/>
  </mergeCells>
  <phoneticPr fontId="5"/>
  <dataValidations count="1">
    <dataValidation type="list" allowBlank="1" showInputMessage="1" showErrorMessage="1" sqref="F12:F24" xr:uid="{00000000-0002-0000-2000-000000000000}">
      <formula1>"1,2,3"</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2"/>
  <dimension ref="A2:K24"/>
  <sheetViews>
    <sheetView showRowColHeaders="0" workbookViewId="0"/>
  </sheetViews>
  <sheetFormatPr defaultRowHeight="13.2" x14ac:dyDescent="0.2"/>
  <cols>
    <col min="1" max="1" width="2.6640625" customWidth="1"/>
    <col min="2" max="2" width="4.33203125" customWidth="1"/>
    <col min="3" max="3" width="8.88671875" customWidth="1"/>
    <col min="4" max="4" width="9.88671875" customWidth="1"/>
    <col min="5" max="6" width="7.33203125" customWidth="1"/>
    <col min="7" max="7" width="16.6640625" customWidth="1"/>
  </cols>
  <sheetData>
    <row r="2" spans="1:11" ht="14.4" x14ac:dyDescent="0.2">
      <c r="B2" s="334" t="s">
        <v>1063</v>
      </c>
      <c r="C2" s="53"/>
      <c r="D2" s="53"/>
      <c r="E2" s="53"/>
      <c r="F2" s="53"/>
      <c r="G2" s="53"/>
      <c r="H2" s="53"/>
    </row>
    <row r="3" spans="1:11" ht="13.8" thickBot="1" x14ac:dyDescent="0.25">
      <c r="B3" s="53"/>
      <c r="C3" s="53"/>
      <c r="D3" s="53"/>
      <c r="E3" s="53"/>
      <c r="F3" s="53"/>
      <c r="G3" s="53"/>
      <c r="H3" s="53"/>
    </row>
    <row r="4" spans="1:11" ht="13.8" thickTop="1" x14ac:dyDescent="0.2">
      <c r="B4" t="s">
        <v>611</v>
      </c>
      <c r="C4" s="677" t="s">
        <v>582</v>
      </c>
      <c r="D4" s="690" t="s">
        <v>758</v>
      </c>
      <c r="E4" s="680"/>
      <c r="F4" s="680"/>
      <c r="G4" s="680"/>
      <c r="H4" s="680"/>
      <c r="I4" s="680"/>
      <c r="J4" s="680"/>
      <c r="K4" s="355"/>
    </row>
    <row r="5" spans="1:11" ht="13.8" thickBot="1" x14ac:dyDescent="0.25">
      <c r="C5" s="679"/>
      <c r="D5" s="689"/>
      <c r="E5" s="684"/>
      <c r="F5" s="684"/>
      <c r="G5" s="684"/>
      <c r="H5" s="684"/>
      <c r="I5" s="684"/>
      <c r="J5" s="684"/>
      <c r="K5" s="355"/>
    </row>
    <row r="6" spans="1:11" ht="13.8" thickTop="1" x14ac:dyDescent="0.2"/>
    <row r="7" spans="1:11" x14ac:dyDescent="0.2">
      <c r="A7" s="36"/>
      <c r="B7" s="36"/>
      <c r="C7" s="331" t="s">
        <v>1377</v>
      </c>
      <c r="D7" s="102" t="s">
        <v>857</v>
      </c>
      <c r="E7" s="36"/>
      <c r="F7" s="36"/>
      <c r="G7" s="36"/>
      <c r="H7" s="36"/>
      <c r="I7" s="36"/>
      <c r="J7" s="36"/>
    </row>
    <row r="8" spans="1:11" x14ac:dyDescent="0.2">
      <c r="A8" s="36"/>
      <c r="B8" s="36"/>
      <c r="C8" s="36"/>
      <c r="D8" s="36"/>
      <c r="E8" s="36"/>
      <c r="F8" s="36"/>
      <c r="G8" s="36"/>
      <c r="H8" s="36"/>
      <c r="I8" s="36"/>
      <c r="J8" s="36"/>
    </row>
    <row r="9" spans="1:11" x14ac:dyDescent="0.2">
      <c r="A9" s="36"/>
      <c r="B9" s="36"/>
      <c r="C9" s="102"/>
      <c r="D9" s="102" t="s">
        <v>858</v>
      </c>
      <c r="E9" s="36"/>
      <c r="F9" s="36"/>
      <c r="G9" s="36"/>
      <c r="H9" s="36"/>
      <c r="I9" s="36"/>
      <c r="J9" s="36"/>
    </row>
    <row r="10" spans="1:11" x14ac:dyDescent="0.2">
      <c r="A10" s="36"/>
      <c r="B10" s="36"/>
      <c r="C10" s="36"/>
      <c r="D10" s="102" t="s">
        <v>859</v>
      </c>
      <c r="E10" s="36"/>
      <c r="F10" s="36"/>
      <c r="G10" s="36"/>
      <c r="H10" s="36"/>
      <c r="I10" s="36"/>
      <c r="J10" s="36"/>
    </row>
    <row r="11" spans="1:11" x14ac:dyDescent="0.2">
      <c r="A11" s="36"/>
      <c r="B11" s="36"/>
      <c r="C11" s="36"/>
      <c r="D11" s="102"/>
      <c r="E11" s="36"/>
      <c r="F11" s="36"/>
      <c r="G11" s="36"/>
      <c r="H11" s="36"/>
      <c r="I11" s="36"/>
      <c r="J11" s="36"/>
    </row>
    <row r="12" spans="1:11" x14ac:dyDescent="0.2">
      <c r="A12" s="36"/>
      <c r="B12" s="36"/>
      <c r="C12" s="102"/>
      <c r="D12" s="102" t="s">
        <v>860</v>
      </c>
      <c r="E12" s="36"/>
      <c r="F12" s="36"/>
      <c r="G12" s="36"/>
      <c r="H12" s="36"/>
      <c r="I12" s="36"/>
      <c r="J12" s="36"/>
    </row>
    <row r="13" spans="1:11" x14ac:dyDescent="0.2">
      <c r="A13" s="36"/>
      <c r="B13" s="36"/>
      <c r="C13" s="102"/>
      <c r="D13" s="102" t="s">
        <v>197</v>
      </c>
      <c r="E13" s="36"/>
      <c r="F13" s="36"/>
      <c r="G13" s="36"/>
      <c r="H13" s="36"/>
      <c r="I13" s="36"/>
      <c r="J13" s="36"/>
    </row>
    <row r="14" spans="1:11" x14ac:dyDescent="0.2">
      <c r="A14" s="36"/>
      <c r="B14" s="36"/>
      <c r="C14" s="102"/>
      <c r="D14" s="102" t="s">
        <v>198</v>
      </c>
      <c r="E14" s="36"/>
      <c r="F14" s="36"/>
      <c r="G14" s="36"/>
      <c r="H14" s="36"/>
      <c r="I14" s="36"/>
      <c r="J14" s="36"/>
    </row>
    <row r="15" spans="1:11" x14ac:dyDescent="0.2">
      <c r="A15" s="36"/>
      <c r="B15" s="36"/>
      <c r="C15" s="102"/>
      <c r="D15" s="102" t="s">
        <v>199</v>
      </c>
      <c r="E15" s="36"/>
      <c r="F15" s="36"/>
      <c r="G15" s="36"/>
      <c r="H15" s="36"/>
      <c r="I15" s="36"/>
      <c r="J15" s="36"/>
    </row>
    <row r="16" spans="1:11" x14ac:dyDescent="0.2">
      <c r="D16" s="41"/>
    </row>
    <row r="17" spans="3:10" x14ac:dyDescent="0.2">
      <c r="C17" s="41"/>
    </row>
    <row r="18" spans="3:10" x14ac:dyDescent="0.2">
      <c r="G18" s="20" t="s">
        <v>428</v>
      </c>
    </row>
    <row r="19" spans="3:10" x14ac:dyDescent="0.2">
      <c r="H19" t="s">
        <v>433</v>
      </c>
    </row>
    <row r="20" spans="3:10" x14ac:dyDescent="0.2">
      <c r="G20" s="20" t="s">
        <v>429</v>
      </c>
      <c r="H20" s="30"/>
      <c r="I20" s="718" t="s">
        <v>431</v>
      </c>
      <c r="J20" s="719"/>
    </row>
    <row r="22" spans="3:10" x14ac:dyDescent="0.2">
      <c r="G22" t="s">
        <v>434</v>
      </c>
      <c r="H22" s="30"/>
      <c r="I22" s="718" t="s">
        <v>432</v>
      </c>
      <c r="J22" s="719"/>
    </row>
    <row r="24" spans="3:10" x14ac:dyDescent="0.2">
      <c r="G24" s="20" t="s">
        <v>430</v>
      </c>
    </row>
  </sheetData>
  <mergeCells count="4">
    <mergeCell ref="I22:J22"/>
    <mergeCell ref="I20:J20"/>
    <mergeCell ref="C4:C5"/>
    <mergeCell ref="D4:J5"/>
  </mergeCells>
  <phoneticPr fontId="5"/>
  <pageMargins left="0.75" right="0.75" top="1" bottom="1" header="0.51200000000000001" footer="0.51200000000000001"/>
  <pageSetup paperSize="9" orientation="portrait" verticalDpi="0"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dimension ref="B2:N29"/>
  <sheetViews>
    <sheetView showRowColHeaders="0" workbookViewId="0"/>
  </sheetViews>
  <sheetFormatPr defaultRowHeight="13.2" x14ac:dyDescent="0.2"/>
  <cols>
    <col min="1" max="1" width="2.6640625" customWidth="1"/>
    <col min="2" max="2" width="4.33203125" customWidth="1"/>
    <col min="4" max="4" width="13" customWidth="1"/>
    <col min="5" max="5" width="11.21875" customWidth="1"/>
    <col min="6" max="6" width="12.33203125" customWidth="1"/>
    <col min="7" max="7" width="10.6640625" customWidth="1"/>
    <col min="13" max="13" width="4.88671875" customWidth="1"/>
  </cols>
  <sheetData>
    <row r="2" spans="2:14" ht="14.4" x14ac:dyDescent="0.2">
      <c r="B2" s="330" t="s">
        <v>1064</v>
      </c>
    </row>
    <row r="3" spans="2:14" ht="13.8" thickBot="1" x14ac:dyDescent="0.25"/>
    <row r="4" spans="2:14" ht="19.5" customHeight="1" thickTop="1" x14ac:dyDescent="0.2">
      <c r="C4" s="675" t="s">
        <v>1381</v>
      </c>
      <c r="D4" s="690" t="s">
        <v>187</v>
      </c>
      <c r="E4" s="680"/>
      <c r="F4" s="680"/>
      <c r="G4" s="680"/>
      <c r="H4" s="680"/>
      <c r="I4" s="680"/>
      <c r="J4" s="680"/>
      <c r="K4" s="680"/>
      <c r="L4" s="681"/>
      <c r="M4" s="355"/>
      <c r="N4" s="363"/>
    </row>
    <row r="5" spans="2:14" ht="19.5" customHeight="1" x14ac:dyDescent="0.2">
      <c r="C5" s="701"/>
      <c r="D5" s="688"/>
      <c r="E5" s="720"/>
      <c r="F5" s="720"/>
      <c r="G5" s="720"/>
      <c r="H5" s="720"/>
      <c r="I5" s="720"/>
      <c r="J5" s="720"/>
      <c r="K5" s="720"/>
      <c r="L5" s="683"/>
      <c r="M5" s="355"/>
      <c r="N5" s="363"/>
    </row>
    <row r="6" spans="2:14" ht="19.5" customHeight="1" thickBot="1" x14ac:dyDescent="0.25">
      <c r="C6" s="691"/>
      <c r="D6" s="689"/>
      <c r="E6" s="684"/>
      <c r="F6" s="684"/>
      <c r="G6" s="684"/>
      <c r="H6" s="684"/>
      <c r="I6" s="684"/>
      <c r="J6" s="684"/>
      <c r="K6" s="684"/>
      <c r="L6" s="685"/>
      <c r="M6" s="355"/>
      <c r="N6" s="363"/>
    </row>
    <row r="7" spans="2:14" ht="13.8" thickTop="1" x14ac:dyDescent="0.2"/>
    <row r="8" spans="2:14" x14ac:dyDescent="0.2">
      <c r="C8" s="331" t="s">
        <v>1377</v>
      </c>
      <c r="D8" s="102" t="s">
        <v>200</v>
      </c>
    </row>
    <row r="9" spans="2:14" x14ac:dyDescent="0.2">
      <c r="C9" s="41"/>
      <c r="D9" s="102" t="s">
        <v>201</v>
      </c>
    </row>
    <row r="11" spans="2:14" x14ac:dyDescent="0.2">
      <c r="C11" s="102"/>
      <c r="D11" s="102" t="s">
        <v>202</v>
      </c>
    </row>
    <row r="12" spans="2:14" ht="8.25" customHeight="1" x14ac:dyDescent="0.2">
      <c r="C12" s="102"/>
      <c r="D12" s="36"/>
    </row>
    <row r="13" spans="2:14" x14ac:dyDescent="0.2">
      <c r="C13" s="102"/>
      <c r="D13" s="102" t="s">
        <v>205</v>
      </c>
    </row>
    <row r="14" spans="2:14" ht="8.25" customHeight="1" x14ac:dyDescent="0.2">
      <c r="C14" s="102"/>
      <c r="D14" s="36"/>
    </row>
    <row r="15" spans="2:14" x14ac:dyDescent="0.2">
      <c r="C15" s="102"/>
      <c r="D15" s="102" t="s">
        <v>203</v>
      </c>
    </row>
    <row r="16" spans="2:14" ht="8.25" customHeight="1" x14ac:dyDescent="0.2">
      <c r="C16" s="102"/>
      <c r="D16" s="36"/>
    </row>
    <row r="17" spans="3:10" x14ac:dyDescent="0.2">
      <c r="C17" s="102"/>
      <c r="D17" s="102" t="s">
        <v>204</v>
      </c>
    </row>
    <row r="20" spans="3:10" x14ac:dyDescent="0.2">
      <c r="C20" s="1"/>
      <c r="D20" s="3"/>
      <c r="E20" s="4"/>
      <c r="F20" s="4"/>
      <c r="G20" s="4"/>
      <c r="H20" s="4"/>
      <c r="I20" s="11"/>
    </row>
    <row r="21" spans="3:10" x14ac:dyDescent="0.2">
      <c r="C21" s="1"/>
      <c r="D21" s="6"/>
      <c r="E21" s="1"/>
      <c r="F21" s="1"/>
      <c r="G21" s="250" t="s">
        <v>175</v>
      </c>
      <c r="H21" s="1"/>
      <c r="I21" s="5"/>
      <c r="J21" s="1"/>
    </row>
    <row r="22" spans="3:10" x14ac:dyDescent="0.2">
      <c r="C22" s="1"/>
      <c r="D22" s="6"/>
      <c r="E22" s="265" t="s">
        <v>1117</v>
      </c>
      <c r="F22" s="56" t="s">
        <v>742</v>
      </c>
      <c r="G22" s="151">
        <f>IF(ISERROR(MATCH(F22,G25:G28,TRUE)),"",MATCH(F22,G25:G28,TRUE))</f>
        <v>1</v>
      </c>
      <c r="H22" s="1"/>
      <c r="I22" s="5"/>
      <c r="J22" s="1"/>
    </row>
    <row r="23" spans="3:10" x14ac:dyDescent="0.2">
      <c r="C23" s="1"/>
      <c r="D23" s="6"/>
      <c r="E23" s="1"/>
      <c r="F23" s="1"/>
      <c r="G23" s="379" t="s">
        <v>176</v>
      </c>
      <c r="H23" s="1"/>
      <c r="I23" s="5"/>
      <c r="J23" s="1"/>
    </row>
    <row r="24" spans="3:10" x14ac:dyDescent="0.2">
      <c r="C24" s="1"/>
      <c r="D24" s="6"/>
      <c r="E24" s="1"/>
      <c r="F24" s="1"/>
      <c r="G24" s="1"/>
      <c r="H24" s="1"/>
      <c r="I24" s="5"/>
      <c r="J24" s="1"/>
    </row>
    <row r="25" spans="3:10" x14ac:dyDescent="0.2">
      <c r="C25" s="1"/>
      <c r="D25" s="6"/>
      <c r="E25" s="1"/>
      <c r="F25" s="1"/>
      <c r="G25" s="197" t="s">
        <v>911</v>
      </c>
      <c r="H25" s="1"/>
      <c r="I25" s="5"/>
      <c r="J25" s="1"/>
    </row>
    <row r="26" spans="3:10" x14ac:dyDescent="0.2">
      <c r="C26" s="1"/>
      <c r="D26" s="6"/>
      <c r="E26" s="1"/>
      <c r="F26" s="1"/>
      <c r="G26" s="198" t="s">
        <v>912</v>
      </c>
      <c r="H26" s="1"/>
      <c r="I26" s="5"/>
      <c r="J26" s="1"/>
    </row>
    <row r="27" spans="3:10" x14ac:dyDescent="0.2">
      <c r="C27" s="1"/>
      <c r="D27" s="6"/>
      <c r="E27" s="1"/>
      <c r="F27" s="1"/>
      <c r="G27" s="198" t="s">
        <v>913</v>
      </c>
      <c r="H27" s="1"/>
      <c r="I27" s="5"/>
      <c r="J27" s="1"/>
    </row>
    <row r="28" spans="3:10" x14ac:dyDescent="0.2">
      <c r="C28" s="1"/>
      <c r="D28" s="6"/>
      <c r="E28" s="1"/>
      <c r="F28" s="1"/>
      <c r="G28" s="199" t="s">
        <v>914</v>
      </c>
      <c r="H28" s="1"/>
      <c r="I28" s="5"/>
      <c r="J28" s="1"/>
    </row>
    <row r="29" spans="3:10" x14ac:dyDescent="0.2">
      <c r="C29" s="1"/>
      <c r="D29" s="7"/>
      <c r="E29" s="8"/>
      <c r="F29" s="8"/>
      <c r="G29" s="8"/>
      <c r="H29" s="8"/>
      <c r="I29" s="9"/>
    </row>
  </sheetData>
  <mergeCells count="2">
    <mergeCell ref="C4:C6"/>
    <mergeCell ref="D4:L6"/>
  </mergeCells>
  <phoneticPr fontId="5"/>
  <dataValidations count="1">
    <dataValidation type="list" allowBlank="1" showInputMessage="1" showErrorMessage="1" sqref="F22" xr:uid="{00000000-0002-0000-2200-000000000000}">
      <formula1>"テスト１,テスト２,テスト３,テスト４"</formula1>
    </dataValidation>
  </dataValidations>
  <pageMargins left="0.75" right="0.75" top="1" bottom="1" header="0.51200000000000001" footer="0.51200000000000001"/>
  <headerFooter alignWithMargins="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2:L16"/>
  <sheetViews>
    <sheetView showRowColHeaders="0" workbookViewId="0"/>
  </sheetViews>
  <sheetFormatPr defaultColWidth="8.88671875" defaultRowHeight="13.2" x14ac:dyDescent="0.2"/>
  <cols>
    <col min="1" max="1" width="2.6640625" style="634" customWidth="1"/>
    <col min="2" max="16384" width="8.88671875" style="634"/>
  </cols>
  <sheetData>
    <row r="2" spans="2:12" ht="14.4" x14ac:dyDescent="0.2">
      <c r="B2" s="330" t="s">
        <v>1419</v>
      </c>
      <c r="C2" s="79"/>
      <c r="D2" s="79"/>
      <c r="E2" s="79"/>
      <c r="F2" s="79"/>
      <c r="G2" s="79"/>
      <c r="H2" s="79"/>
      <c r="I2" s="79"/>
      <c r="J2" s="79"/>
      <c r="K2" s="79"/>
      <c r="L2" s="79"/>
    </row>
    <row r="3" spans="2:12" ht="13.8" thickBot="1" x14ac:dyDescent="0.25"/>
    <row r="4" spans="2:12" ht="19.5" customHeight="1" thickTop="1" x14ac:dyDescent="0.2">
      <c r="B4" s="39"/>
      <c r="C4" s="660" t="s">
        <v>281</v>
      </c>
      <c r="D4" s="721" t="s">
        <v>1420</v>
      </c>
      <c r="E4" s="722"/>
      <c r="F4" s="722"/>
      <c r="G4" s="722"/>
      <c r="H4" s="722"/>
      <c r="I4" s="722"/>
      <c r="J4" s="722"/>
      <c r="K4" s="722"/>
      <c r="L4" s="723"/>
    </row>
    <row r="5" spans="2:12" ht="19.5" customHeight="1" x14ac:dyDescent="0.2">
      <c r="B5" s="39"/>
      <c r="C5" s="661"/>
      <c r="D5" s="724"/>
      <c r="E5" s="725"/>
      <c r="F5" s="725"/>
      <c r="G5" s="725"/>
      <c r="H5" s="725"/>
      <c r="I5" s="725"/>
      <c r="J5" s="725"/>
      <c r="K5" s="725"/>
      <c r="L5" s="726"/>
    </row>
    <row r="6" spans="2:12" ht="19.5" customHeight="1" thickBot="1" x14ac:dyDescent="0.25">
      <c r="C6" s="662"/>
      <c r="D6" s="727"/>
      <c r="E6" s="728"/>
      <c r="F6" s="728"/>
      <c r="G6" s="728"/>
      <c r="H6" s="728"/>
      <c r="I6" s="728"/>
      <c r="J6" s="728"/>
      <c r="K6" s="728"/>
      <c r="L6" s="729"/>
    </row>
    <row r="7" spans="2:12" ht="13.8" thickTop="1" x14ac:dyDescent="0.2"/>
    <row r="8" spans="2:12" x14ac:dyDescent="0.2">
      <c r="C8" s="41"/>
    </row>
    <row r="9" spans="2:12" x14ac:dyDescent="0.2">
      <c r="C9" s="331" t="s">
        <v>213</v>
      </c>
      <c r="D9" s="102" t="s">
        <v>273</v>
      </c>
    </row>
    <row r="11" spans="2:12" x14ac:dyDescent="0.2">
      <c r="E11" s="140"/>
      <c r="F11" s="102" t="s">
        <v>1421</v>
      </c>
    </row>
    <row r="12" spans="2:12" x14ac:dyDescent="0.2">
      <c r="F12" s="102" t="s">
        <v>1454</v>
      </c>
    </row>
    <row r="13" spans="2:12" x14ac:dyDescent="0.2">
      <c r="E13" s="140"/>
      <c r="F13" s="102" t="s">
        <v>1455</v>
      </c>
    </row>
    <row r="16" spans="2:12" x14ac:dyDescent="0.2">
      <c r="C16" s="144"/>
    </row>
  </sheetData>
  <mergeCells count="2">
    <mergeCell ref="C4:C6"/>
    <mergeCell ref="D4:L6"/>
  </mergeCells>
  <phoneticPr fontId="5"/>
  <pageMargins left="0.75" right="0.75" top="1" bottom="1" header="0.51200000000000001" footer="0.51200000000000001"/>
  <pageSetup paperSize="9" orientation="portrait" verticalDpi="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9"/>
  <dimension ref="B2:L26"/>
  <sheetViews>
    <sheetView workbookViewId="0"/>
  </sheetViews>
  <sheetFormatPr defaultRowHeight="13.2" x14ac:dyDescent="0.2"/>
  <cols>
    <col min="1" max="1" width="2.6640625" customWidth="1"/>
    <col min="4" max="4" width="10.33203125" bestFit="1" customWidth="1"/>
    <col min="12" max="12" width="11.109375" hidden="1" customWidth="1"/>
  </cols>
  <sheetData>
    <row r="2" spans="2:12" ht="14.4" x14ac:dyDescent="0.2">
      <c r="B2" s="330" t="s">
        <v>1065</v>
      </c>
    </row>
    <row r="3" spans="2:12" ht="13.8" thickBot="1" x14ac:dyDescent="0.25">
      <c r="B3" s="90"/>
    </row>
    <row r="4" spans="2:12" ht="13.8" thickTop="1" x14ac:dyDescent="0.2">
      <c r="C4" s="730" t="s">
        <v>480</v>
      </c>
      <c r="D4" s="690" t="s">
        <v>190</v>
      </c>
      <c r="E4" s="680"/>
      <c r="F4" s="680"/>
      <c r="G4" s="680"/>
      <c r="H4" s="680"/>
      <c r="I4" s="680"/>
      <c r="J4" s="681"/>
      <c r="K4" s="363"/>
      <c r="L4" s="363"/>
    </row>
    <row r="5" spans="2:12" x14ac:dyDescent="0.2">
      <c r="C5" s="731"/>
      <c r="D5" s="688"/>
      <c r="E5" s="720"/>
      <c r="F5" s="720"/>
      <c r="G5" s="720"/>
      <c r="H5" s="720"/>
      <c r="I5" s="720"/>
      <c r="J5" s="683"/>
      <c r="K5" s="363"/>
      <c r="L5" s="363"/>
    </row>
    <row r="6" spans="2:12" x14ac:dyDescent="0.2">
      <c r="C6" s="731"/>
      <c r="D6" s="688"/>
      <c r="E6" s="720"/>
      <c r="F6" s="720"/>
      <c r="G6" s="720"/>
      <c r="H6" s="720"/>
      <c r="I6" s="720"/>
      <c r="J6" s="683"/>
      <c r="K6" s="363"/>
      <c r="L6" s="363"/>
    </row>
    <row r="7" spans="2:12" ht="13.8" thickBot="1" x14ac:dyDescent="0.25">
      <c r="C7" s="732"/>
      <c r="D7" s="689"/>
      <c r="E7" s="684"/>
      <c r="F7" s="684"/>
      <c r="G7" s="684"/>
      <c r="H7" s="684"/>
      <c r="I7" s="684"/>
      <c r="J7" s="685"/>
      <c r="K7" s="363"/>
      <c r="L7" s="363"/>
    </row>
    <row r="8" spans="2:12" ht="13.8" thickTop="1" x14ac:dyDescent="0.2">
      <c r="C8" s="90"/>
    </row>
    <row r="9" spans="2:12" x14ac:dyDescent="0.2">
      <c r="C9" s="331" t="s">
        <v>1377</v>
      </c>
      <c r="D9" s="102" t="s">
        <v>206</v>
      </c>
      <c r="E9" s="36"/>
    </row>
    <row r="10" spans="2:12" x14ac:dyDescent="0.2">
      <c r="C10" s="36"/>
      <c r="D10" s="36"/>
      <c r="E10" s="36"/>
    </row>
    <row r="11" spans="2:12" x14ac:dyDescent="0.2">
      <c r="C11" s="102"/>
      <c r="D11" s="102" t="s">
        <v>207</v>
      </c>
      <c r="E11" s="36"/>
    </row>
    <row r="12" spans="2:12" x14ac:dyDescent="0.2">
      <c r="C12" s="102"/>
      <c r="D12" s="36"/>
      <c r="E12" s="36"/>
    </row>
    <row r="13" spans="2:12" x14ac:dyDescent="0.2">
      <c r="C13" s="102"/>
      <c r="D13" s="102" t="s">
        <v>208</v>
      </c>
      <c r="E13" s="36"/>
    </row>
    <row r="14" spans="2:12" x14ac:dyDescent="0.2">
      <c r="C14" s="36"/>
      <c r="D14" s="36"/>
      <c r="E14" s="36"/>
    </row>
    <row r="15" spans="2:12" x14ac:dyDescent="0.2">
      <c r="C15" s="102"/>
      <c r="D15" s="102" t="s">
        <v>209</v>
      </c>
      <c r="E15" s="36"/>
    </row>
    <row r="16" spans="2:12" x14ac:dyDescent="0.2">
      <c r="C16" s="36"/>
      <c r="D16" s="36"/>
      <c r="E16" s="36"/>
    </row>
    <row r="17" spans="3:12" x14ac:dyDescent="0.2">
      <c r="C17" s="102"/>
      <c r="D17" s="102" t="s">
        <v>210</v>
      </c>
      <c r="E17" s="36"/>
    </row>
    <row r="18" spans="3:12" x14ac:dyDescent="0.2">
      <c r="C18" s="36"/>
      <c r="D18" s="36"/>
      <c r="E18" s="36"/>
    </row>
    <row r="19" spans="3:12" x14ac:dyDescent="0.2">
      <c r="C19" s="102"/>
      <c r="D19" s="102" t="s">
        <v>211</v>
      </c>
      <c r="E19" s="36"/>
    </row>
    <row r="20" spans="3:12" x14ac:dyDescent="0.2">
      <c r="C20" s="36"/>
      <c r="D20" s="36"/>
      <c r="E20" s="36"/>
    </row>
    <row r="21" spans="3:12" x14ac:dyDescent="0.2">
      <c r="C21" s="102"/>
      <c r="D21" s="102" t="s">
        <v>212</v>
      </c>
      <c r="E21" s="36"/>
    </row>
    <row r="22" spans="3:12" x14ac:dyDescent="0.2">
      <c r="C22" s="41"/>
    </row>
    <row r="24" spans="3:12" x14ac:dyDescent="0.2">
      <c r="D24" s="18" t="s">
        <v>921</v>
      </c>
      <c r="E24" s="551">
        <v>0</v>
      </c>
      <c r="H24" s="20" t="s">
        <v>922</v>
      </c>
      <c r="I24" s="151">
        <v>0</v>
      </c>
      <c r="L24" t="str">
        <f>ループ処理_今の回数&amp;"回目です。"</f>
        <v>0回目です。</v>
      </c>
    </row>
    <row r="25" spans="3:12" x14ac:dyDescent="0.2">
      <c r="D25" s="18" t="s">
        <v>923</v>
      </c>
      <c r="E25" s="55">
        <v>100</v>
      </c>
      <c r="H25" s="20" t="s">
        <v>244</v>
      </c>
      <c r="I25" s="151">
        <f>ループ処理_今の回数+1</f>
        <v>1</v>
      </c>
      <c r="L25">
        <f>IF(ループ処理_ループ回数&lt;=0,1,2)</f>
        <v>1</v>
      </c>
    </row>
    <row r="26" spans="3:12" x14ac:dyDescent="0.2">
      <c r="L26" t="s">
        <v>245</v>
      </c>
    </row>
  </sheetData>
  <mergeCells count="2">
    <mergeCell ref="C4:C7"/>
    <mergeCell ref="D4:J7"/>
  </mergeCells>
  <phoneticPr fontId="5"/>
  <pageMargins left="0.75" right="0.75" top="1" bottom="1" header="0.51200000000000001" footer="0.51200000000000001"/>
  <pageSetup paperSize="9" orientation="portrait" verticalDpi="0"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2"/>
  <dimension ref="B2:L15"/>
  <sheetViews>
    <sheetView showRowColHeaders="0" workbookViewId="0"/>
  </sheetViews>
  <sheetFormatPr defaultRowHeight="13.2" x14ac:dyDescent="0.2"/>
  <cols>
    <col min="1" max="1" width="2.6640625" customWidth="1"/>
    <col min="7" max="7" width="15.6640625" customWidth="1"/>
  </cols>
  <sheetData>
    <row r="2" spans="2:12" ht="14.4" x14ac:dyDescent="0.2">
      <c r="B2" s="330" t="s">
        <v>1066</v>
      </c>
      <c r="C2" s="79"/>
      <c r="D2" s="79"/>
      <c r="E2" s="79"/>
      <c r="F2" s="79"/>
      <c r="G2" s="79"/>
      <c r="H2" s="79"/>
      <c r="I2" s="79"/>
      <c r="J2" s="79"/>
      <c r="K2" s="79"/>
      <c r="L2" s="79"/>
    </row>
    <row r="3" spans="2:12" ht="13.8" thickBot="1" x14ac:dyDescent="0.25"/>
    <row r="4" spans="2:12" ht="24.75" customHeight="1" thickTop="1" x14ac:dyDescent="0.2">
      <c r="B4" s="39"/>
      <c r="C4" s="660" t="s">
        <v>1381</v>
      </c>
      <c r="D4" s="663" t="s">
        <v>168</v>
      </c>
      <c r="E4" s="733"/>
      <c r="F4" s="733"/>
      <c r="G4" s="733"/>
      <c r="H4" s="733"/>
      <c r="I4" s="733"/>
      <c r="J4" s="733"/>
      <c r="K4" s="733"/>
      <c r="L4" s="734"/>
    </row>
    <row r="5" spans="2:12" ht="24.75" customHeight="1" x14ac:dyDescent="0.2">
      <c r="B5" s="39"/>
      <c r="C5" s="661"/>
      <c r="D5" s="735"/>
      <c r="E5" s="735"/>
      <c r="F5" s="735"/>
      <c r="G5" s="735"/>
      <c r="H5" s="735"/>
      <c r="I5" s="735"/>
      <c r="J5" s="735"/>
      <c r="K5" s="735"/>
      <c r="L5" s="736"/>
    </row>
    <row r="6" spans="2:12" ht="24.75" customHeight="1" x14ac:dyDescent="0.2">
      <c r="B6" s="39"/>
      <c r="C6" s="661"/>
      <c r="D6" s="735"/>
      <c r="E6" s="735"/>
      <c r="F6" s="735"/>
      <c r="G6" s="735"/>
      <c r="H6" s="735"/>
      <c r="I6" s="735"/>
      <c r="J6" s="735"/>
      <c r="K6" s="735"/>
      <c r="L6" s="736"/>
    </row>
    <row r="7" spans="2:12" ht="24.75" customHeight="1" thickBot="1" x14ac:dyDescent="0.25">
      <c r="C7" s="662"/>
      <c r="D7" s="737"/>
      <c r="E7" s="737"/>
      <c r="F7" s="737"/>
      <c r="G7" s="737"/>
      <c r="H7" s="737"/>
      <c r="I7" s="737"/>
      <c r="J7" s="737"/>
      <c r="K7" s="737"/>
      <c r="L7" s="738"/>
    </row>
    <row r="8" spans="2:12" ht="13.5" customHeight="1" thickTop="1" x14ac:dyDescent="0.2"/>
    <row r="9" spans="2:12" ht="13.5" customHeight="1" x14ac:dyDescent="0.2"/>
    <row r="10" spans="2:12" ht="13.5" customHeight="1" x14ac:dyDescent="0.2"/>
    <row r="11" spans="2:12" ht="13.5" customHeight="1" thickBot="1" x14ac:dyDescent="0.25"/>
    <row r="12" spans="2:12" ht="13.8" thickBot="1" x14ac:dyDescent="0.25">
      <c r="F12" s="279" t="s">
        <v>298</v>
      </c>
      <c r="G12" s="36" t="s">
        <v>297</v>
      </c>
    </row>
    <row r="13" spans="2:12" x14ac:dyDescent="0.2">
      <c r="F13" s="76" t="s">
        <v>873</v>
      </c>
      <c r="G13" s="30" t="s">
        <v>851</v>
      </c>
      <c r="H13" t="s">
        <v>170</v>
      </c>
    </row>
    <row r="15" spans="2:12" x14ac:dyDescent="0.2">
      <c r="D15" s="76"/>
      <c r="E15" s="76"/>
      <c r="F15" s="76" t="s">
        <v>874</v>
      </c>
      <c r="G15" s="212"/>
    </row>
  </sheetData>
  <mergeCells count="2">
    <mergeCell ref="C4:C7"/>
    <mergeCell ref="D4:L7"/>
  </mergeCells>
  <phoneticPr fontId="5"/>
  <pageMargins left="0.75" right="0.75" top="1" bottom="1" header="0.51200000000000001" footer="0.51200000000000001"/>
  <pageSetup paperSize="9" orientation="portrait" verticalDpi="0"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86"/>
  <dimension ref="B2:M27"/>
  <sheetViews>
    <sheetView showRowColHeaders="0" workbookViewId="0"/>
  </sheetViews>
  <sheetFormatPr defaultRowHeight="13.2" x14ac:dyDescent="0.2"/>
  <cols>
    <col min="1" max="1" width="2.6640625" customWidth="1"/>
    <col min="2" max="2" width="3.88671875" customWidth="1"/>
    <col min="4" max="4" width="3.88671875" customWidth="1"/>
  </cols>
  <sheetData>
    <row r="2" spans="2:12" ht="14.4" x14ac:dyDescent="0.2">
      <c r="B2" s="330" t="s">
        <v>1067</v>
      </c>
    </row>
    <row r="3" spans="2:12" ht="13.8" thickBot="1" x14ac:dyDescent="0.25">
      <c r="B3" s="90"/>
    </row>
    <row r="4" spans="2:12" ht="13.8" thickTop="1" x14ac:dyDescent="0.2">
      <c r="C4" s="748" t="s">
        <v>480</v>
      </c>
      <c r="D4" s="690" t="s">
        <v>169</v>
      </c>
      <c r="E4" s="680"/>
      <c r="F4" s="680"/>
      <c r="G4" s="680"/>
      <c r="H4" s="680"/>
      <c r="I4" s="680"/>
      <c r="J4" s="680"/>
      <c r="K4" s="680"/>
      <c r="L4" s="681"/>
    </row>
    <row r="5" spans="2:12" x14ac:dyDescent="0.2">
      <c r="C5" s="749"/>
      <c r="D5" s="688"/>
      <c r="E5" s="682"/>
      <c r="F5" s="682"/>
      <c r="G5" s="682"/>
      <c r="H5" s="682"/>
      <c r="I5" s="682"/>
      <c r="J5" s="682"/>
      <c r="K5" s="682"/>
      <c r="L5" s="683"/>
    </row>
    <row r="6" spans="2:12" x14ac:dyDescent="0.2">
      <c r="C6" s="749"/>
      <c r="D6" s="688"/>
      <c r="E6" s="682"/>
      <c r="F6" s="682"/>
      <c r="G6" s="682"/>
      <c r="H6" s="682"/>
      <c r="I6" s="682"/>
      <c r="J6" s="682"/>
      <c r="K6" s="682"/>
      <c r="L6" s="683"/>
    </row>
    <row r="7" spans="2:12" ht="13.8" thickBot="1" x14ac:dyDescent="0.25">
      <c r="C7" s="750"/>
      <c r="D7" s="689"/>
      <c r="E7" s="684"/>
      <c r="F7" s="684"/>
      <c r="G7" s="684"/>
      <c r="H7" s="684"/>
      <c r="I7" s="684"/>
      <c r="J7" s="684"/>
      <c r="K7" s="684"/>
      <c r="L7" s="685"/>
    </row>
    <row r="8" spans="2:12" ht="13.8" thickTop="1" x14ac:dyDescent="0.2">
      <c r="C8" s="90"/>
    </row>
    <row r="10" spans="2:12" x14ac:dyDescent="0.2">
      <c r="C10" s="331" t="s">
        <v>1377</v>
      </c>
      <c r="D10" s="102" t="s">
        <v>529</v>
      </c>
      <c r="E10" s="36"/>
      <c r="F10" s="36"/>
      <c r="G10" s="36"/>
    </row>
    <row r="11" spans="2:12" x14ac:dyDescent="0.2">
      <c r="C11" s="36"/>
      <c r="D11" s="545"/>
      <c r="E11" s="36"/>
      <c r="F11" s="36"/>
      <c r="G11" s="36"/>
    </row>
    <row r="12" spans="2:12" x14ac:dyDescent="0.2">
      <c r="C12" s="36"/>
      <c r="D12" s="102" t="s">
        <v>1218</v>
      </c>
      <c r="E12" s="36"/>
      <c r="F12" s="36"/>
      <c r="G12" s="36"/>
    </row>
    <row r="16" spans="2:12" ht="13.8" thickBot="1" x14ac:dyDescent="0.25"/>
    <row r="17" spans="5:13" ht="13.8" thickTop="1" x14ac:dyDescent="0.2">
      <c r="E17" s="739">
        <f ca="1">NOW()</f>
        <v>44705.681390162033</v>
      </c>
      <c r="F17" s="740"/>
      <c r="G17" s="740"/>
      <c r="H17" s="740"/>
      <c r="I17" s="740"/>
      <c r="J17" s="740"/>
      <c r="K17" s="740"/>
      <c r="L17" s="740"/>
      <c r="M17" s="741"/>
    </row>
    <row r="18" spans="5:13" x14ac:dyDescent="0.2">
      <c r="E18" s="742"/>
      <c r="F18" s="743"/>
      <c r="G18" s="743"/>
      <c r="H18" s="743"/>
      <c r="I18" s="743"/>
      <c r="J18" s="743"/>
      <c r="K18" s="743"/>
      <c r="L18" s="743"/>
      <c r="M18" s="744"/>
    </row>
    <row r="19" spans="5:13" x14ac:dyDescent="0.2">
      <c r="E19" s="742"/>
      <c r="F19" s="743"/>
      <c r="G19" s="743"/>
      <c r="H19" s="743"/>
      <c r="I19" s="743"/>
      <c r="J19" s="743"/>
      <c r="K19" s="743"/>
      <c r="L19" s="743"/>
      <c r="M19" s="744"/>
    </row>
    <row r="20" spans="5:13" x14ac:dyDescent="0.2">
      <c r="E20" s="742"/>
      <c r="F20" s="743"/>
      <c r="G20" s="743"/>
      <c r="H20" s="743"/>
      <c r="I20" s="743"/>
      <c r="J20" s="743"/>
      <c r="K20" s="743"/>
      <c r="L20" s="743"/>
      <c r="M20" s="744"/>
    </row>
    <row r="21" spans="5:13" x14ac:dyDescent="0.2">
      <c r="E21" s="742"/>
      <c r="F21" s="743"/>
      <c r="G21" s="743"/>
      <c r="H21" s="743"/>
      <c r="I21" s="743"/>
      <c r="J21" s="743"/>
      <c r="K21" s="743"/>
      <c r="L21" s="743"/>
      <c r="M21" s="744"/>
    </row>
    <row r="22" spans="5:13" x14ac:dyDescent="0.2">
      <c r="E22" s="742"/>
      <c r="F22" s="743"/>
      <c r="G22" s="743"/>
      <c r="H22" s="743"/>
      <c r="I22" s="743"/>
      <c r="J22" s="743"/>
      <c r="K22" s="743"/>
      <c r="L22" s="743"/>
      <c r="M22" s="744"/>
    </row>
    <row r="23" spans="5:13" x14ac:dyDescent="0.2">
      <c r="E23" s="742"/>
      <c r="F23" s="743"/>
      <c r="G23" s="743"/>
      <c r="H23" s="743"/>
      <c r="I23" s="743"/>
      <c r="J23" s="743"/>
      <c r="K23" s="743"/>
      <c r="L23" s="743"/>
      <c r="M23" s="744"/>
    </row>
    <row r="24" spans="5:13" x14ac:dyDescent="0.2">
      <c r="E24" s="742"/>
      <c r="F24" s="743"/>
      <c r="G24" s="743"/>
      <c r="H24" s="743"/>
      <c r="I24" s="743"/>
      <c r="J24" s="743"/>
      <c r="K24" s="743"/>
      <c r="L24" s="743"/>
      <c r="M24" s="744"/>
    </row>
    <row r="25" spans="5:13" x14ac:dyDescent="0.2">
      <c r="E25" s="742"/>
      <c r="F25" s="743"/>
      <c r="G25" s="743"/>
      <c r="H25" s="743"/>
      <c r="I25" s="743"/>
      <c r="J25" s="743"/>
      <c r="K25" s="743"/>
      <c r="L25" s="743"/>
      <c r="M25" s="744"/>
    </row>
    <row r="26" spans="5:13" ht="13.8" thickBot="1" x14ac:dyDescent="0.25">
      <c r="E26" s="745"/>
      <c r="F26" s="746"/>
      <c r="G26" s="746"/>
      <c r="H26" s="746"/>
      <c r="I26" s="746"/>
      <c r="J26" s="746"/>
      <c r="K26" s="746"/>
      <c r="L26" s="746"/>
      <c r="M26" s="747"/>
    </row>
    <row r="27" spans="5:13" ht="13.8" thickTop="1" x14ac:dyDescent="0.2"/>
  </sheetData>
  <mergeCells count="3">
    <mergeCell ref="E17:M26"/>
    <mergeCell ref="C4:C7"/>
    <mergeCell ref="D4:L7"/>
  </mergeCells>
  <phoneticPr fontId="5"/>
  <pageMargins left="0.75" right="0.75" top="1" bottom="1" header="0.51200000000000001" footer="0.51200000000000001"/>
  <pageSetup paperSize="9" orientation="portrait"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2:L69"/>
  <sheetViews>
    <sheetView showGridLines="0" showRowColHeaders="0" workbookViewId="0"/>
  </sheetViews>
  <sheetFormatPr defaultRowHeight="13.2" x14ac:dyDescent="0.2"/>
  <cols>
    <col min="1" max="1" width="2.6640625" customWidth="1"/>
    <col min="2" max="2" width="3.88671875" customWidth="1"/>
    <col min="3" max="3" width="9.44140625" customWidth="1"/>
    <col min="4" max="4" width="10.77734375" customWidth="1"/>
    <col min="5" max="5" width="7.33203125" customWidth="1"/>
    <col min="6" max="6" width="6.88671875" customWidth="1"/>
    <col min="7" max="7" width="5.21875" bestFit="1" customWidth="1"/>
    <col min="8" max="8" width="12.88671875" bestFit="1" customWidth="1"/>
    <col min="9" max="9" width="20.88671875" customWidth="1"/>
    <col min="10" max="10" width="24.77734375" customWidth="1"/>
    <col min="11" max="11" width="22.109375" customWidth="1"/>
    <col min="12" max="12" width="27.77734375" customWidth="1"/>
  </cols>
  <sheetData>
    <row r="2" spans="2:12" ht="14.4" x14ac:dyDescent="0.2">
      <c r="B2" s="330" t="s">
        <v>348</v>
      </c>
      <c r="D2" s="79"/>
      <c r="E2" s="79"/>
      <c r="F2" s="79"/>
      <c r="G2" s="79"/>
      <c r="H2" s="79"/>
      <c r="I2" s="79"/>
      <c r="J2" s="79"/>
      <c r="K2" s="79"/>
      <c r="L2" s="79"/>
    </row>
    <row r="3" spans="2:12" ht="15" thickBot="1" x14ac:dyDescent="0.25">
      <c r="C3" s="79"/>
      <c r="D3" s="79"/>
      <c r="E3" s="79"/>
      <c r="F3" s="79"/>
      <c r="G3" s="79"/>
      <c r="H3" s="79"/>
      <c r="I3" s="79"/>
      <c r="J3" s="79"/>
      <c r="K3" s="79"/>
      <c r="L3" s="79"/>
    </row>
    <row r="4" spans="2:12" ht="14.25" customHeight="1" thickTop="1" x14ac:dyDescent="0.2">
      <c r="C4" s="660" t="s">
        <v>1381</v>
      </c>
      <c r="D4" s="663" t="s">
        <v>1281</v>
      </c>
      <c r="E4" s="663"/>
      <c r="F4" s="663"/>
      <c r="G4" s="663"/>
      <c r="H4" s="663"/>
      <c r="I4" s="663"/>
      <c r="J4" s="663"/>
      <c r="K4" s="663"/>
      <c r="L4" s="664"/>
    </row>
    <row r="5" spans="2:12" x14ac:dyDescent="0.2">
      <c r="C5" s="661"/>
      <c r="D5" s="665"/>
      <c r="E5" s="665"/>
      <c r="F5" s="665"/>
      <c r="G5" s="665"/>
      <c r="H5" s="665"/>
      <c r="I5" s="665"/>
      <c r="J5" s="665"/>
      <c r="K5" s="665"/>
      <c r="L5" s="666"/>
    </row>
    <row r="6" spans="2:12" x14ac:dyDescent="0.2">
      <c r="C6" s="661"/>
      <c r="D6" s="665"/>
      <c r="E6" s="665"/>
      <c r="F6" s="665"/>
      <c r="G6" s="665"/>
      <c r="H6" s="665"/>
      <c r="I6" s="665"/>
      <c r="J6" s="665"/>
      <c r="K6" s="665"/>
      <c r="L6" s="666"/>
    </row>
    <row r="7" spans="2:12" ht="13.8" thickBot="1" x14ac:dyDescent="0.25">
      <c r="C7" s="662"/>
      <c r="D7" s="667"/>
      <c r="E7" s="667"/>
      <c r="F7" s="667"/>
      <c r="G7" s="667"/>
      <c r="H7" s="667"/>
      <c r="I7" s="667"/>
      <c r="J7" s="667"/>
      <c r="K7" s="667"/>
      <c r="L7" s="668"/>
    </row>
    <row r="8" spans="2:12" ht="13.8" thickTop="1" x14ac:dyDescent="0.2"/>
    <row r="9" spans="2:12" x14ac:dyDescent="0.2">
      <c r="C9" s="102" t="s">
        <v>1285</v>
      </c>
      <c r="D9" s="88"/>
      <c r="E9" s="97"/>
      <c r="F9" s="88"/>
      <c r="G9" s="88"/>
      <c r="H9" s="88"/>
      <c r="I9" s="88"/>
      <c r="J9" s="88"/>
      <c r="K9" s="88"/>
      <c r="L9" s="88"/>
    </row>
    <row r="11" spans="2:12" x14ac:dyDescent="0.2">
      <c r="C11" s="138" t="s">
        <v>464</v>
      </c>
      <c r="E11" s="138"/>
    </row>
    <row r="12" spans="2:12" ht="6.75" customHeight="1" x14ac:dyDescent="0.2">
      <c r="E12" s="138"/>
    </row>
    <row r="13" spans="2:12" ht="13.5" customHeight="1" x14ac:dyDescent="0.2">
      <c r="C13" s="139" t="s">
        <v>465</v>
      </c>
      <c r="E13" s="139"/>
    </row>
    <row r="15" spans="2:12" x14ac:dyDescent="0.2">
      <c r="C15" s="18" t="s">
        <v>1101</v>
      </c>
      <c r="D15" s="18" t="s">
        <v>1102</v>
      </c>
      <c r="E15" s="18" t="s">
        <v>1103</v>
      </c>
      <c r="F15" s="18" t="s">
        <v>1104</v>
      </c>
      <c r="G15" s="18" t="s">
        <v>1105</v>
      </c>
      <c r="H15" s="18" t="s">
        <v>962</v>
      </c>
      <c r="I15" s="18" t="s">
        <v>963</v>
      </c>
      <c r="J15" s="18" t="s">
        <v>964</v>
      </c>
      <c r="K15" s="18" t="s">
        <v>965</v>
      </c>
      <c r="L15" s="18" t="s">
        <v>966</v>
      </c>
    </row>
    <row r="16" spans="2:12" x14ac:dyDescent="0.2">
      <c r="C16" s="12"/>
      <c r="D16" s="12"/>
      <c r="E16" s="12"/>
      <c r="F16" s="15"/>
      <c r="G16" s="12"/>
      <c r="H16" s="12"/>
      <c r="I16" s="12"/>
      <c r="J16" s="12"/>
      <c r="K16" s="12"/>
      <c r="L16" s="12"/>
    </row>
    <row r="17" spans="3:12" x14ac:dyDescent="0.2">
      <c r="C17" s="13"/>
      <c r="D17" s="13"/>
      <c r="E17" s="13"/>
      <c r="F17" s="16"/>
      <c r="G17" s="13"/>
      <c r="H17" s="13"/>
      <c r="I17" s="13"/>
      <c r="J17" s="13"/>
      <c r="K17" s="13"/>
      <c r="L17" s="13"/>
    </row>
    <row r="18" spans="3:12" x14ac:dyDescent="0.2">
      <c r="C18" s="13"/>
      <c r="D18" s="13"/>
      <c r="E18" s="13"/>
      <c r="F18" s="16"/>
      <c r="G18" s="13"/>
      <c r="H18" s="13"/>
      <c r="I18" s="13"/>
      <c r="J18" s="13"/>
      <c r="K18" s="13"/>
      <c r="L18" s="13"/>
    </row>
    <row r="19" spans="3:12" x14ac:dyDescent="0.2">
      <c r="C19" s="13"/>
      <c r="D19" s="13"/>
      <c r="E19" s="13"/>
      <c r="F19" s="16"/>
      <c r="G19" s="13"/>
      <c r="H19" s="13"/>
      <c r="I19" s="13"/>
      <c r="J19" s="13"/>
      <c r="K19" s="13"/>
      <c r="L19" s="13"/>
    </row>
    <row r="20" spans="3:12" x14ac:dyDescent="0.2">
      <c r="C20" s="13"/>
      <c r="D20" s="13"/>
      <c r="E20" s="13"/>
      <c r="F20" s="16"/>
      <c r="G20" s="13"/>
      <c r="H20" s="13"/>
      <c r="I20" s="13"/>
      <c r="J20" s="13"/>
      <c r="K20" s="13"/>
      <c r="L20" s="13"/>
    </row>
    <row r="21" spans="3:12" x14ac:dyDescent="0.2">
      <c r="C21" s="13"/>
      <c r="D21" s="13"/>
      <c r="E21" s="13"/>
      <c r="F21" s="16"/>
      <c r="G21" s="13"/>
      <c r="H21" s="13"/>
      <c r="I21" s="13"/>
      <c r="J21" s="13"/>
      <c r="K21" s="13"/>
      <c r="L21" s="13"/>
    </row>
    <row r="22" spans="3:12" x14ac:dyDescent="0.2">
      <c r="C22" s="13"/>
      <c r="D22" s="13"/>
      <c r="E22" s="13"/>
      <c r="F22" s="16"/>
      <c r="G22" s="13"/>
      <c r="H22" s="13"/>
      <c r="I22" s="13"/>
      <c r="J22" s="13"/>
      <c r="K22" s="13"/>
      <c r="L22" s="13"/>
    </row>
    <row r="23" spans="3:12" x14ac:dyDescent="0.2">
      <c r="C23" s="13"/>
      <c r="D23" s="13"/>
      <c r="E23" s="13"/>
      <c r="F23" s="16"/>
      <c r="G23" s="13"/>
      <c r="H23" s="13"/>
      <c r="I23" s="13"/>
      <c r="J23" s="13"/>
      <c r="K23" s="13"/>
      <c r="L23" s="13"/>
    </row>
    <row r="24" spans="3:12" x14ac:dyDescent="0.2">
      <c r="C24" s="13"/>
      <c r="D24" s="13"/>
      <c r="E24" s="13"/>
      <c r="F24" s="16"/>
      <c r="G24" s="13"/>
      <c r="H24" s="13"/>
      <c r="I24" s="13"/>
      <c r="J24" s="13"/>
      <c r="K24" s="13"/>
      <c r="L24" s="13"/>
    </row>
    <row r="25" spans="3:12" x14ac:dyDescent="0.2">
      <c r="C25" s="13"/>
      <c r="D25" s="13"/>
      <c r="E25" s="13"/>
      <c r="F25" s="16"/>
      <c r="G25" s="13"/>
      <c r="H25" s="13"/>
      <c r="I25" s="13"/>
      <c r="J25" s="13"/>
      <c r="K25" s="13"/>
      <c r="L25" s="13"/>
    </row>
    <row r="26" spans="3:12" x14ac:dyDescent="0.2">
      <c r="C26" s="13"/>
      <c r="D26" s="13"/>
      <c r="E26" s="13"/>
      <c r="F26" s="16"/>
      <c r="G26" s="13"/>
      <c r="H26" s="13"/>
      <c r="I26" s="13"/>
      <c r="J26" s="13"/>
      <c r="K26" s="13"/>
      <c r="L26" s="13"/>
    </row>
    <row r="27" spans="3:12" x14ac:dyDescent="0.2">
      <c r="C27" s="13"/>
      <c r="D27" s="13"/>
      <c r="E27" s="13"/>
      <c r="F27" s="16"/>
      <c r="G27" s="13"/>
      <c r="H27" s="13"/>
      <c r="I27" s="13"/>
      <c r="J27" s="13"/>
      <c r="K27" s="13"/>
      <c r="L27" s="13"/>
    </row>
    <row r="28" spans="3:12" x14ac:dyDescent="0.2">
      <c r="C28" s="13"/>
      <c r="D28" s="13"/>
      <c r="E28" s="13"/>
      <c r="F28" s="16"/>
      <c r="G28" s="13"/>
      <c r="H28" s="13"/>
      <c r="I28" s="13"/>
      <c r="J28" s="13"/>
      <c r="K28" s="13"/>
      <c r="L28" s="13"/>
    </row>
    <row r="29" spans="3:12" x14ac:dyDescent="0.2">
      <c r="C29" s="13"/>
      <c r="D29" s="13"/>
      <c r="E29" s="13"/>
      <c r="F29" s="16"/>
      <c r="G29" s="13"/>
      <c r="H29" s="13"/>
      <c r="I29" s="13"/>
      <c r="J29" s="13"/>
      <c r="K29" s="13"/>
      <c r="L29" s="13"/>
    </row>
    <row r="30" spans="3:12" x14ac:dyDescent="0.2">
      <c r="C30" s="13"/>
      <c r="D30" s="13"/>
      <c r="E30" s="13"/>
      <c r="F30" s="16"/>
      <c r="G30" s="13"/>
      <c r="H30" s="13"/>
      <c r="I30" s="13"/>
      <c r="J30" s="13"/>
      <c r="K30" s="13"/>
      <c r="L30" s="13"/>
    </row>
    <row r="31" spans="3:12" x14ac:dyDescent="0.2">
      <c r="C31" s="13"/>
      <c r="D31" s="13"/>
      <c r="E31" s="13"/>
      <c r="F31" s="16"/>
      <c r="G31" s="13"/>
      <c r="H31" s="13"/>
      <c r="I31" s="13"/>
      <c r="J31" s="13"/>
      <c r="K31" s="13"/>
      <c r="L31" s="13"/>
    </row>
    <row r="32" spans="3:12" x14ac:dyDescent="0.2">
      <c r="C32" s="13"/>
      <c r="D32" s="13"/>
      <c r="E32" s="13"/>
      <c r="F32" s="16"/>
      <c r="G32" s="13"/>
      <c r="H32" s="13"/>
      <c r="I32" s="13"/>
      <c r="J32" s="13"/>
      <c r="K32" s="13"/>
      <c r="L32" s="13"/>
    </row>
    <row r="33" spans="3:12" x14ac:dyDescent="0.2">
      <c r="C33" s="13"/>
      <c r="D33" s="13"/>
      <c r="E33" s="13"/>
      <c r="F33" s="16"/>
      <c r="G33" s="13"/>
      <c r="H33" s="13"/>
      <c r="I33" s="13"/>
      <c r="J33" s="13"/>
      <c r="K33" s="13"/>
      <c r="L33" s="13"/>
    </row>
    <row r="34" spans="3:12" x14ac:dyDescent="0.2">
      <c r="C34" s="13"/>
      <c r="D34" s="13"/>
      <c r="E34" s="13"/>
      <c r="F34" s="16"/>
      <c r="G34" s="13"/>
      <c r="H34" s="13"/>
      <c r="I34" s="13"/>
      <c r="J34" s="13"/>
      <c r="K34" s="13"/>
      <c r="L34" s="13"/>
    </row>
    <row r="35" spans="3:12" x14ac:dyDescent="0.2">
      <c r="C35" s="13"/>
      <c r="D35" s="13"/>
      <c r="E35" s="13"/>
      <c r="F35" s="16"/>
      <c r="G35" s="13"/>
      <c r="H35" s="13"/>
      <c r="I35" s="13"/>
      <c r="J35" s="13"/>
      <c r="K35" s="13"/>
      <c r="L35" s="13"/>
    </row>
    <row r="36" spans="3:12" x14ac:dyDescent="0.2">
      <c r="C36" s="13"/>
      <c r="D36" s="13"/>
      <c r="E36" s="13"/>
      <c r="F36" s="16"/>
      <c r="G36" s="13"/>
      <c r="H36" s="13"/>
      <c r="I36" s="13"/>
      <c r="J36" s="13"/>
      <c r="K36" s="13"/>
      <c r="L36" s="13"/>
    </row>
    <row r="37" spans="3:12" x14ac:dyDescent="0.2">
      <c r="C37" s="13"/>
      <c r="D37" s="13"/>
      <c r="E37" s="13"/>
      <c r="F37" s="16"/>
      <c r="G37" s="13"/>
      <c r="H37" s="13"/>
      <c r="I37" s="13"/>
      <c r="J37" s="13"/>
      <c r="K37" s="13"/>
      <c r="L37" s="13"/>
    </row>
    <row r="38" spans="3:12" x14ac:dyDescent="0.2">
      <c r="C38" s="13"/>
      <c r="D38" s="13"/>
      <c r="E38" s="13"/>
      <c r="F38" s="16"/>
      <c r="G38" s="13"/>
      <c r="H38" s="13"/>
      <c r="I38" s="13"/>
      <c r="J38" s="13"/>
      <c r="K38" s="13"/>
      <c r="L38" s="13"/>
    </row>
    <row r="39" spans="3:12" x14ac:dyDescent="0.2">
      <c r="C39" s="13"/>
      <c r="D39" s="13"/>
      <c r="E39" s="13"/>
      <c r="F39" s="16"/>
      <c r="G39" s="13"/>
      <c r="H39" s="13"/>
      <c r="I39" s="13"/>
      <c r="J39" s="13"/>
      <c r="K39" s="13"/>
      <c r="L39" s="13"/>
    </row>
    <row r="40" spans="3:12" x14ac:dyDescent="0.2">
      <c r="C40" s="13"/>
      <c r="D40" s="13"/>
      <c r="E40" s="13"/>
      <c r="F40" s="16"/>
      <c r="G40" s="13"/>
      <c r="H40" s="13"/>
      <c r="I40" s="13"/>
      <c r="J40" s="13"/>
      <c r="K40" s="13"/>
      <c r="L40" s="13"/>
    </row>
    <row r="41" spans="3:12" x14ac:dyDescent="0.2">
      <c r="C41" s="13"/>
      <c r="D41" s="13"/>
      <c r="E41" s="13"/>
      <c r="F41" s="16"/>
      <c r="G41" s="13"/>
      <c r="H41" s="13"/>
      <c r="I41" s="13"/>
      <c r="J41" s="13"/>
      <c r="K41" s="13"/>
      <c r="L41" s="13"/>
    </row>
    <row r="42" spans="3:12" x14ac:dyDescent="0.2">
      <c r="C42" s="13"/>
      <c r="D42" s="13"/>
      <c r="E42" s="13"/>
      <c r="F42" s="16"/>
      <c r="G42" s="13"/>
      <c r="H42" s="13"/>
      <c r="I42" s="13"/>
      <c r="J42" s="13"/>
      <c r="K42" s="13"/>
      <c r="L42" s="13"/>
    </row>
    <row r="43" spans="3:12" x14ac:dyDescent="0.2">
      <c r="C43" s="13"/>
      <c r="D43" s="13"/>
      <c r="E43" s="13"/>
      <c r="F43" s="16"/>
      <c r="G43" s="13"/>
      <c r="H43" s="13"/>
      <c r="I43" s="13"/>
      <c r="J43" s="13"/>
      <c r="K43" s="13"/>
      <c r="L43" s="13"/>
    </row>
    <row r="44" spans="3:12" x14ac:dyDescent="0.2">
      <c r="C44" s="13"/>
      <c r="D44" s="13"/>
      <c r="E44" s="13"/>
      <c r="F44" s="16"/>
      <c r="G44" s="13"/>
      <c r="H44" s="13"/>
      <c r="I44" s="13"/>
      <c r="J44" s="13"/>
      <c r="K44" s="13"/>
      <c r="L44" s="13"/>
    </row>
    <row r="45" spans="3:12" x14ac:dyDescent="0.2">
      <c r="C45" s="13"/>
      <c r="D45" s="13"/>
      <c r="E45" s="13"/>
      <c r="F45" s="16"/>
      <c r="G45" s="13"/>
      <c r="H45" s="13"/>
      <c r="I45" s="13"/>
      <c r="J45" s="13"/>
      <c r="K45" s="13"/>
      <c r="L45" s="13"/>
    </row>
    <row r="46" spans="3:12" x14ac:dyDescent="0.2">
      <c r="C46" s="13"/>
      <c r="D46" s="13"/>
      <c r="E46" s="13"/>
      <c r="F46" s="16"/>
      <c r="G46" s="13"/>
      <c r="H46" s="13"/>
      <c r="I46" s="13"/>
      <c r="J46" s="13"/>
      <c r="K46" s="13"/>
      <c r="L46" s="13"/>
    </row>
    <row r="47" spans="3:12" x14ac:dyDescent="0.2">
      <c r="C47" s="13"/>
      <c r="D47" s="13"/>
      <c r="E47" s="13"/>
      <c r="F47" s="16"/>
      <c r="G47" s="13"/>
      <c r="H47" s="13"/>
      <c r="I47" s="13"/>
      <c r="J47" s="13"/>
      <c r="K47" s="13"/>
      <c r="L47" s="13"/>
    </row>
    <row r="48" spans="3:12" x14ac:dyDescent="0.2">
      <c r="C48" s="13"/>
      <c r="D48" s="13"/>
      <c r="E48" s="13"/>
      <c r="F48" s="16"/>
      <c r="G48" s="13"/>
      <c r="H48" s="13"/>
      <c r="I48" s="13"/>
      <c r="J48" s="13"/>
      <c r="K48" s="13"/>
      <c r="L48" s="13"/>
    </row>
    <row r="49" spans="3:12" x14ac:dyDescent="0.2">
      <c r="C49" s="13"/>
      <c r="D49" s="13"/>
      <c r="E49" s="13"/>
      <c r="F49" s="16"/>
      <c r="G49" s="13"/>
      <c r="H49" s="13"/>
      <c r="I49" s="13"/>
      <c r="J49" s="13"/>
      <c r="K49" s="13"/>
      <c r="L49" s="13"/>
    </row>
    <row r="50" spans="3:12" x14ac:dyDescent="0.2">
      <c r="C50" s="13"/>
      <c r="D50" s="13"/>
      <c r="E50" s="13"/>
      <c r="F50" s="16"/>
      <c r="G50" s="13"/>
      <c r="H50" s="13"/>
      <c r="I50" s="13"/>
      <c r="J50" s="13"/>
      <c r="K50" s="13"/>
      <c r="L50" s="13"/>
    </row>
    <row r="51" spans="3:12" x14ac:dyDescent="0.2">
      <c r="C51" s="13"/>
      <c r="D51" s="13"/>
      <c r="E51" s="13"/>
      <c r="F51" s="16"/>
      <c r="G51" s="13"/>
      <c r="H51" s="13"/>
      <c r="I51" s="13"/>
      <c r="J51" s="13"/>
      <c r="K51" s="13"/>
      <c r="L51" s="13"/>
    </row>
    <row r="52" spans="3:12" x14ac:dyDescent="0.2">
      <c r="C52" s="13"/>
      <c r="D52" s="13"/>
      <c r="E52" s="13"/>
      <c r="F52" s="16"/>
      <c r="G52" s="13"/>
      <c r="H52" s="13"/>
      <c r="I52" s="13"/>
      <c r="J52" s="13"/>
      <c r="K52" s="13"/>
      <c r="L52" s="13"/>
    </row>
    <row r="53" spans="3:12" x14ac:dyDescent="0.2">
      <c r="C53" s="13"/>
      <c r="D53" s="13"/>
      <c r="E53" s="13"/>
      <c r="F53" s="16"/>
      <c r="G53" s="13"/>
      <c r="H53" s="13"/>
      <c r="I53" s="13"/>
      <c r="J53" s="13"/>
      <c r="K53" s="13"/>
      <c r="L53" s="13"/>
    </row>
    <row r="54" spans="3:12" x14ac:dyDescent="0.2">
      <c r="C54" s="13"/>
      <c r="D54" s="13"/>
      <c r="E54" s="13"/>
      <c r="F54" s="16"/>
      <c r="G54" s="13"/>
      <c r="H54" s="13"/>
      <c r="I54" s="13"/>
      <c r="J54" s="13"/>
      <c r="K54" s="13"/>
      <c r="L54" s="13"/>
    </row>
    <row r="55" spans="3:12" x14ac:dyDescent="0.2">
      <c r="C55" s="13"/>
      <c r="D55" s="13"/>
      <c r="E55" s="13"/>
      <c r="F55" s="16"/>
      <c r="G55" s="13"/>
      <c r="H55" s="13"/>
      <c r="I55" s="13"/>
      <c r="J55" s="13"/>
      <c r="K55" s="13"/>
      <c r="L55" s="13"/>
    </row>
    <row r="56" spans="3:12" x14ac:dyDescent="0.2">
      <c r="C56" s="13"/>
      <c r="D56" s="13"/>
      <c r="E56" s="13"/>
      <c r="F56" s="16"/>
      <c r="G56" s="13"/>
      <c r="H56" s="13"/>
      <c r="I56" s="13"/>
      <c r="J56" s="13"/>
      <c r="K56" s="13"/>
      <c r="L56" s="13"/>
    </row>
    <row r="57" spans="3:12" x14ac:dyDescent="0.2">
      <c r="C57" s="13"/>
      <c r="D57" s="13"/>
      <c r="E57" s="13"/>
      <c r="F57" s="16"/>
      <c r="G57" s="13"/>
      <c r="H57" s="13"/>
      <c r="I57" s="13"/>
      <c r="J57" s="13"/>
      <c r="K57" s="13"/>
      <c r="L57" s="13"/>
    </row>
    <row r="58" spans="3:12" x14ac:dyDescent="0.2">
      <c r="C58" s="13"/>
      <c r="D58" s="13"/>
      <c r="E58" s="13"/>
      <c r="F58" s="16"/>
      <c r="G58" s="13"/>
      <c r="H58" s="13"/>
      <c r="I58" s="13"/>
      <c r="J58" s="13"/>
      <c r="K58" s="13"/>
      <c r="L58" s="13"/>
    </row>
    <row r="59" spans="3:12" x14ac:dyDescent="0.2">
      <c r="C59" s="13"/>
      <c r="D59" s="13"/>
      <c r="E59" s="13"/>
      <c r="F59" s="16"/>
      <c r="G59" s="13"/>
      <c r="H59" s="13"/>
      <c r="I59" s="13"/>
      <c r="J59" s="13"/>
      <c r="K59" s="13"/>
      <c r="L59" s="13"/>
    </row>
    <row r="60" spans="3:12" x14ac:dyDescent="0.2">
      <c r="C60" s="13"/>
      <c r="D60" s="13"/>
      <c r="E60" s="13"/>
      <c r="F60" s="16"/>
      <c r="G60" s="13"/>
      <c r="H60" s="13"/>
      <c r="I60" s="13"/>
      <c r="J60" s="13"/>
      <c r="K60" s="13"/>
      <c r="L60" s="13"/>
    </row>
    <row r="61" spans="3:12" x14ac:dyDescent="0.2">
      <c r="C61" s="13"/>
      <c r="D61" s="13"/>
      <c r="E61" s="13"/>
      <c r="F61" s="16"/>
      <c r="G61" s="13"/>
      <c r="H61" s="13"/>
      <c r="I61" s="13"/>
      <c r="J61" s="13"/>
      <c r="K61" s="13"/>
      <c r="L61" s="13"/>
    </row>
    <row r="62" spans="3:12" x14ac:dyDescent="0.2">
      <c r="C62" s="13"/>
      <c r="D62" s="13"/>
      <c r="E62" s="13"/>
      <c r="F62" s="16"/>
      <c r="G62" s="13"/>
      <c r="H62" s="13"/>
      <c r="I62" s="13"/>
      <c r="J62" s="13"/>
      <c r="K62" s="13"/>
      <c r="L62" s="13"/>
    </row>
    <row r="63" spans="3:12" x14ac:dyDescent="0.2">
      <c r="C63" s="13"/>
      <c r="D63" s="13"/>
      <c r="E63" s="13"/>
      <c r="F63" s="16"/>
      <c r="G63" s="13"/>
      <c r="H63" s="13"/>
      <c r="I63" s="13"/>
      <c r="J63" s="13"/>
      <c r="K63" s="13"/>
      <c r="L63" s="13"/>
    </row>
    <row r="64" spans="3:12" x14ac:dyDescent="0.2">
      <c r="C64" s="13"/>
      <c r="D64" s="13"/>
      <c r="E64" s="13"/>
      <c r="F64" s="16"/>
      <c r="G64" s="13"/>
      <c r="H64" s="13"/>
      <c r="I64" s="13"/>
      <c r="J64" s="13"/>
      <c r="K64" s="13"/>
      <c r="L64" s="13"/>
    </row>
    <row r="65" spans="3:12" x14ac:dyDescent="0.2">
      <c r="C65" s="13"/>
      <c r="D65" s="13"/>
      <c r="E65" s="13"/>
      <c r="F65" s="16"/>
      <c r="G65" s="13"/>
      <c r="H65" s="13"/>
      <c r="I65" s="13"/>
      <c r="J65" s="13"/>
      <c r="K65" s="13"/>
      <c r="L65" s="13"/>
    </row>
    <row r="66" spans="3:12" x14ac:dyDescent="0.2">
      <c r="C66" s="13"/>
      <c r="D66" s="13"/>
      <c r="E66" s="13"/>
      <c r="F66" s="16"/>
      <c r="G66" s="13"/>
      <c r="H66" s="13"/>
      <c r="I66" s="13"/>
      <c r="J66" s="13"/>
      <c r="K66" s="13"/>
      <c r="L66" s="13"/>
    </row>
    <row r="67" spans="3:12" x14ac:dyDescent="0.2">
      <c r="C67" s="13"/>
      <c r="D67" s="13"/>
      <c r="E67" s="13"/>
      <c r="F67" s="16"/>
      <c r="G67" s="13"/>
      <c r="H67" s="13"/>
      <c r="I67" s="13"/>
      <c r="J67" s="13"/>
      <c r="K67" s="13"/>
      <c r="L67" s="13"/>
    </row>
    <row r="68" spans="3:12" x14ac:dyDescent="0.2">
      <c r="C68" s="13"/>
      <c r="D68" s="13"/>
      <c r="E68" s="13"/>
      <c r="F68" s="16"/>
      <c r="G68" s="13"/>
      <c r="H68" s="13"/>
      <c r="I68" s="13"/>
      <c r="J68" s="13"/>
      <c r="K68" s="13"/>
      <c r="L68" s="13"/>
    </row>
    <row r="69" spans="3:12" x14ac:dyDescent="0.2">
      <c r="C69" s="14"/>
      <c r="D69" s="14"/>
      <c r="E69" s="14"/>
      <c r="F69" s="17"/>
      <c r="G69" s="14"/>
      <c r="H69" s="14"/>
      <c r="I69" s="14"/>
      <c r="J69" s="14"/>
      <c r="K69" s="14"/>
      <c r="L69" s="14"/>
    </row>
  </sheetData>
  <mergeCells count="2">
    <mergeCell ref="C4:C7"/>
    <mergeCell ref="D4:L7"/>
  </mergeCells>
  <phoneticPr fontId="5"/>
  <pageMargins left="0.75" right="0.75" top="1" bottom="1" header="0.51200000000000001" footer="0.51200000000000001"/>
  <pageSetup paperSize="9" orientation="portrait" verticalDpi="0"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1"/>
  <dimension ref="B2:L17"/>
  <sheetViews>
    <sheetView showRowColHeaders="0" workbookViewId="0"/>
  </sheetViews>
  <sheetFormatPr defaultRowHeight="13.2" x14ac:dyDescent="0.2"/>
  <cols>
    <col min="1" max="1" width="2.6640625" customWidth="1"/>
    <col min="11" max="11" width="13.88671875" customWidth="1"/>
  </cols>
  <sheetData>
    <row r="2" spans="2:12" ht="14.4" x14ac:dyDescent="0.2">
      <c r="B2" s="330" t="s">
        <v>392</v>
      </c>
      <c r="C2" s="79"/>
      <c r="D2" s="79"/>
      <c r="E2" s="79"/>
      <c r="F2" s="79"/>
      <c r="G2" s="79"/>
      <c r="H2" s="79"/>
      <c r="I2" s="79"/>
      <c r="J2" s="79"/>
      <c r="K2" s="79"/>
      <c r="L2" s="79"/>
    </row>
    <row r="3" spans="2:12" ht="13.8" thickBot="1" x14ac:dyDescent="0.25"/>
    <row r="4" spans="2:12" ht="19.5" customHeight="1" thickTop="1" x14ac:dyDescent="0.2">
      <c r="B4" s="39"/>
      <c r="C4" s="660" t="s">
        <v>1381</v>
      </c>
      <c r="D4" s="721" t="s">
        <v>828</v>
      </c>
      <c r="E4" s="722"/>
      <c r="F4" s="722"/>
      <c r="G4" s="722"/>
      <c r="H4" s="722"/>
      <c r="I4" s="722"/>
      <c r="J4" s="722"/>
      <c r="K4" s="722"/>
      <c r="L4" s="723"/>
    </row>
    <row r="5" spans="2:12" ht="19.5" customHeight="1" x14ac:dyDescent="0.2">
      <c r="B5" s="39"/>
      <c r="C5" s="661"/>
      <c r="D5" s="724"/>
      <c r="E5" s="725"/>
      <c r="F5" s="725"/>
      <c r="G5" s="725"/>
      <c r="H5" s="725"/>
      <c r="I5" s="725"/>
      <c r="J5" s="725"/>
      <c r="K5" s="725"/>
      <c r="L5" s="726"/>
    </row>
    <row r="6" spans="2:12" ht="19.5" customHeight="1" x14ac:dyDescent="0.2">
      <c r="B6" s="39"/>
      <c r="C6" s="661"/>
      <c r="D6" s="724"/>
      <c r="E6" s="725"/>
      <c r="F6" s="725"/>
      <c r="G6" s="725"/>
      <c r="H6" s="725"/>
      <c r="I6" s="725"/>
      <c r="J6" s="725"/>
      <c r="K6" s="725"/>
      <c r="L6" s="726"/>
    </row>
    <row r="7" spans="2:12" ht="19.5" customHeight="1" thickBot="1" x14ac:dyDescent="0.25">
      <c r="C7" s="662"/>
      <c r="D7" s="727"/>
      <c r="E7" s="728"/>
      <c r="F7" s="728"/>
      <c r="G7" s="728"/>
      <c r="H7" s="728"/>
      <c r="I7" s="728"/>
      <c r="J7" s="728"/>
      <c r="K7" s="728"/>
      <c r="L7" s="729"/>
    </row>
    <row r="8" spans="2:12" ht="13.8" thickTop="1" x14ac:dyDescent="0.2"/>
    <row r="9" spans="2:12" x14ac:dyDescent="0.2">
      <c r="C9" s="41"/>
    </row>
    <row r="10" spans="2:12" x14ac:dyDescent="0.2">
      <c r="C10" s="331" t="s">
        <v>213</v>
      </c>
      <c r="D10" s="102" t="s">
        <v>273</v>
      </c>
    </row>
    <row r="12" spans="2:12" x14ac:dyDescent="0.2">
      <c r="E12" s="140"/>
      <c r="F12" s="102" t="s">
        <v>826</v>
      </c>
    </row>
    <row r="14" spans="2:12" x14ac:dyDescent="0.2">
      <c r="E14" s="140" t="s">
        <v>214</v>
      </c>
      <c r="F14" s="102" t="s">
        <v>827</v>
      </c>
    </row>
    <row r="17" spans="3:3" x14ac:dyDescent="0.2">
      <c r="C17" s="144"/>
    </row>
  </sheetData>
  <mergeCells count="2">
    <mergeCell ref="C4:C7"/>
    <mergeCell ref="D4:L7"/>
  </mergeCells>
  <phoneticPr fontId="5"/>
  <pageMargins left="0.75" right="0.75" top="1" bottom="1" header="0.51200000000000001" footer="0.51200000000000001"/>
  <pageSetup paperSize="9" orientation="portrait" verticalDpi="0"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0"/>
  <dimension ref="B2:M21"/>
  <sheetViews>
    <sheetView showRowColHeaders="0" workbookViewId="0"/>
  </sheetViews>
  <sheetFormatPr defaultRowHeight="13.2" x14ac:dyDescent="0.2"/>
  <cols>
    <col min="1" max="1" width="2.6640625" customWidth="1"/>
    <col min="2" max="2" width="4.33203125" customWidth="1"/>
    <col min="5" max="5" width="11" customWidth="1"/>
    <col min="6" max="6" width="16.6640625" customWidth="1"/>
    <col min="7" max="7" width="7.33203125" customWidth="1"/>
    <col min="8" max="8" width="16.6640625" customWidth="1"/>
    <col min="9" max="9" width="7.33203125" customWidth="1"/>
    <col min="10" max="10" width="16.6640625" customWidth="1"/>
    <col min="11" max="11" width="11.44140625" customWidth="1"/>
    <col min="13" max="13" width="2.6640625" customWidth="1"/>
  </cols>
  <sheetData>
    <row r="2" spans="2:13" ht="14.4" x14ac:dyDescent="0.2">
      <c r="B2" s="330" t="s">
        <v>930</v>
      </c>
      <c r="C2" s="79"/>
      <c r="D2" s="79"/>
      <c r="E2" s="79"/>
      <c r="F2" s="79"/>
      <c r="G2" s="79"/>
      <c r="H2" s="79"/>
      <c r="I2" s="79"/>
      <c r="J2" s="79"/>
      <c r="K2" s="79"/>
      <c r="L2" s="79"/>
      <c r="M2" s="79"/>
    </row>
    <row r="3" spans="2:13" ht="13.8" thickBot="1" x14ac:dyDescent="0.25"/>
    <row r="4" spans="2:13" ht="14.25" customHeight="1" thickTop="1" x14ac:dyDescent="0.2">
      <c r="B4" s="39"/>
      <c r="C4" s="660" t="s">
        <v>1381</v>
      </c>
      <c r="D4" s="751" t="s">
        <v>935</v>
      </c>
      <c r="E4" s="680"/>
      <c r="F4" s="680"/>
      <c r="G4" s="680"/>
      <c r="H4" s="680"/>
      <c r="I4" s="680"/>
      <c r="J4" s="680"/>
      <c r="K4" s="355"/>
      <c r="L4" s="375"/>
      <c r="M4" s="81"/>
    </row>
    <row r="5" spans="2:13" ht="15" customHeight="1" thickBot="1" x14ac:dyDescent="0.25">
      <c r="C5" s="679"/>
      <c r="D5" s="684"/>
      <c r="E5" s="684"/>
      <c r="F5" s="684"/>
      <c r="G5" s="684"/>
      <c r="H5" s="684"/>
      <c r="I5" s="684"/>
      <c r="J5" s="684"/>
      <c r="K5" s="355"/>
      <c r="L5" s="375"/>
      <c r="M5" s="81"/>
    </row>
    <row r="6" spans="2:13" ht="13.8" thickTop="1" x14ac:dyDescent="0.2"/>
    <row r="7" spans="2:13" x14ac:dyDescent="0.2">
      <c r="C7" s="331" t="s">
        <v>1377</v>
      </c>
      <c r="D7" s="102" t="s">
        <v>273</v>
      </c>
    </row>
    <row r="8" spans="2:13" x14ac:dyDescent="0.2">
      <c r="C8" s="89"/>
      <c r="D8" s="41"/>
    </row>
    <row r="9" spans="2:13" x14ac:dyDescent="0.2">
      <c r="F9" s="41" t="s">
        <v>112</v>
      </c>
    </row>
    <row r="10" spans="2:13" x14ac:dyDescent="0.2">
      <c r="F10" s="41" t="s">
        <v>113</v>
      </c>
    </row>
    <row r="11" spans="2:13" x14ac:dyDescent="0.2">
      <c r="F11" s="41" t="s">
        <v>114</v>
      </c>
    </row>
    <row r="13" spans="2:13" x14ac:dyDescent="0.2">
      <c r="F13" s="41" t="s">
        <v>115</v>
      </c>
    </row>
    <row r="14" spans="2:13" ht="8.85" customHeight="1" x14ac:dyDescent="0.2">
      <c r="F14" s="41"/>
      <c r="H14" s="141"/>
      <c r="I14" s="141"/>
    </row>
    <row r="15" spans="2:13" x14ac:dyDescent="0.2">
      <c r="F15" s="41" t="s">
        <v>116</v>
      </c>
    </row>
    <row r="16" spans="2:13" ht="8.85" customHeight="1" x14ac:dyDescent="0.2">
      <c r="F16" s="41"/>
    </row>
    <row r="17" spans="5:12" x14ac:dyDescent="0.2">
      <c r="F17" s="41" t="s">
        <v>117</v>
      </c>
    </row>
    <row r="19" spans="5:12" x14ac:dyDescent="0.2">
      <c r="E19" s="326" t="s">
        <v>932</v>
      </c>
      <c r="F19" s="88" t="s">
        <v>931</v>
      </c>
      <c r="H19" s="88" t="s">
        <v>933</v>
      </c>
      <c r="I19" s="30"/>
      <c r="J19" s="88" t="s">
        <v>934</v>
      </c>
    </row>
    <row r="20" spans="5:12" x14ac:dyDescent="0.2">
      <c r="F20" s="196" t="s">
        <v>952</v>
      </c>
      <c r="H20" s="18" t="str">
        <f>IF(F20=K20,K21,K20)</f>
        <v>閉じる</v>
      </c>
      <c r="J20" s="56">
        <f>IF(F20=K20,1,2)</f>
        <v>1</v>
      </c>
      <c r="K20" s="196" t="s">
        <v>952</v>
      </c>
      <c r="L20" t="s">
        <v>578</v>
      </c>
    </row>
    <row r="21" spans="5:12" x14ac:dyDescent="0.2">
      <c r="E21" s="142"/>
      <c r="F21" s="143" t="s">
        <v>577</v>
      </c>
      <c r="H21" s="30"/>
      <c r="I21" s="30"/>
      <c r="J21" s="264" t="s">
        <v>986</v>
      </c>
      <c r="K21" s="196" t="s">
        <v>953</v>
      </c>
      <c r="L21" t="s">
        <v>579</v>
      </c>
    </row>
  </sheetData>
  <mergeCells count="2">
    <mergeCell ref="C4:C5"/>
    <mergeCell ref="D4:J5"/>
  </mergeCells>
  <phoneticPr fontId="5"/>
  <dataValidations count="1">
    <dataValidation type="list" allowBlank="1" showInputMessage="1" showErrorMessage="1" sqref="F20" xr:uid="{00000000-0002-0000-2800-000000000000}">
      <formula1>$K$20:$K$21</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6"/>
  <dimension ref="B2:L22"/>
  <sheetViews>
    <sheetView showRowColHeaders="0" workbookViewId="0"/>
  </sheetViews>
  <sheetFormatPr defaultRowHeight="13.2" x14ac:dyDescent="0.2"/>
  <cols>
    <col min="1" max="1" width="2.6640625" customWidth="1"/>
  </cols>
  <sheetData>
    <row r="2" spans="2:12" ht="14.4" x14ac:dyDescent="0.2">
      <c r="B2" s="330" t="s">
        <v>393</v>
      </c>
    </row>
    <row r="3" spans="2:12" ht="13.8" thickBot="1" x14ac:dyDescent="0.25">
      <c r="B3" s="90"/>
    </row>
    <row r="4" spans="2:12" ht="13.8" thickTop="1" x14ac:dyDescent="0.2">
      <c r="C4" s="677" t="s">
        <v>480</v>
      </c>
      <c r="D4" s="761" t="s">
        <v>580</v>
      </c>
      <c r="E4" s="761"/>
      <c r="F4" s="761"/>
      <c r="G4" s="761"/>
      <c r="H4" s="761"/>
      <c r="I4" s="761"/>
      <c r="J4" s="761"/>
      <c r="K4" s="761"/>
      <c r="L4" s="762"/>
    </row>
    <row r="5" spans="2:12" x14ac:dyDescent="0.2">
      <c r="C5" s="678"/>
      <c r="D5" s="763"/>
      <c r="E5" s="764"/>
      <c r="F5" s="764"/>
      <c r="G5" s="764"/>
      <c r="H5" s="764"/>
      <c r="I5" s="764"/>
      <c r="J5" s="764"/>
      <c r="K5" s="764"/>
      <c r="L5" s="765"/>
    </row>
    <row r="6" spans="2:12" x14ac:dyDescent="0.2">
      <c r="C6" s="678"/>
      <c r="D6" s="763"/>
      <c r="E6" s="764"/>
      <c r="F6" s="764"/>
      <c r="G6" s="764"/>
      <c r="H6" s="764"/>
      <c r="I6" s="764"/>
      <c r="J6" s="764"/>
      <c r="K6" s="764"/>
      <c r="L6" s="765"/>
    </row>
    <row r="7" spans="2:12" x14ac:dyDescent="0.2">
      <c r="C7" s="678"/>
      <c r="D7" s="763"/>
      <c r="E7" s="764"/>
      <c r="F7" s="764"/>
      <c r="G7" s="764"/>
      <c r="H7" s="764"/>
      <c r="I7" s="764"/>
      <c r="J7" s="764"/>
      <c r="K7" s="764"/>
      <c r="L7" s="765"/>
    </row>
    <row r="8" spans="2:12" x14ac:dyDescent="0.2">
      <c r="C8" s="678"/>
      <c r="D8" s="763"/>
      <c r="E8" s="764"/>
      <c r="F8" s="764"/>
      <c r="G8" s="764"/>
      <c r="H8" s="764"/>
      <c r="I8" s="764"/>
      <c r="J8" s="764"/>
      <c r="K8" s="764"/>
      <c r="L8" s="765"/>
    </row>
    <row r="9" spans="2:12" ht="13.8" thickBot="1" x14ac:dyDescent="0.25">
      <c r="C9" s="679"/>
      <c r="D9" s="766"/>
      <c r="E9" s="766"/>
      <c r="F9" s="766"/>
      <c r="G9" s="766"/>
      <c r="H9" s="766"/>
      <c r="I9" s="766"/>
      <c r="J9" s="766"/>
      <c r="K9" s="766"/>
      <c r="L9" s="767"/>
    </row>
    <row r="10" spans="2:12" ht="13.8" thickTop="1" x14ac:dyDescent="0.2">
      <c r="L10" s="281"/>
    </row>
    <row r="11" spans="2:12" x14ac:dyDescent="0.2">
      <c r="C11" s="562" t="s">
        <v>1377</v>
      </c>
      <c r="D11" s="235" t="s">
        <v>273</v>
      </c>
    </row>
    <row r="13" spans="2:12" x14ac:dyDescent="0.2">
      <c r="E13" s="41" t="s">
        <v>118</v>
      </c>
    </row>
    <row r="16" spans="2:12" ht="13.8" thickBot="1" x14ac:dyDescent="0.25"/>
    <row r="17" spans="4:11" x14ac:dyDescent="0.2">
      <c r="D17" s="752" t="s">
        <v>193</v>
      </c>
      <c r="E17" s="753"/>
      <c r="F17" s="753"/>
      <c r="G17" s="753"/>
      <c r="H17" s="753"/>
      <c r="I17" s="753"/>
      <c r="J17" s="753"/>
      <c r="K17" s="754"/>
    </row>
    <row r="18" spans="4:11" x14ac:dyDescent="0.2">
      <c r="D18" s="755"/>
      <c r="E18" s="756"/>
      <c r="F18" s="756"/>
      <c r="G18" s="756"/>
      <c r="H18" s="756"/>
      <c r="I18" s="756"/>
      <c r="J18" s="756"/>
      <c r="K18" s="757"/>
    </row>
    <row r="19" spans="4:11" x14ac:dyDescent="0.2">
      <c r="D19" s="755"/>
      <c r="E19" s="756"/>
      <c r="F19" s="756"/>
      <c r="G19" s="756"/>
      <c r="H19" s="756"/>
      <c r="I19" s="756"/>
      <c r="J19" s="756"/>
      <c r="K19" s="757"/>
    </row>
    <row r="20" spans="4:11" x14ac:dyDescent="0.2">
      <c r="D20" s="755"/>
      <c r="E20" s="756"/>
      <c r="F20" s="756"/>
      <c r="G20" s="756"/>
      <c r="H20" s="756"/>
      <c r="I20" s="756"/>
      <c r="J20" s="756"/>
      <c r="K20" s="757"/>
    </row>
    <row r="21" spans="4:11" x14ac:dyDescent="0.2">
      <c r="D21" s="755"/>
      <c r="E21" s="756"/>
      <c r="F21" s="756"/>
      <c r="G21" s="756"/>
      <c r="H21" s="756"/>
      <c r="I21" s="756"/>
      <c r="J21" s="756"/>
      <c r="K21" s="757"/>
    </row>
    <row r="22" spans="4:11" ht="13.8" thickBot="1" x14ac:dyDescent="0.25">
      <c r="D22" s="758"/>
      <c r="E22" s="759"/>
      <c r="F22" s="759"/>
      <c r="G22" s="759"/>
      <c r="H22" s="759"/>
      <c r="I22" s="759"/>
      <c r="J22" s="759"/>
      <c r="K22" s="760"/>
    </row>
  </sheetData>
  <mergeCells count="3">
    <mergeCell ref="D17:K22"/>
    <mergeCell ref="C4:C9"/>
    <mergeCell ref="D4:L9"/>
  </mergeCells>
  <phoneticPr fontId="5"/>
  <pageMargins left="0.75" right="0.75" top="1" bottom="1" header="0.51200000000000001" footer="0.51200000000000001"/>
  <pageSetup paperSize="9" orientation="portrait" verticalDpi="0"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7">
    <tabColor indexed="22"/>
  </sheetPr>
  <dimension ref="C4:J26"/>
  <sheetViews>
    <sheetView showRowColHeaders="0" topLeftCell="B1" workbookViewId="0"/>
  </sheetViews>
  <sheetFormatPr defaultRowHeight="13.2" x14ac:dyDescent="0.2"/>
  <cols>
    <col min="1" max="1" width="0" hidden="1" customWidth="1"/>
  </cols>
  <sheetData>
    <row r="4" spans="4:4" x14ac:dyDescent="0.2">
      <c r="D4" s="41" t="s">
        <v>119</v>
      </c>
    </row>
    <row r="5" spans="4:4" x14ac:dyDescent="0.2">
      <c r="D5" s="41"/>
    </row>
    <row r="6" spans="4:4" x14ac:dyDescent="0.2">
      <c r="D6" s="41"/>
    </row>
    <row r="7" spans="4:4" x14ac:dyDescent="0.2">
      <c r="D7" s="41" t="s">
        <v>120</v>
      </c>
    </row>
    <row r="8" spans="4:4" x14ac:dyDescent="0.2">
      <c r="D8" s="41"/>
    </row>
    <row r="9" spans="4:4" x14ac:dyDescent="0.2">
      <c r="D9" s="41"/>
    </row>
    <row r="10" spans="4:4" x14ac:dyDescent="0.2">
      <c r="D10" s="41" t="s">
        <v>121</v>
      </c>
    </row>
    <row r="11" spans="4:4" x14ac:dyDescent="0.2">
      <c r="D11" s="41"/>
    </row>
    <row r="12" spans="4:4" x14ac:dyDescent="0.2">
      <c r="D12" s="41"/>
    </row>
    <row r="13" spans="4:4" x14ac:dyDescent="0.2">
      <c r="D13" s="41" t="s">
        <v>122</v>
      </c>
    </row>
    <row r="16" spans="4:4" ht="13.8" thickBot="1" x14ac:dyDescent="0.25"/>
    <row r="17" spans="3:10" x14ac:dyDescent="0.2">
      <c r="C17" s="768" t="s">
        <v>195</v>
      </c>
      <c r="D17" s="769"/>
      <c r="E17" s="769"/>
      <c r="F17" s="769"/>
      <c r="G17" s="769"/>
      <c r="H17" s="769"/>
      <c r="I17" s="769"/>
      <c r="J17" s="770"/>
    </row>
    <row r="18" spans="3:10" x14ac:dyDescent="0.2">
      <c r="C18" s="771"/>
      <c r="D18" s="772"/>
      <c r="E18" s="772"/>
      <c r="F18" s="772"/>
      <c r="G18" s="772"/>
      <c r="H18" s="772"/>
      <c r="I18" s="772"/>
      <c r="J18" s="773"/>
    </row>
    <row r="19" spans="3:10" x14ac:dyDescent="0.2">
      <c r="C19" s="771"/>
      <c r="D19" s="772"/>
      <c r="E19" s="772"/>
      <c r="F19" s="772"/>
      <c r="G19" s="772"/>
      <c r="H19" s="772"/>
      <c r="I19" s="772"/>
      <c r="J19" s="773"/>
    </row>
    <row r="20" spans="3:10" x14ac:dyDescent="0.2">
      <c r="C20" s="771"/>
      <c r="D20" s="772"/>
      <c r="E20" s="772"/>
      <c r="F20" s="772"/>
      <c r="G20" s="772"/>
      <c r="H20" s="772"/>
      <c r="I20" s="772"/>
      <c r="J20" s="773"/>
    </row>
    <row r="21" spans="3:10" x14ac:dyDescent="0.2">
      <c r="C21" s="771"/>
      <c r="D21" s="772"/>
      <c r="E21" s="772"/>
      <c r="F21" s="772"/>
      <c r="G21" s="772"/>
      <c r="H21" s="772"/>
      <c r="I21" s="772"/>
      <c r="J21" s="773"/>
    </row>
    <row r="22" spans="3:10" x14ac:dyDescent="0.2">
      <c r="C22" s="771"/>
      <c r="D22" s="772"/>
      <c r="E22" s="772"/>
      <c r="F22" s="772"/>
      <c r="G22" s="772"/>
      <c r="H22" s="772"/>
      <c r="I22" s="772"/>
      <c r="J22" s="773"/>
    </row>
    <row r="23" spans="3:10" x14ac:dyDescent="0.2">
      <c r="C23" s="771"/>
      <c r="D23" s="772"/>
      <c r="E23" s="772"/>
      <c r="F23" s="772"/>
      <c r="G23" s="772"/>
      <c r="H23" s="772"/>
      <c r="I23" s="772"/>
      <c r="J23" s="773"/>
    </row>
    <row r="24" spans="3:10" x14ac:dyDescent="0.2">
      <c r="C24" s="771"/>
      <c r="D24" s="772"/>
      <c r="E24" s="772"/>
      <c r="F24" s="772"/>
      <c r="G24" s="772"/>
      <c r="H24" s="772"/>
      <c r="I24" s="772"/>
      <c r="J24" s="773"/>
    </row>
    <row r="25" spans="3:10" x14ac:dyDescent="0.2">
      <c r="C25" s="771"/>
      <c r="D25" s="772"/>
      <c r="E25" s="772"/>
      <c r="F25" s="772"/>
      <c r="G25" s="772"/>
      <c r="H25" s="772"/>
      <c r="I25" s="772"/>
      <c r="J25" s="773"/>
    </row>
    <row r="26" spans="3:10" ht="13.8" thickBot="1" x14ac:dyDescent="0.25">
      <c r="C26" s="774"/>
      <c r="D26" s="775"/>
      <c r="E26" s="775"/>
      <c r="F26" s="775"/>
      <c r="G26" s="775"/>
      <c r="H26" s="775"/>
      <c r="I26" s="775"/>
      <c r="J26" s="776"/>
    </row>
  </sheetData>
  <mergeCells count="1">
    <mergeCell ref="C17:J26"/>
  </mergeCells>
  <phoneticPr fontId="5"/>
  <pageMargins left="0.75" right="0.75" top="1" bottom="1" header="0.51200000000000001" footer="0.51200000000000001"/>
  <headerFooter alignWithMargins="0"/>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8">
    <tabColor indexed="22"/>
  </sheetPr>
  <dimension ref="C5:J18"/>
  <sheetViews>
    <sheetView showRowColHeaders="0" topLeftCell="B1" workbookViewId="0"/>
  </sheetViews>
  <sheetFormatPr defaultRowHeight="13.2" x14ac:dyDescent="0.2"/>
  <cols>
    <col min="1" max="1" width="0" hidden="1" customWidth="1"/>
  </cols>
  <sheetData>
    <row r="5" spans="3:10" x14ac:dyDescent="0.2">
      <c r="C5" s="41" t="s">
        <v>1245</v>
      </c>
    </row>
    <row r="8" spans="3:10" ht="13.8" thickBot="1" x14ac:dyDescent="0.25"/>
    <row r="9" spans="3:10" x14ac:dyDescent="0.2">
      <c r="C9" s="768" t="s">
        <v>196</v>
      </c>
      <c r="D9" s="769"/>
      <c r="E9" s="769"/>
      <c r="F9" s="769"/>
      <c r="G9" s="769"/>
      <c r="H9" s="769"/>
      <c r="I9" s="769"/>
      <c r="J9" s="770"/>
    </row>
    <row r="10" spans="3:10" x14ac:dyDescent="0.2">
      <c r="C10" s="771"/>
      <c r="D10" s="772"/>
      <c r="E10" s="772"/>
      <c r="F10" s="772"/>
      <c r="G10" s="772"/>
      <c r="H10" s="772"/>
      <c r="I10" s="772"/>
      <c r="J10" s="773"/>
    </row>
    <row r="11" spans="3:10" x14ac:dyDescent="0.2">
      <c r="C11" s="771"/>
      <c r="D11" s="772"/>
      <c r="E11" s="772"/>
      <c r="F11" s="772"/>
      <c r="G11" s="772"/>
      <c r="H11" s="772"/>
      <c r="I11" s="772"/>
      <c r="J11" s="773"/>
    </row>
    <row r="12" spans="3:10" x14ac:dyDescent="0.2">
      <c r="C12" s="771"/>
      <c r="D12" s="772"/>
      <c r="E12" s="772"/>
      <c r="F12" s="772"/>
      <c r="G12" s="772"/>
      <c r="H12" s="772"/>
      <c r="I12" s="772"/>
      <c r="J12" s="773"/>
    </row>
    <row r="13" spans="3:10" x14ac:dyDescent="0.2">
      <c r="C13" s="771"/>
      <c r="D13" s="772"/>
      <c r="E13" s="772"/>
      <c r="F13" s="772"/>
      <c r="G13" s="772"/>
      <c r="H13" s="772"/>
      <c r="I13" s="772"/>
      <c r="J13" s="773"/>
    </row>
    <row r="14" spans="3:10" x14ac:dyDescent="0.2">
      <c r="C14" s="771"/>
      <c r="D14" s="772"/>
      <c r="E14" s="772"/>
      <c r="F14" s="772"/>
      <c r="G14" s="772"/>
      <c r="H14" s="772"/>
      <c r="I14" s="772"/>
      <c r="J14" s="773"/>
    </row>
    <row r="15" spans="3:10" x14ac:dyDescent="0.2">
      <c r="C15" s="771"/>
      <c r="D15" s="772"/>
      <c r="E15" s="772"/>
      <c r="F15" s="772"/>
      <c r="G15" s="772"/>
      <c r="H15" s="772"/>
      <c r="I15" s="772"/>
      <c r="J15" s="773"/>
    </row>
    <row r="16" spans="3:10" x14ac:dyDescent="0.2">
      <c r="C16" s="771"/>
      <c r="D16" s="772"/>
      <c r="E16" s="772"/>
      <c r="F16" s="772"/>
      <c r="G16" s="772"/>
      <c r="H16" s="772"/>
      <c r="I16" s="772"/>
      <c r="J16" s="773"/>
    </row>
    <row r="17" spans="3:10" x14ac:dyDescent="0.2">
      <c r="C17" s="771"/>
      <c r="D17" s="772"/>
      <c r="E17" s="772"/>
      <c r="F17" s="772"/>
      <c r="G17" s="772"/>
      <c r="H17" s="772"/>
      <c r="I17" s="772"/>
      <c r="J17" s="773"/>
    </row>
    <row r="18" spans="3:10" ht="13.8" thickBot="1" x14ac:dyDescent="0.25">
      <c r="C18" s="774"/>
      <c r="D18" s="775"/>
      <c r="E18" s="775"/>
      <c r="F18" s="775"/>
      <c r="G18" s="775"/>
      <c r="H18" s="775"/>
      <c r="I18" s="775"/>
      <c r="J18" s="776"/>
    </row>
  </sheetData>
  <mergeCells count="1">
    <mergeCell ref="C9:J18"/>
  </mergeCells>
  <phoneticPr fontId="5"/>
  <pageMargins left="0.75" right="0.75" top="1" bottom="1" header="0.51200000000000001" footer="0.5120000000000000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9">
    <tabColor indexed="22"/>
  </sheetPr>
  <dimension ref="C5:J18"/>
  <sheetViews>
    <sheetView showRowColHeaders="0" topLeftCell="B1" workbookViewId="0"/>
  </sheetViews>
  <sheetFormatPr defaultRowHeight="13.2" x14ac:dyDescent="0.2"/>
  <cols>
    <col min="1" max="1" width="0" hidden="1" customWidth="1"/>
  </cols>
  <sheetData>
    <row r="5" spans="3:10" x14ac:dyDescent="0.2">
      <c r="C5" s="41" t="s">
        <v>1245</v>
      </c>
    </row>
    <row r="8" spans="3:10" ht="13.8" thickBot="1" x14ac:dyDescent="0.25"/>
    <row r="9" spans="3:10" x14ac:dyDescent="0.2">
      <c r="C9" s="768" t="s">
        <v>812</v>
      </c>
      <c r="D9" s="769"/>
      <c r="E9" s="769"/>
      <c r="F9" s="769"/>
      <c r="G9" s="769"/>
      <c r="H9" s="769"/>
      <c r="I9" s="769"/>
      <c r="J9" s="770"/>
    </row>
    <row r="10" spans="3:10" x14ac:dyDescent="0.2">
      <c r="C10" s="771"/>
      <c r="D10" s="772"/>
      <c r="E10" s="772"/>
      <c r="F10" s="772"/>
      <c r="G10" s="772"/>
      <c r="H10" s="772"/>
      <c r="I10" s="772"/>
      <c r="J10" s="773"/>
    </row>
    <row r="11" spans="3:10" x14ac:dyDescent="0.2">
      <c r="C11" s="771"/>
      <c r="D11" s="772"/>
      <c r="E11" s="772"/>
      <c r="F11" s="772"/>
      <c r="G11" s="772"/>
      <c r="H11" s="772"/>
      <c r="I11" s="772"/>
      <c r="J11" s="773"/>
    </row>
    <row r="12" spans="3:10" x14ac:dyDescent="0.2">
      <c r="C12" s="771"/>
      <c r="D12" s="772"/>
      <c r="E12" s="772"/>
      <c r="F12" s="772"/>
      <c r="G12" s="772"/>
      <c r="H12" s="772"/>
      <c r="I12" s="772"/>
      <c r="J12" s="773"/>
    </row>
    <row r="13" spans="3:10" x14ac:dyDescent="0.2">
      <c r="C13" s="771"/>
      <c r="D13" s="772"/>
      <c r="E13" s="772"/>
      <c r="F13" s="772"/>
      <c r="G13" s="772"/>
      <c r="H13" s="772"/>
      <c r="I13" s="772"/>
      <c r="J13" s="773"/>
    </row>
    <row r="14" spans="3:10" x14ac:dyDescent="0.2">
      <c r="C14" s="771"/>
      <c r="D14" s="772"/>
      <c r="E14" s="772"/>
      <c r="F14" s="772"/>
      <c r="G14" s="772"/>
      <c r="H14" s="772"/>
      <c r="I14" s="772"/>
      <c r="J14" s="773"/>
    </row>
    <row r="15" spans="3:10" x14ac:dyDescent="0.2">
      <c r="C15" s="771"/>
      <c r="D15" s="772"/>
      <c r="E15" s="772"/>
      <c r="F15" s="772"/>
      <c r="G15" s="772"/>
      <c r="H15" s="772"/>
      <c r="I15" s="772"/>
      <c r="J15" s="773"/>
    </row>
    <row r="16" spans="3:10" x14ac:dyDescent="0.2">
      <c r="C16" s="771"/>
      <c r="D16" s="772"/>
      <c r="E16" s="772"/>
      <c r="F16" s="772"/>
      <c r="G16" s="772"/>
      <c r="H16" s="772"/>
      <c r="I16" s="772"/>
      <c r="J16" s="773"/>
    </row>
    <row r="17" spans="3:10" x14ac:dyDescent="0.2">
      <c r="C17" s="771"/>
      <c r="D17" s="772"/>
      <c r="E17" s="772"/>
      <c r="F17" s="772"/>
      <c r="G17" s="772"/>
      <c r="H17" s="772"/>
      <c r="I17" s="772"/>
      <c r="J17" s="773"/>
    </row>
    <row r="18" spans="3:10" ht="13.8" thickBot="1" x14ac:dyDescent="0.25">
      <c r="C18" s="774"/>
      <c r="D18" s="775"/>
      <c r="E18" s="775"/>
      <c r="F18" s="775"/>
      <c r="G18" s="775"/>
      <c r="H18" s="775"/>
      <c r="I18" s="775"/>
      <c r="J18" s="776"/>
    </row>
  </sheetData>
  <mergeCells count="1">
    <mergeCell ref="C9:J18"/>
  </mergeCells>
  <phoneticPr fontId="5"/>
  <pageMargins left="0.75" right="0.75" top="1" bottom="1" header="0.51200000000000001" footer="0.5120000000000000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0">
    <tabColor indexed="22"/>
  </sheetPr>
  <dimension ref="C5:J18"/>
  <sheetViews>
    <sheetView showRowColHeaders="0" topLeftCell="B1" workbookViewId="0">
      <selection activeCell="B1" sqref="B1"/>
    </sheetView>
  </sheetViews>
  <sheetFormatPr defaultRowHeight="13.2" x14ac:dyDescent="0.2"/>
  <cols>
    <col min="1" max="1" width="0" hidden="1" customWidth="1"/>
  </cols>
  <sheetData>
    <row r="5" spans="3:10" x14ac:dyDescent="0.2">
      <c r="D5" s="41" t="s">
        <v>814</v>
      </c>
    </row>
    <row r="6" spans="3:10" x14ac:dyDescent="0.2">
      <c r="E6" t="s">
        <v>815</v>
      </c>
    </row>
    <row r="8" spans="3:10" ht="13.8" thickBot="1" x14ac:dyDescent="0.25"/>
    <row r="9" spans="3:10" x14ac:dyDescent="0.2">
      <c r="C9" s="768" t="s">
        <v>813</v>
      </c>
      <c r="D9" s="769"/>
      <c r="E9" s="769"/>
      <c r="F9" s="769"/>
      <c r="G9" s="769"/>
      <c r="H9" s="769"/>
      <c r="I9" s="769"/>
      <c r="J9" s="770"/>
    </row>
    <row r="10" spans="3:10" x14ac:dyDescent="0.2">
      <c r="C10" s="771"/>
      <c r="D10" s="772"/>
      <c r="E10" s="772"/>
      <c r="F10" s="772"/>
      <c r="G10" s="772"/>
      <c r="H10" s="772"/>
      <c r="I10" s="772"/>
      <c r="J10" s="773"/>
    </row>
    <row r="11" spans="3:10" x14ac:dyDescent="0.2">
      <c r="C11" s="771"/>
      <c r="D11" s="772"/>
      <c r="E11" s="772"/>
      <c r="F11" s="772"/>
      <c r="G11" s="772"/>
      <c r="H11" s="772"/>
      <c r="I11" s="772"/>
      <c r="J11" s="773"/>
    </row>
    <row r="12" spans="3:10" x14ac:dyDescent="0.2">
      <c r="C12" s="771"/>
      <c r="D12" s="772"/>
      <c r="E12" s="772"/>
      <c r="F12" s="772"/>
      <c r="G12" s="772"/>
      <c r="H12" s="772"/>
      <c r="I12" s="772"/>
      <c r="J12" s="773"/>
    </row>
    <row r="13" spans="3:10" x14ac:dyDescent="0.2">
      <c r="C13" s="771"/>
      <c r="D13" s="772"/>
      <c r="E13" s="772"/>
      <c r="F13" s="772"/>
      <c r="G13" s="772"/>
      <c r="H13" s="772"/>
      <c r="I13" s="772"/>
      <c r="J13" s="773"/>
    </row>
    <row r="14" spans="3:10" x14ac:dyDescent="0.2">
      <c r="C14" s="771"/>
      <c r="D14" s="772"/>
      <c r="E14" s="772"/>
      <c r="F14" s="772"/>
      <c r="G14" s="772"/>
      <c r="H14" s="772"/>
      <c r="I14" s="772"/>
      <c r="J14" s="773"/>
    </row>
    <row r="15" spans="3:10" x14ac:dyDescent="0.2">
      <c r="C15" s="771"/>
      <c r="D15" s="772"/>
      <c r="E15" s="772"/>
      <c r="F15" s="772"/>
      <c r="G15" s="772"/>
      <c r="H15" s="772"/>
      <c r="I15" s="772"/>
      <c r="J15" s="773"/>
    </row>
    <row r="16" spans="3:10" x14ac:dyDescent="0.2">
      <c r="C16" s="771"/>
      <c r="D16" s="772"/>
      <c r="E16" s="772"/>
      <c r="F16" s="772"/>
      <c r="G16" s="772"/>
      <c r="H16" s="772"/>
      <c r="I16" s="772"/>
      <c r="J16" s="773"/>
    </row>
    <row r="17" spans="3:10" x14ac:dyDescent="0.2">
      <c r="C17" s="771"/>
      <c r="D17" s="772"/>
      <c r="E17" s="772"/>
      <c r="F17" s="772"/>
      <c r="G17" s="772"/>
      <c r="H17" s="772"/>
      <c r="I17" s="772"/>
      <c r="J17" s="773"/>
    </row>
    <row r="18" spans="3:10" ht="13.8" thickBot="1" x14ac:dyDescent="0.25">
      <c r="C18" s="774"/>
      <c r="D18" s="775"/>
      <c r="E18" s="775"/>
      <c r="F18" s="775"/>
      <c r="G18" s="775"/>
      <c r="H18" s="775"/>
      <c r="I18" s="775"/>
      <c r="J18" s="776"/>
    </row>
  </sheetData>
  <mergeCells count="1">
    <mergeCell ref="C9:J18"/>
  </mergeCells>
  <phoneticPr fontId="5"/>
  <pageMargins left="0.75" right="0.75" top="1" bottom="1" header="0.51200000000000001" footer="0.51200000000000001"/>
  <pageSetup paperSize="9" orientation="portrait" verticalDpi="0"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5"/>
  <dimension ref="B2:K35"/>
  <sheetViews>
    <sheetView showRowColHeaders="0" workbookViewId="0"/>
  </sheetViews>
  <sheetFormatPr defaultRowHeight="13.2" x14ac:dyDescent="0.2"/>
  <cols>
    <col min="1" max="1" width="2.6640625" customWidth="1"/>
    <col min="2" max="2" width="4.33203125" customWidth="1"/>
    <col min="6" max="6" width="10.6640625" customWidth="1"/>
    <col min="7" max="7" width="5.21875" customWidth="1"/>
    <col min="8" max="8" width="6.21875" customWidth="1"/>
    <col min="9" max="9" width="19" customWidth="1"/>
    <col min="10" max="10" width="28.6640625" customWidth="1"/>
  </cols>
  <sheetData>
    <row r="2" spans="2:11" ht="14.4" x14ac:dyDescent="0.2">
      <c r="B2" s="330" t="s">
        <v>394</v>
      </c>
    </row>
    <row r="3" spans="2:11" ht="13.8" thickBot="1" x14ac:dyDescent="0.25">
      <c r="B3" s="90"/>
    </row>
    <row r="4" spans="2:11" ht="13.8" thickTop="1" x14ac:dyDescent="0.2">
      <c r="C4" s="677" t="s">
        <v>480</v>
      </c>
      <c r="D4" s="690" t="s">
        <v>842</v>
      </c>
      <c r="E4" s="680"/>
      <c r="F4" s="680"/>
      <c r="G4" s="680"/>
      <c r="H4" s="680"/>
      <c r="I4" s="680"/>
      <c r="J4" s="680"/>
      <c r="K4" s="351"/>
    </row>
    <row r="5" spans="2:11" x14ac:dyDescent="0.2">
      <c r="C5" s="678"/>
      <c r="D5" s="688"/>
      <c r="E5" s="682"/>
      <c r="F5" s="682"/>
      <c r="G5" s="682"/>
      <c r="H5" s="682"/>
      <c r="I5" s="682"/>
      <c r="J5" s="682"/>
      <c r="K5" s="351"/>
    </row>
    <row r="6" spans="2:11" x14ac:dyDescent="0.2">
      <c r="C6" s="678"/>
      <c r="D6" s="688"/>
      <c r="E6" s="682"/>
      <c r="F6" s="682"/>
      <c r="G6" s="682"/>
      <c r="H6" s="682"/>
      <c r="I6" s="682"/>
      <c r="J6" s="682"/>
      <c r="K6" s="351"/>
    </row>
    <row r="7" spans="2:11" x14ac:dyDescent="0.2">
      <c r="C7" s="678"/>
      <c r="D7" s="688"/>
      <c r="E7" s="682"/>
      <c r="F7" s="682"/>
      <c r="G7" s="682"/>
      <c r="H7" s="682"/>
      <c r="I7" s="682"/>
      <c r="J7" s="682"/>
      <c r="K7" s="351"/>
    </row>
    <row r="8" spans="2:11" ht="13.8" thickBot="1" x14ac:dyDescent="0.25">
      <c r="C8" s="679"/>
      <c r="D8" s="689"/>
      <c r="E8" s="684"/>
      <c r="F8" s="684"/>
      <c r="G8" s="684"/>
      <c r="H8" s="684"/>
      <c r="I8" s="684"/>
      <c r="J8" s="684"/>
      <c r="K8" s="351"/>
    </row>
    <row r="9" spans="2:11" ht="13.8" thickTop="1" x14ac:dyDescent="0.2">
      <c r="C9" s="90"/>
    </row>
    <row r="10" spans="2:11" x14ac:dyDescent="0.2">
      <c r="C10" s="331" t="s">
        <v>1377</v>
      </c>
      <c r="D10" s="102" t="s">
        <v>123</v>
      </c>
    </row>
    <row r="11" spans="2:11" x14ac:dyDescent="0.2">
      <c r="C11" s="41"/>
      <c r="D11" s="102" t="s">
        <v>125</v>
      </c>
    </row>
    <row r="12" spans="2:11" x14ac:dyDescent="0.2">
      <c r="C12" s="41"/>
      <c r="D12" s="36"/>
    </row>
    <row r="13" spans="2:11" x14ac:dyDescent="0.2">
      <c r="C13" s="41"/>
      <c r="D13" s="102" t="s">
        <v>124</v>
      </c>
    </row>
    <row r="14" spans="2:11" x14ac:dyDescent="0.2">
      <c r="C14" s="41"/>
      <c r="D14" s="102" t="s">
        <v>126</v>
      </c>
    </row>
    <row r="15" spans="2:11" x14ac:dyDescent="0.2">
      <c r="C15" s="41"/>
      <c r="D15" s="102" t="s">
        <v>127</v>
      </c>
    </row>
    <row r="16" spans="2:11" x14ac:dyDescent="0.2">
      <c r="C16" s="41"/>
    </row>
    <row r="18" spans="3:10" x14ac:dyDescent="0.2">
      <c r="C18" s="3"/>
      <c r="D18" s="4"/>
      <c r="E18" s="4"/>
      <c r="F18" s="4"/>
      <c r="G18" s="4"/>
      <c r="H18" s="4"/>
      <c r="I18" s="4"/>
      <c r="J18" s="11"/>
    </row>
    <row r="19" spans="3:10" x14ac:dyDescent="0.2">
      <c r="C19" s="6"/>
      <c r="D19" s="1"/>
      <c r="E19" s="1"/>
      <c r="F19" s="1"/>
      <c r="G19" s="1"/>
      <c r="H19" s="1"/>
      <c r="I19" s="250"/>
      <c r="J19" s="5"/>
    </row>
    <row r="20" spans="3:10" x14ac:dyDescent="0.2">
      <c r="C20" s="202" t="s">
        <v>173</v>
      </c>
      <c r="D20" s="1"/>
      <c r="E20" s="1"/>
      <c r="F20" s="1"/>
      <c r="G20" s="1"/>
      <c r="H20" s="1"/>
      <c r="I20" s="151" t="s">
        <v>1118</v>
      </c>
      <c r="J20" s="5"/>
    </row>
    <row r="21" spans="3:10" x14ac:dyDescent="0.2">
      <c r="C21" s="6"/>
      <c r="D21" s="1"/>
      <c r="E21" s="1"/>
      <c r="F21" s="1"/>
      <c r="G21" s="1"/>
      <c r="H21" s="1"/>
      <c r="I21" s="379" t="s">
        <v>792</v>
      </c>
      <c r="J21" s="5"/>
    </row>
    <row r="22" spans="3:10" x14ac:dyDescent="0.2">
      <c r="C22" s="202" t="s">
        <v>1221</v>
      </c>
      <c r="D22" s="1"/>
      <c r="E22" s="1"/>
      <c r="F22" s="1"/>
      <c r="G22" s="1"/>
      <c r="H22" s="1"/>
      <c r="I22" s="1"/>
      <c r="J22" s="5"/>
    </row>
    <row r="23" spans="3:10" x14ac:dyDescent="0.2">
      <c r="C23" s="6"/>
      <c r="D23" s="1"/>
      <c r="E23" s="1"/>
      <c r="F23" s="1"/>
      <c r="G23" s="1"/>
      <c r="H23" s="1"/>
      <c r="I23" s="1"/>
      <c r="J23" s="5"/>
    </row>
    <row r="24" spans="3:10" x14ac:dyDescent="0.2">
      <c r="C24" s="6"/>
      <c r="D24" s="1"/>
      <c r="E24" s="8"/>
      <c r="F24" s="250" t="s">
        <v>177</v>
      </c>
      <c r="G24" s="1"/>
      <c r="H24" s="1"/>
      <c r="I24" s="1"/>
      <c r="J24" s="5"/>
    </row>
    <row r="25" spans="3:10" x14ac:dyDescent="0.2">
      <c r="C25" s="201"/>
      <c r="D25" s="1"/>
      <c r="E25" s="55" t="s">
        <v>381</v>
      </c>
      <c r="F25" s="203">
        <f>IF(ISERROR(MATCH(E25,F29:F34,TRUE)),"",MATCH(E25,F29:F34,TRUE))</f>
        <v>1</v>
      </c>
      <c r="G25" s="1"/>
      <c r="H25" s="1"/>
      <c r="I25" s="151" t="s">
        <v>249</v>
      </c>
      <c r="J25" s="380" t="s">
        <v>876</v>
      </c>
    </row>
    <row r="26" spans="3:10" x14ac:dyDescent="0.2">
      <c r="C26" s="6"/>
      <c r="D26" s="1"/>
      <c r="E26" s="1"/>
      <c r="F26" s="379" t="s">
        <v>174</v>
      </c>
      <c r="G26" s="1"/>
      <c r="H26" s="1"/>
      <c r="I26" s="151" t="s">
        <v>919</v>
      </c>
      <c r="J26" s="380" t="s">
        <v>877</v>
      </c>
    </row>
    <row r="27" spans="3:10" x14ac:dyDescent="0.2">
      <c r="C27" s="6"/>
      <c r="D27" s="1"/>
      <c r="E27" s="1"/>
      <c r="F27" s="378"/>
      <c r="G27" s="1"/>
      <c r="H27" s="1"/>
      <c r="I27" s="151" t="s">
        <v>920</v>
      </c>
      <c r="J27" s="380" t="s">
        <v>878</v>
      </c>
    </row>
    <row r="28" spans="3:10" x14ac:dyDescent="0.2">
      <c r="C28" s="6"/>
      <c r="D28" s="1"/>
      <c r="E28" s="1"/>
      <c r="F28" s="1"/>
      <c r="G28" s="1"/>
      <c r="H28" s="1"/>
      <c r="I28" s="151" t="s">
        <v>284</v>
      </c>
      <c r="J28" s="380" t="s">
        <v>879</v>
      </c>
    </row>
    <row r="29" spans="3:10" x14ac:dyDescent="0.2">
      <c r="C29" s="6"/>
      <c r="D29" s="1"/>
      <c r="E29" s="1"/>
      <c r="F29" s="200" t="s">
        <v>178</v>
      </c>
      <c r="G29" s="1"/>
      <c r="H29" s="1"/>
      <c r="I29" s="151" t="s">
        <v>285</v>
      </c>
      <c r="J29" s="380" t="s">
        <v>880</v>
      </c>
    </row>
    <row r="30" spans="3:10" x14ac:dyDescent="0.2">
      <c r="C30" s="6"/>
      <c r="D30" s="1"/>
      <c r="E30" s="1"/>
      <c r="F30" s="32" t="s">
        <v>179</v>
      </c>
      <c r="G30" s="1"/>
      <c r="H30" s="1"/>
      <c r="I30" s="151" t="s">
        <v>286</v>
      </c>
      <c r="J30" s="380" t="s">
        <v>910</v>
      </c>
    </row>
    <row r="31" spans="3:10" x14ac:dyDescent="0.2">
      <c r="C31" s="6"/>
      <c r="D31" s="1"/>
      <c r="E31" s="1"/>
      <c r="F31" s="32" t="s">
        <v>180</v>
      </c>
      <c r="G31" s="1"/>
      <c r="H31" s="1"/>
      <c r="I31" s="1"/>
      <c r="J31" s="5"/>
    </row>
    <row r="32" spans="3:10" x14ac:dyDescent="0.2">
      <c r="C32" s="6"/>
      <c r="D32" s="1"/>
      <c r="E32" s="1"/>
      <c r="F32" s="32" t="s">
        <v>181</v>
      </c>
      <c r="G32" s="1"/>
      <c r="H32" s="1"/>
      <c r="I32" s="1"/>
      <c r="J32" s="5"/>
    </row>
    <row r="33" spans="3:10" x14ac:dyDescent="0.2">
      <c r="C33" s="6"/>
      <c r="D33" s="1"/>
      <c r="E33" s="1"/>
      <c r="F33" s="32" t="s">
        <v>185</v>
      </c>
      <c r="G33" s="1"/>
      <c r="H33" s="1"/>
      <c r="I33" s="1"/>
      <c r="J33" s="5"/>
    </row>
    <row r="34" spans="3:10" x14ac:dyDescent="0.2">
      <c r="C34" s="6"/>
      <c r="D34" s="1"/>
      <c r="E34" s="1"/>
      <c r="F34" s="33" t="s">
        <v>186</v>
      </c>
      <c r="G34" s="1"/>
      <c r="H34" s="1"/>
      <c r="I34" s="1"/>
      <c r="J34" s="5"/>
    </row>
    <row r="35" spans="3:10" x14ac:dyDescent="0.2">
      <c r="C35" s="7"/>
      <c r="D35" s="8"/>
      <c r="E35" s="8"/>
      <c r="F35" s="8"/>
      <c r="G35" s="8"/>
      <c r="H35" s="8"/>
      <c r="I35" s="8"/>
      <c r="J35" s="9"/>
    </row>
  </sheetData>
  <mergeCells count="2">
    <mergeCell ref="C4:C8"/>
    <mergeCell ref="D4:J8"/>
  </mergeCells>
  <phoneticPr fontId="5"/>
  <dataValidations count="1">
    <dataValidation type="list" allowBlank="1" showInputMessage="1" showErrorMessage="1" sqref="E25" xr:uid="{00000000-0002-0000-2E00-000000000000}">
      <formula1>$F$29:$F$34</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dimension ref="B2:I33"/>
  <sheetViews>
    <sheetView showRowColHeaders="0" workbookViewId="0"/>
  </sheetViews>
  <sheetFormatPr defaultRowHeight="13.2" x14ac:dyDescent="0.2"/>
  <cols>
    <col min="1" max="1" width="2.6640625" customWidth="1"/>
    <col min="2" max="2" width="4.33203125" customWidth="1"/>
    <col min="3" max="3" width="23.33203125" customWidth="1"/>
    <col min="4" max="4" width="1.33203125" customWidth="1"/>
    <col min="5" max="5" width="21.88671875" customWidth="1"/>
    <col min="6" max="6" width="1.33203125" customWidth="1"/>
    <col min="7" max="7" width="24.88671875" customWidth="1"/>
    <col min="8" max="8" width="1.6640625" customWidth="1"/>
  </cols>
  <sheetData>
    <row r="2" spans="2:9" ht="14.4" x14ac:dyDescent="0.2">
      <c r="B2" s="330" t="s">
        <v>395</v>
      </c>
    </row>
    <row r="3" spans="2:9" ht="13.8" thickBot="1" x14ac:dyDescent="0.25"/>
    <row r="4" spans="2:9" ht="12.75" customHeight="1" thickTop="1" x14ac:dyDescent="0.2">
      <c r="C4" s="730" t="s">
        <v>1034</v>
      </c>
      <c r="D4" s="671"/>
      <c r="E4" s="671"/>
      <c r="F4" s="671"/>
      <c r="G4" s="671"/>
      <c r="H4" s="671"/>
      <c r="I4" s="672"/>
    </row>
    <row r="5" spans="2:9" ht="12.75" customHeight="1" x14ac:dyDescent="0.2">
      <c r="C5" s="777"/>
      <c r="D5" s="778"/>
      <c r="E5" s="778"/>
      <c r="F5" s="778"/>
      <c r="G5" s="778"/>
      <c r="H5" s="778"/>
      <c r="I5" s="779"/>
    </row>
    <row r="6" spans="2:9" ht="12.75" customHeight="1" thickBot="1" x14ac:dyDescent="0.25">
      <c r="C6" s="780"/>
      <c r="D6" s="673"/>
      <c r="E6" s="673"/>
      <c r="F6" s="673"/>
      <c r="G6" s="673"/>
      <c r="H6" s="673"/>
      <c r="I6" s="674"/>
    </row>
    <row r="7" spans="2:9" ht="13.8" thickTop="1" x14ac:dyDescent="0.2">
      <c r="D7" s="36"/>
      <c r="E7" s="36"/>
      <c r="F7" s="36"/>
      <c r="G7" s="36"/>
      <c r="H7" s="36"/>
      <c r="I7" s="36"/>
    </row>
    <row r="8" spans="2:9" ht="15.75" customHeight="1" x14ac:dyDescent="0.2">
      <c r="C8" s="102" t="s">
        <v>1285</v>
      </c>
      <c r="D8" s="90"/>
      <c r="E8" s="90"/>
      <c r="F8" s="90"/>
      <c r="G8" s="90"/>
    </row>
    <row r="9" spans="2:9" x14ac:dyDescent="0.2">
      <c r="B9" s="35"/>
      <c r="D9" s="90"/>
      <c r="F9" s="90"/>
      <c r="G9" s="90"/>
    </row>
    <row r="10" spans="2:9" x14ac:dyDescent="0.2">
      <c r="B10" s="35"/>
      <c r="C10" s="41" t="s">
        <v>128</v>
      </c>
      <c r="D10" s="90"/>
      <c r="F10" s="90"/>
      <c r="G10" s="90"/>
    </row>
    <row r="11" spans="2:9" x14ac:dyDescent="0.2">
      <c r="B11" s="36"/>
    </row>
    <row r="12" spans="2:9" x14ac:dyDescent="0.2">
      <c r="B12" s="36"/>
      <c r="C12" s="41" t="s">
        <v>793</v>
      </c>
    </row>
    <row r="14" spans="2:9" x14ac:dyDescent="0.2">
      <c r="C14" s="41" t="s">
        <v>794</v>
      </c>
    </row>
    <row r="15" spans="2:9" x14ac:dyDescent="0.2">
      <c r="C15" s="90"/>
    </row>
    <row r="16" spans="2:9" x14ac:dyDescent="0.2">
      <c r="D16" s="1"/>
      <c r="E16" s="1"/>
      <c r="F16" s="1"/>
      <c r="G16" s="1"/>
      <c r="H16" s="1"/>
      <c r="I16" s="1"/>
    </row>
    <row r="17" spans="3:9" x14ac:dyDescent="0.2">
      <c r="D17" s="1"/>
      <c r="E17" s="1"/>
      <c r="F17" s="1"/>
      <c r="G17" s="1"/>
      <c r="H17" s="1"/>
      <c r="I17" s="1"/>
    </row>
    <row r="18" spans="3:9" x14ac:dyDescent="0.2">
      <c r="D18" s="1"/>
      <c r="E18" s="1"/>
      <c r="F18" s="1"/>
      <c r="G18" s="1"/>
      <c r="H18" s="1"/>
      <c r="I18" s="1"/>
    </row>
    <row r="19" spans="3:9" x14ac:dyDescent="0.2">
      <c r="C19" s="35"/>
      <c r="D19" s="5"/>
      <c r="E19" s="192" t="s">
        <v>1033</v>
      </c>
      <c r="F19" s="103"/>
      <c r="G19" s="192" t="s">
        <v>740</v>
      </c>
      <c r="H19" s="104"/>
      <c r="I19" s="105"/>
    </row>
    <row r="20" spans="3:9" x14ac:dyDescent="0.2">
      <c r="C20" s="341"/>
      <c r="D20" s="5"/>
      <c r="F20" s="32"/>
      <c r="H20" s="6"/>
      <c r="I20" s="35"/>
    </row>
    <row r="21" spans="3:9" x14ac:dyDescent="0.2">
      <c r="C21" s="18" t="s">
        <v>743</v>
      </c>
      <c r="D21" s="5"/>
      <c r="E21" s="383">
        <v>40964</v>
      </c>
      <c r="F21" s="77"/>
      <c r="G21" s="204" t="s">
        <v>533</v>
      </c>
      <c r="H21" s="106"/>
      <c r="I21" s="108"/>
    </row>
    <row r="22" spans="3:9" x14ac:dyDescent="0.2">
      <c r="C22" s="35"/>
      <c r="D22" s="340"/>
      <c r="E22" s="109"/>
      <c r="F22" s="77"/>
      <c r="G22" s="107"/>
      <c r="H22" s="106"/>
      <c r="I22" s="110"/>
    </row>
    <row r="23" spans="3:9" ht="42.75" customHeight="1" x14ac:dyDescent="0.2">
      <c r="C23" s="52" t="s">
        <v>744</v>
      </c>
      <c r="D23" s="5"/>
      <c r="E23" s="384" t="s">
        <v>1035</v>
      </c>
      <c r="F23" s="111"/>
      <c r="G23" s="571" t="s">
        <v>534</v>
      </c>
      <c r="H23" s="112"/>
      <c r="I23" s="113"/>
    </row>
    <row r="24" spans="3:9" x14ac:dyDescent="0.2">
      <c r="C24" s="35"/>
      <c r="D24" s="340"/>
      <c r="E24" s="114"/>
      <c r="F24" s="77"/>
      <c r="G24" s="107"/>
      <c r="H24" s="106"/>
      <c r="I24" s="107"/>
    </row>
    <row r="25" spans="3:9" x14ac:dyDescent="0.2">
      <c r="C25" s="18" t="s">
        <v>745</v>
      </c>
      <c r="D25" s="5"/>
      <c r="E25" s="385" t="s">
        <v>1036</v>
      </c>
      <c r="F25" s="77"/>
      <c r="G25" s="204" t="s">
        <v>535</v>
      </c>
      <c r="H25" s="106"/>
      <c r="I25" s="108"/>
    </row>
    <row r="26" spans="3:9" ht="37.5" customHeight="1" x14ac:dyDescent="0.2"/>
    <row r="27" spans="3:9" x14ac:dyDescent="0.2">
      <c r="E27" s="18" t="s">
        <v>955</v>
      </c>
    </row>
    <row r="28" spans="3:9" x14ac:dyDescent="0.2">
      <c r="E28" s="1"/>
    </row>
    <row r="29" spans="3:9" x14ac:dyDescent="0.2">
      <c r="C29" s="18" t="s">
        <v>743</v>
      </c>
      <c r="E29" s="206"/>
    </row>
    <row r="30" spans="3:9" x14ac:dyDescent="0.2">
      <c r="C30" s="105"/>
      <c r="E30" s="115"/>
    </row>
    <row r="31" spans="3:9" x14ac:dyDescent="0.2">
      <c r="C31" s="52" t="s">
        <v>744</v>
      </c>
      <c r="E31" s="207"/>
    </row>
    <row r="32" spans="3:9" x14ac:dyDescent="0.2">
      <c r="C32" s="30"/>
      <c r="E32" s="32"/>
    </row>
    <row r="33" spans="3:5" x14ac:dyDescent="0.2">
      <c r="C33" s="18" t="s">
        <v>745</v>
      </c>
      <c r="E33" s="208"/>
    </row>
  </sheetData>
  <mergeCells count="1">
    <mergeCell ref="C4:I6"/>
  </mergeCells>
  <phoneticPr fontId="5"/>
  <pageMargins left="0.75" right="0.75" top="1" bottom="1" header="0.51200000000000001" footer="0.51200000000000001"/>
  <pageSetup paperSize="9" orientation="portrait" verticalDpi="0" r:id="rId1"/>
  <headerFooter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dimension ref="B2:N51"/>
  <sheetViews>
    <sheetView workbookViewId="0"/>
  </sheetViews>
  <sheetFormatPr defaultRowHeight="13.2" x14ac:dyDescent="0.2"/>
  <cols>
    <col min="1" max="1" width="2.6640625" customWidth="1"/>
    <col min="2" max="2" width="5" customWidth="1"/>
    <col min="3" max="3" width="7" customWidth="1"/>
    <col min="4" max="4" width="13.21875" customWidth="1"/>
    <col min="5" max="5" width="11.109375" customWidth="1"/>
    <col min="6" max="6" width="12.77734375" customWidth="1"/>
    <col min="7" max="7" width="9.77734375" customWidth="1"/>
    <col min="8" max="8" width="13" customWidth="1"/>
    <col min="9" max="9" width="11.77734375" customWidth="1"/>
    <col min="10" max="10" width="11.88671875" customWidth="1"/>
    <col min="11" max="11" width="10.6640625" customWidth="1"/>
    <col min="12" max="12" width="16.6640625" customWidth="1"/>
    <col min="13" max="13" width="27.88671875" customWidth="1"/>
  </cols>
  <sheetData>
    <row r="2" spans="2:13" ht="14.4" x14ac:dyDescent="0.2">
      <c r="B2" s="330" t="s">
        <v>557</v>
      </c>
      <c r="C2" s="79"/>
      <c r="D2" s="79"/>
      <c r="E2" s="79"/>
      <c r="F2" s="79"/>
      <c r="G2" s="79"/>
      <c r="H2" s="79"/>
      <c r="I2" s="79"/>
      <c r="J2" s="79"/>
      <c r="K2" s="79"/>
      <c r="L2" s="79"/>
      <c r="M2" s="79"/>
    </row>
    <row r="3" spans="2:13" ht="13.8" thickBot="1" x14ac:dyDescent="0.25"/>
    <row r="4" spans="2:13" ht="14.25" customHeight="1" thickTop="1" x14ac:dyDescent="0.2">
      <c r="B4" s="39"/>
      <c r="C4" s="715" t="s">
        <v>1381</v>
      </c>
      <c r="D4" s="721" t="s">
        <v>583</v>
      </c>
      <c r="E4" s="781"/>
      <c r="F4" s="781"/>
      <c r="G4" s="781"/>
      <c r="H4" s="781"/>
      <c r="I4" s="781"/>
      <c r="J4" s="781"/>
      <c r="K4" s="781"/>
      <c r="L4" s="382"/>
      <c r="M4" s="381"/>
    </row>
    <row r="5" spans="2:13" ht="13.8" thickBot="1" x14ac:dyDescent="0.25">
      <c r="B5" s="39"/>
      <c r="C5" s="691"/>
      <c r="D5" s="782"/>
      <c r="E5" s="783"/>
      <c r="F5" s="783"/>
      <c r="G5" s="783"/>
      <c r="H5" s="783"/>
      <c r="I5" s="783"/>
      <c r="J5" s="783"/>
      <c r="K5" s="783"/>
      <c r="L5" s="382"/>
      <c r="M5" s="381"/>
    </row>
    <row r="6" spans="2:13" ht="13.5" customHeight="1" thickTop="1" x14ac:dyDescent="0.2">
      <c r="B6" s="39"/>
      <c r="C6" s="80"/>
      <c r="D6" s="81"/>
      <c r="E6" s="81"/>
      <c r="F6" s="81"/>
      <c r="G6" s="81"/>
      <c r="H6" s="81"/>
      <c r="I6" s="81"/>
      <c r="J6" s="81"/>
      <c r="K6" s="81"/>
      <c r="L6" s="81"/>
      <c r="M6" s="81"/>
    </row>
    <row r="7" spans="2:13" x14ac:dyDescent="0.2">
      <c r="C7" s="83"/>
      <c r="G7" s="97" t="s">
        <v>564</v>
      </c>
      <c r="H7" s="83"/>
    </row>
    <row r="8" spans="2:13" ht="13.5" customHeight="1" x14ac:dyDescent="0.2">
      <c r="C8" s="146" t="s">
        <v>675</v>
      </c>
      <c r="F8" s="82"/>
      <c r="G8" s="129" t="s">
        <v>494</v>
      </c>
    </row>
    <row r="9" spans="2:13" ht="13.5" customHeight="1" x14ac:dyDescent="0.2"/>
    <row r="10" spans="2:13" ht="13.5" customHeight="1" x14ac:dyDescent="0.2">
      <c r="F10" s="161"/>
      <c r="G10" s="569"/>
      <c r="H10" s="570" t="s">
        <v>928</v>
      </c>
      <c r="I10" s="339" t="s">
        <v>937</v>
      </c>
    </row>
    <row r="11" spans="2:13" ht="6.75" customHeight="1" x14ac:dyDescent="0.2">
      <c r="F11" s="161"/>
      <c r="G11" s="36"/>
      <c r="H11" s="569"/>
      <c r="I11" s="339"/>
      <c r="M11" s="84"/>
    </row>
    <row r="12" spans="2:13" ht="13.5" customHeight="1" x14ac:dyDescent="0.2">
      <c r="F12" s="161"/>
      <c r="G12" s="569"/>
      <c r="H12" s="570" t="s">
        <v>78</v>
      </c>
      <c r="I12" s="339" t="s">
        <v>676</v>
      </c>
      <c r="M12" s="84"/>
    </row>
    <row r="13" spans="2:13" ht="6.75" customHeight="1" x14ac:dyDescent="0.2">
      <c r="F13" s="162"/>
      <c r="G13" s="36"/>
      <c r="H13" s="569"/>
      <c r="I13" s="339"/>
    </row>
    <row r="14" spans="2:13" ht="13.5" customHeight="1" x14ac:dyDescent="0.2">
      <c r="F14" s="161"/>
      <c r="G14" s="569"/>
      <c r="H14" s="139" t="s">
        <v>558</v>
      </c>
      <c r="I14" s="339" t="s">
        <v>676</v>
      </c>
      <c r="K14" s="1"/>
    </row>
    <row r="15" spans="2:13" ht="6.75" customHeight="1" x14ac:dyDescent="0.2">
      <c r="F15" s="162"/>
      <c r="G15" s="36"/>
      <c r="H15" s="569"/>
      <c r="I15" s="295"/>
      <c r="K15" s="1"/>
    </row>
    <row r="16" spans="2:13" ht="13.5" customHeight="1" x14ac:dyDescent="0.2">
      <c r="F16" s="161"/>
      <c r="G16" s="569"/>
      <c r="H16" s="570" t="s">
        <v>79</v>
      </c>
      <c r="I16" s="339" t="s">
        <v>937</v>
      </c>
      <c r="K16" s="1"/>
    </row>
    <row r="17" spans="2:14" ht="6.75" customHeight="1" x14ac:dyDescent="0.2">
      <c r="F17" s="186"/>
      <c r="G17" s="36"/>
      <c r="H17" s="569"/>
      <c r="I17" s="339"/>
    </row>
    <row r="18" spans="2:14" ht="13.5" customHeight="1" x14ac:dyDescent="0.2">
      <c r="F18" s="161"/>
      <c r="G18" s="569"/>
      <c r="H18" s="570" t="s">
        <v>80</v>
      </c>
      <c r="I18" s="339" t="s">
        <v>81</v>
      </c>
    </row>
    <row r="19" spans="2:14" ht="6.75" customHeight="1" x14ac:dyDescent="0.2"/>
    <row r="20" spans="2:14" ht="13.5" customHeight="1" x14ac:dyDescent="0.2">
      <c r="G20" s="129" t="s">
        <v>1236</v>
      </c>
    </row>
    <row r="21" spans="2:14" ht="13.5" customHeight="1" x14ac:dyDescent="0.2">
      <c r="G21" s="129" t="s">
        <v>1235</v>
      </c>
    </row>
    <row r="22" spans="2:14" ht="13.5" customHeight="1" x14ac:dyDescent="0.2"/>
    <row r="23" spans="2:14" x14ac:dyDescent="0.2">
      <c r="D23" s="52" t="s">
        <v>559</v>
      </c>
      <c r="E23" s="52" t="s">
        <v>80</v>
      </c>
      <c r="F23" s="1" t="s">
        <v>382</v>
      </c>
      <c r="G23" s="105"/>
      <c r="H23" s="784" t="s">
        <v>598</v>
      </c>
      <c r="I23" s="785"/>
      <c r="J23" s="171" t="s">
        <v>383</v>
      </c>
    </row>
    <row r="25" spans="2:14" x14ac:dyDescent="0.2">
      <c r="C25" s="18" t="s">
        <v>593</v>
      </c>
      <c r="D25" s="163" t="str">
        <f>"行："&amp;ROW()</f>
        <v>行：25</v>
      </c>
      <c r="E25" s="37"/>
      <c r="F25" t="s">
        <v>339</v>
      </c>
      <c r="H25" s="124"/>
      <c r="I25" s="124"/>
      <c r="J25" t="s">
        <v>339</v>
      </c>
      <c r="L25" s="165"/>
    </row>
    <row r="26" spans="2:14" ht="6.75" customHeight="1" x14ac:dyDescent="0.2">
      <c r="C26" s="167"/>
      <c r="D26" s="168"/>
      <c r="E26" s="169"/>
      <c r="F26" s="35"/>
      <c r="H26" s="124"/>
      <c r="I26" s="124"/>
      <c r="J26" s="35"/>
      <c r="L26" s="165"/>
    </row>
    <row r="27" spans="2:14" x14ac:dyDescent="0.2">
      <c r="C27" s="18" t="s">
        <v>594</v>
      </c>
      <c r="D27" s="164" t="str">
        <f>"列："&amp;COLUMN()</f>
        <v>列：4</v>
      </c>
      <c r="E27" s="37"/>
      <c r="F27" t="s">
        <v>340</v>
      </c>
      <c r="H27" s="124"/>
      <c r="I27" s="124"/>
      <c r="J27" t="s">
        <v>340</v>
      </c>
      <c r="L27" s="165"/>
    </row>
    <row r="28" spans="2:14" ht="6.75" customHeight="1" x14ac:dyDescent="0.2">
      <c r="C28" s="167"/>
      <c r="D28" s="170"/>
      <c r="E28" s="169"/>
      <c r="F28" s="35"/>
      <c r="H28" s="124"/>
      <c r="I28" s="124"/>
      <c r="J28" s="35"/>
      <c r="L28" s="165"/>
    </row>
    <row r="29" spans="2:14" x14ac:dyDescent="0.2">
      <c r="C29" s="18" t="s">
        <v>595</v>
      </c>
      <c r="D29" s="150" t="s">
        <v>597</v>
      </c>
      <c r="E29" s="127"/>
      <c r="F29" t="s">
        <v>342</v>
      </c>
      <c r="H29" s="124"/>
      <c r="I29" s="124"/>
      <c r="J29" t="s">
        <v>342</v>
      </c>
      <c r="L29" s="165"/>
    </row>
    <row r="30" spans="2:14" x14ac:dyDescent="0.2">
      <c r="H30" s="35"/>
      <c r="I30" s="35"/>
      <c r="J30" s="35"/>
      <c r="K30" s="35"/>
      <c r="L30" s="35"/>
    </row>
    <row r="31" spans="2:14" ht="18.75" customHeight="1" x14ac:dyDescent="0.2">
      <c r="H31" s="128" t="s">
        <v>525</v>
      </c>
      <c r="L31" s="105"/>
      <c r="M31" s="105"/>
      <c r="N31" s="35"/>
    </row>
    <row r="32" spans="2:14" x14ac:dyDescent="0.2">
      <c r="B32" t="s">
        <v>957</v>
      </c>
      <c r="C32" t="s">
        <v>593</v>
      </c>
      <c r="D32" t="s">
        <v>889</v>
      </c>
      <c r="L32" s="35"/>
      <c r="M32" s="35"/>
      <c r="N32" s="35"/>
    </row>
    <row r="33" spans="2:14" x14ac:dyDescent="0.2">
      <c r="B33" t="s">
        <v>957</v>
      </c>
      <c r="C33" t="s">
        <v>890</v>
      </c>
      <c r="D33" t="s">
        <v>891</v>
      </c>
      <c r="H33" s="35"/>
      <c r="I33" s="35"/>
      <c r="J33" s="35"/>
      <c r="K33" s="35"/>
      <c r="L33" s="35"/>
      <c r="M33" s="35"/>
      <c r="N33" s="35"/>
    </row>
    <row r="34" spans="2:14" x14ac:dyDescent="0.2">
      <c r="B34" t="s">
        <v>956</v>
      </c>
      <c r="C34" t="s">
        <v>892</v>
      </c>
      <c r="D34" t="s">
        <v>893</v>
      </c>
      <c r="E34" t="s">
        <v>741</v>
      </c>
      <c r="H34" s="1"/>
      <c r="I34" s="1"/>
      <c r="K34" s="35"/>
      <c r="L34" s="35"/>
      <c r="M34" s="35"/>
      <c r="N34" s="35"/>
    </row>
    <row r="35" spans="2:14" x14ac:dyDescent="0.2">
      <c r="H35" s="1"/>
      <c r="I35" s="1"/>
      <c r="J35" s="1"/>
      <c r="K35" s="35"/>
      <c r="L35" s="35"/>
      <c r="M35" s="35"/>
      <c r="N35" s="35"/>
    </row>
    <row r="36" spans="2:14" ht="6.75" customHeight="1" x14ac:dyDescent="0.2">
      <c r="H36" s="1"/>
      <c r="I36" s="1"/>
      <c r="J36" s="1"/>
      <c r="K36" s="35"/>
      <c r="L36" s="35"/>
      <c r="M36" s="35"/>
      <c r="N36" s="35"/>
    </row>
    <row r="37" spans="2:14" x14ac:dyDescent="0.2">
      <c r="H37" s="1"/>
      <c r="I37" s="1"/>
      <c r="J37" s="1"/>
      <c r="K37" s="35"/>
      <c r="L37" s="35"/>
      <c r="M37" s="35"/>
      <c r="N37" s="35"/>
    </row>
    <row r="38" spans="2:14" ht="6.75" customHeight="1" x14ac:dyDescent="0.2">
      <c r="H38" s="1"/>
      <c r="I38" s="1"/>
      <c r="J38" s="1"/>
      <c r="K38" s="35"/>
      <c r="L38" s="35"/>
      <c r="M38" s="35"/>
      <c r="N38" s="35"/>
    </row>
    <row r="39" spans="2:14" x14ac:dyDescent="0.2">
      <c r="I39" s="1"/>
      <c r="J39" s="1"/>
      <c r="L39" s="35"/>
      <c r="M39" s="35"/>
      <c r="N39" s="35"/>
    </row>
    <row r="40" spans="2:14" x14ac:dyDescent="0.2">
      <c r="L40" s="35"/>
      <c r="M40" s="35"/>
      <c r="N40" s="35"/>
    </row>
    <row r="41" spans="2:14" x14ac:dyDescent="0.2">
      <c r="L41" s="35"/>
      <c r="M41" s="35"/>
      <c r="N41" s="35"/>
    </row>
    <row r="42" spans="2:14" x14ac:dyDescent="0.2">
      <c r="L42" s="35"/>
      <c r="M42" s="35"/>
      <c r="N42" s="35"/>
    </row>
    <row r="43" spans="2:14" x14ac:dyDescent="0.2">
      <c r="L43" s="35"/>
      <c r="M43" s="35"/>
      <c r="N43" s="35"/>
    </row>
    <row r="44" spans="2:14" x14ac:dyDescent="0.2">
      <c r="B44" s="35"/>
      <c r="C44" s="35"/>
      <c r="E44" s="128"/>
      <c r="F44" s="35"/>
      <c r="G44" s="35"/>
      <c r="K44" s="35"/>
      <c r="L44" s="35"/>
      <c r="M44" s="35"/>
      <c r="N44" s="35"/>
    </row>
    <row r="45" spans="2:14" x14ac:dyDescent="0.2">
      <c r="B45" s="35"/>
      <c r="C45" s="35"/>
      <c r="D45" s="35"/>
      <c r="E45" s="35"/>
      <c r="F45" s="35"/>
      <c r="G45" s="35"/>
      <c r="K45" s="35"/>
      <c r="L45" s="35"/>
      <c r="M45" s="35"/>
      <c r="N45" s="35"/>
    </row>
    <row r="46" spans="2:14" x14ac:dyDescent="0.2">
      <c r="B46" s="35"/>
      <c r="C46" s="35"/>
      <c r="D46" s="35"/>
      <c r="E46" s="35"/>
      <c r="F46" s="35"/>
      <c r="G46" s="35"/>
      <c r="K46" s="35"/>
      <c r="L46" s="35"/>
      <c r="M46" s="35"/>
      <c r="N46" s="35"/>
    </row>
    <row r="47" spans="2:14" x14ac:dyDescent="0.2">
      <c r="B47" s="35"/>
      <c r="C47" s="35"/>
      <c r="D47" s="35"/>
      <c r="E47" s="35"/>
      <c r="F47" s="35"/>
      <c r="G47" s="35"/>
      <c r="K47" s="35"/>
      <c r="L47" s="35"/>
      <c r="M47" s="35"/>
      <c r="N47" s="35"/>
    </row>
    <row r="48" spans="2:14" x14ac:dyDescent="0.2">
      <c r="B48" s="35"/>
      <c r="C48" s="35"/>
      <c r="D48" s="35"/>
      <c r="E48" s="35"/>
      <c r="F48" s="35"/>
      <c r="G48" s="35"/>
      <c r="K48" s="35"/>
      <c r="L48" s="35"/>
      <c r="M48" s="35"/>
      <c r="N48" s="35"/>
    </row>
    <row r="49" spans="2:14" x14ac:dyDescent="0.2">
      <c r="B49" s="35"/>
      <c r="C49" s="35"/>
      <c r="G49" s="172"/>
      <c r="H49" s="35"/>
      <c r="I49" s="35"/>
      <c r="J49" s="35"/>
      <c r="K49" s="35"/>
      <c r="L49" s="35"/>
      <c r="M49" s="35"/>
      <c r="N49" s="35"/>
    </row>
    <row r="50" spans="2:14" x14ac:dyDescent="0.2">
      <c r="B50" s="35"/>
      <c r="C50" s="35"/>
      <c r="G50" s="172"/>
      <c r="H50" s="35"/>
      <c r="I50" s="35"/>
      <c r="J50" s="35"/>
      <c r="K50" s="35"/>
      <c r="L50" s="35"/>
      <c r="M50" s="35"/>
      <c r="N50" s="35"/>
    </row>
    <row r="51" spans="2:14" x14ac:dyDescent="0.2">
      <c r="G51" s="172"/>
      <c r="H51" s="35"/>
      <c r="I51" s="166"/>
      <c r="J51" s="35"/>
    </row>
  </sheetData>
  <mergeCells count="3">
    <mergeCell ref="C4:C5"/>
    <mergeCell ref="D4:K5"/>
    <mergeCell ref="H23:I23"/>
  </mergeCells>
  <phoneticPr fontId="5"/>
  <conditionalFormatting sqref="D29">
    <cfRule type="cellIs" dxfId="39" priority="1" stopIfTrue="1" operator="notEqual">
      <formula>$C$29</formula>
    </cfRule>
  </conditionalFormatting>
  <dataValidations disablePrompts="1" count="3">
    <dataValidation type="date" allowBlank="1" showInputMessage="1" showErrorMessage="1" errorTitle="日付チェック" error="入力範囲に入っていません。_x000a_（2000/01/01～2013/01/13迄）_x000a_" sqref="E29" xr:uid="{00000000-0002-0000-3000-000000000000}">
      <formula1>36526</formula1>
      <formula2>41287</formula2>
    </dataValidation>
    <dataValidation imeMode="hiragana" allowBlank="1" showInputMessage="1" showErrorMessage="1" sqref="E27" xr:uid="{00000000-0002-0000-3000-000001000000}"/>
    <dataValidation type="list" allowBlank="1" showInputMessage="1" showErrorMessage="1" sqref="E25" xr:uid="{00000000-0002-0000-3000-000002000000}">
      <formula1>"前月,当月,翌月"</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R71"/>
  <sheetViews>
    <sheetView showGridLines="0" showRowColHeaders="0" zoomScaleNormal="100" workbookViewId="0">
      <selection activeCell="C17" sqref="C17:G17"/>
    </sheetView>
  </sheetViews>
  <sheetFormatPr defaultColWidth="8.88671875" defaultRowHeight="13.2" x14ac:dyDescent="0.2"/>
  <cols>
    <col min="1" max="1" width="2.6640625" style="630" customWidth="1"/>
    <col min="2" max="2" width="3.88671875" style="630" customWidth="1"/>
    <col min="3" max="3" width="6.77734375" style="630" customWidth="1"/>
    <col min="4" max="4" width="10.77734375" style="630" customWidth="1"/>
    <col min="5" max="5" width="5.109375" style="630" customWidth="1"/>
    <col min="6" max="6" width="6.88671875" style="630" customWidth="1"/>
    <col min="7" max="7" width="3.88671875" style="630" customWidth="1"/>
    <col min="8" max="8" width="7.44140625" style="630" customWidth="1"/>
    <col min="9" max="9" width="12.44140625" style="630" customWidth="1"/>
    <col min="10" max="10" width="14" style="630" customWidth="1"/>
    <col min="11" max="11" width="13.21875" style="630" customWidth="1"/>
    <col min="12" max="12" width="13.44140625" style="630" customWidth="1"/>
    <col min="13" max="13" width="3.88671875" style="630" customWidth="1"/>
    <col min="14" max="14" width="6.44140625" style="630" customWidth="1"/>
    <col min="15" max="15" width="3.6640625" style="633" customWidth="1"/>
    <col min="16" max="16" width="10.77734375" style="630" customWidth="1"/>
    <col min="17" max="17" width="7" style="630" customWidth="1"/>
    <col min="18" max="18" width="5.33203125" style="630" customWidth="1"/>
    <col min="19" max="16384" width="8.88671875" style="630"/>
  </cols>
  <sheetData>
    <row r="2" spans="2:12" ht="14.4" x14ac:dyDescent="0.2">
      <c r="B2" s="330" t="s">
        <v>1414</v>
      </c>
      <c r="D2" s="79"/>
      <c r="E2" s="79"/>
      <c r="F2" s="79"/>
      <c r="G2" s="79"/>
      <c r="H2" s="79"/>
      <c r="I2" s="79"/>
      <c r="J2" s="79"/>
      <c r="K2" s="79"/>
      <c r="L2" s="79"/>
    </row>
    <row r="3" spans="2:12" ht="15" thickBot="1" x14ac:dyDescent="0.25">
      <c r="C3" s="79"/>
      <c r="D3" s="79"/>
      <c r="E3" s="79"/>
      <c r="F3" s="79"/>
      <c r="G3" s="79"/>
      <c r="H3" s="79"/>
      <c r="I3" s="79"/>
      <c r="J3" s="79"/>
      <c r="K3" s="79"/>
      <c r="L3" s="79"/>
    </row>
    <row r="4" spans="2:12" ht="14.25" customHeight="1" thickTop="1" x14ac:dyDescent="0.2">
      <c r="C4" s="660" t="s">
        <v>281</v>
      </c>
      <c r="D4" s="663" t="s">
        <v>1418</v>
      </c>
      <c r="E4" s="663"/>
      <c r="F4" s="663"/>
      <c r="G4" s="663"/>
      <c r="H4" s="663"/>
      <c r="I4" s="663"/>
      <c r="J4" s="663"/>
      <c r="K4" s="663"/>
      <c r="L4" s="664"/>
    </row>
    <row r="5" spans="2:12" x14ac:dyDescent="0.2">
      <c r="C5" s="661"/>
      <c r="D5" s="665"/>
      <c r="E5" s="665"/>
      <c r="F5" s="665"/>
      <c r="G5" s="665"/>
      <c r="H5" s="665"/>
      <c r="I5" s="665"/>
      <c r="J5" s="665"/>
      <c r="K5" s="665"/>
      <c r="L5" s="666"/>
    </row>
    <row r="6" spans="2:12" hidden="1" x14ac:dyDescent="0.2">
      <c r="C6" s="661"/>
      <c r="D6" s="665"/>
      <c r="E6" s="665"/>
      <c r="F6" s="665"/>
      <c r="G6" s="665"/>
      <c r="H6" s="665"/>
      <c r="I6" s="665"/>
      <c r="J6" s="665"/>
      <c r="K6" s="665"/>
      <c r="L6" s="666"/>
    </row>
    <row r="7" spans="2:12" ht="13.8" thickBot="1" x14ac:dyDescent="0.25">
      <c r="C7" s="662"/>
      <c r="D7" s="667"/>
      <c r="E7" s="667"/>
      <c r="F7" s="667"/>
      <c r="G7" s="667"/>
      <c r="H7" s="667"/>
      <c r="I7" s="667"/>
      <c r="J7" s="667"/>
      <c r="K7" s="667"/>
      <c r="L7" s="668"/>
    </row>
    <row r="8" spans="2:12" ht="13.8" thickTop="1" x14ac:dyDescent="0.2"/>
    <row r="9" spans="2:12" x14ac:dyDescent="0.2">
      <c r="C9" s="102" t="s">
        <v>1285</v>
      </c>
      <c r="D9" s="88"/>
      <c r="E9" s="97"/>
      <c r="F9" s="88"/>
      <c r="G9" s="88"/>
      <c r="H9" s="88"/>
      <c r="I9" s="88"/>
      <c r="J9" s="88"/>
      <c r="K9" s="88"/>
      <c r="L9" s="88"/>
    </row>
    <row r="11" spans="2:12" x14ac:dyDescent="0.2">
      <c r="C11" s="138" t="s">
        <v>1415</v>
      </c>
      <c r="E11" s="138"/>
    </row>
    <row r="12" spans="2:12" s="633" customFormat="1" x14ac:dyDescent="0.2">
      <c r="C12" s="138"/>
      <c r="E12" s="138"/>
    </row>
    <row r="13" spans="2:12" s="633" customFormat="1" x14ac:dyDescent="0.2">
      <c r="C13" s="138" t="s">
        <v>1416</v>
      </c>
      <c r="E13" s="138"/>
    </row>
    <row r="14" spans="2:12" ht="12" customHeight="1" x14ac:dyDescent="0.2">
      <c r="E14" s="138"/>
    </row>
    <row r="15" spans="2:12" ht="13.5" customHeight="1" x14ac:dyDescent="0.2">
      <c r="C15" s="139" t="s">
        <v>1417</v>
      </c>
      <c r="E15" s="139"/>
    </row>
    <row r="17" spans="3:18" ht="29.4" customHeight="1" x14ac:dyDescent="0.2">
      <c r="C17" s="54" t="s">
        <v>1101</v>
      </c>
      <c r="D17" s="52" t="s">
        <v>1102</v>
      </c>
      <c r="E17" s="54" t="s">
        <v>1103</v>
      </c>
      <c r="F17" s="52" t="s">
        <v>1104</v>
      </c>
      <c r="G17" s="54" t="s">
        <v>1105</v>
      </c>
      <c r="H17" s="54" t="s">
        <v>503</v>
      </c>
      <c r="I17" s="54" t="s">
        <v>504</v>
      </c>
      <c r="J17" s="54" t="s">
        <v>505</v>
      </c>
      <c r="K17" s="54" t="s">
        <v>506</v>
      </c>
      <c r="L17" s="54" t="s">
        <v>507</v>
      </c>
      <c r="N17" s="54" t="s">
        <v>1101</v>
      </c>
      <c r="O17" s="54" t="s">
        <v>1105</v>
      </c>
      <c r="P17" s="52" t="s">
        <v>1102</v>
      </c>
      <c r="Q17" s="52" t="s">
        <v>1104</v>
      </c>
      <c r="R17" s="54" t="s">
        <v>1103</v>
      </c>
    </row>
    <row r="18" spans="3:18" x14ac:dyDescent="0.2">
      <c r="C18" s="12"/>
      <c r="D18" s="12"/>
      <c r="E18" s="12"/>
      <c r="F18" s="15"/>
      <c r="G18" s="12"/>
      <c r="H18" s="12"/>
      <c r="I18" s="12"/>
      <c r="J18" s="12"/>
      <c r="K18" s="12"/>
      <c r="L18" s="12"/>
      <c r="N18" s="12"/>
      <c r="O18" s="12"/>
      <c r="P18" s="12"/>
      <c r="Q18" s="15"/>
      <c r="R18" s="12"/>
    </row>
    <row r="19" spans="3:18" x14ac:dyDescent="0.2">
      <c r="C19" s="13"/>
      <c r="D19" s="13"/>
      <c r="E19" s="13"/>
      <c r="F19" s="16"/>
      <c r="G19" s="13"/>
      <c r="H19" s="13"/>
      <c r="I19" s="13"/>
      <c r="J19" s="13"/>
      <c r="K19" s="13"/>
      <c r="L19" s="13"/>
      <c r="N19" s="12"/>
      <c r="O19" s="12"/>
      <c r="P19" s="12"/>
      <c r="Q19" s="15"/>
      <c r="R19" s="12"/>
    </row>
    <row r="20" spans="3:18" x14ac:dyDescent="0.2">
      <c r="C20" s="13"/>
      <c r="D20" s="13"/>
      <c r="E20" s="13"/>
      <c r="F20" s="16"/>
      <c r="G20" s="13"/>
      <c r="H20" s="13"/>
      <c r="I20" s="13"/>
      <c r="J20" s="13"/>
      <c r="K20" s="13"/>
      <c r="L20" s="13"/>
      <c r="N20" s="12"/>
      <c r="O20" s="12"/>
      <c r="P20" s="12"/>
      <c r="Q20" s="15"/>
      <c r="R20" s="12"/>
    </row>
    <row r="21" spans="3:18" x14ac:dyDescent="0.2">
      <c r="C21" s="13"/>
      <c r="D21" s="13"/>
      <c r="E21" s="13"/>
      <c r="F21" s="16"/>
      <c r="G21" s="13"/>
      <c r="H21" s="13"/>
      <c r="I21" s="13"/>
      <c r="J21" s="13"/>
      <c r="K21" s="13"/>
      <c r="L21" s="13"/>
      <c r="N21" s="12"/>
      <c r="O21" s="12"/>
      <c r="P21" s="12"/>
      <c r="Q21" s="15"/>
      <c r="R21" s="12"/>
    </row>
    <row r="22" spans="3:18" x14ac:dyDescent="0.2">
      <c r="C22" s="13"/>
      <c r="D22" s="13"/>
      <c r="E22" s="13"/>
      <c r="F22" s="16"/>
      <c r="G22" s="13"/>
      <c r="H22" s="13"/>
      <c r="I22" s="13"/>
      <c r="J22" s="13"/>
      <c r="K22" s="13"/>
      <c r="L22" s="13"/>
      <c r="N22" s="12"/>
      <c r="O22" s="12"/>
      <c r="P22" s="12"/>
      <c r="Q22" s="15"/>
      <c r="R22" s="12"/>
    </row>
    <row r="23" spans="3:18" x14ac:dyDescent="0.2">
      <c r="C23" s="13"/>
      <c r="D23" s="13"/>
      <c r="E23" s="13"/>
      <c r="F23" s="16"/>
      <c r="G23" s="13"/>
      <c r="H23" s="13"/>
      <c r="I23" s="13"/>
      <c r="J23" s="13"/>
      <c r="K23" s="13"/>
      <c r="L23" s="13"/>
      <c r="N23" s="12"/>
      <c r="O23" s="12"/>
      <c r="P23" s="12"/>
      <c r="Q23" s="15"/>
      <c r="R23" s="12"/>
    </row>
    <row r="24" spans="3:18" x14ac:dyDescent="0.2">
      <c r="C24" s="13"/>
      <c r="D24" s="13"/>
      <c r="E24" s="13"/>
      <c r="F24" s="16"/>
      <c r="G24" s="13"/>
      <c r="H24" s="13"/>
      <c r="I24" s="13"/>
      <c r="J24" s="13"/>
      <c r="K24" s="13"/>
      <c r="L24" s="13"/>
      <c r="N24" s="12"/>
      <c r="O24" s="12"/>
      <c r="P24" s="12"/>
      <c r="Q24" s="15"/>
      <c r="R24" s="12"/>
    </row>
    <row r="25" spans="3:18" x14ac:dyDescent="0.2">
      <c r="C25" s="13"/>
      <c r="D25" s="13"/>
      <c r="E25" s="13"/>
      <c r="F25" s="16"/>
      <c r="G25" s="13"/>
      <c r="H25" s="13"/>
      <c r="I25" s="13"/>
      <c r="J25" s="13"/>
      <c r="K25" s="13"/>
      <c r="L25" s="13"/>
      <c r="N25" s="12"/>
      <c r="O25" s="12"/>
      <c r="P25" s="12"/>
      <c r="Q25" s="15"/>
      <c r="R25" s="12"/>
    </row>
    <row r="26" spans="3:18" x14ac:dyDescent="0.2">
      <c r="C26" s="13"/>
      <c r="D26" s="13"/>
      <c r="E26" s="13"/>
      <c r="F26" s="16"/>
      <c r="G26" s="13"/>
      <c r="H26" s="13"/>
      <c r="I26" s="13"/>
      <c r="J26" s="13"/>
      <c r="K26" s="13"/>
      <c r="L26" s="13"/>
      <c r="N26" s="12"/>
      <c r="O26" s="12"/>
      <c r="P26" s="12"/>
      <c r="Q26" s="15"/>
      <c r="R26" s="12"/>
    </row>
    <row r="27" spans="3:18" x14ac:dyDescent="0.2">
      <c r="C27" s="13"/>
      <c r="D27" s="13"/>
      <c r="E27" s="13"/>
      <c r="F27" s="16"/>
      <c r="G27" s="13"/>
      <c r="H27" s="13"/>
      <c r="I27" s="13"/>
      <c r="J27" s="13"/>
      <c r="K27" s="13"/>
      <c r="L27" s="13"/>
      <c r="N27" s="12"/>
      <c r="O27" s="12"/>
      <c r="P27" s="12"/>
      <c r="Q27" s="15"/>
      <c r="R27" s="12"/>
    </row>
    <row r="28" spans="3:18" x14ac:dyDescent="0.2">
      <c r="C28" s="13"/>
      <c r="D28" s="13"/>
      <c r="E28" s="13"/>
      <c r="F28" s="16"/>
      <c r="G28" s="13"/>
      <c r="H28" s="13"/>
      <c r="I28" s="13"/>
      <c r="J28" s="13"/>
      <c r="K28" s="13"/>
      <c r="L28" s="13"/>
      <c r="N28" s="12"/>
      <c r="O28" s="12"/>
      <c r="P28" s="12"/>
      <c r="Q28" s="15"/>
      <c r="R28" s="12"/>
    </row>
    <row r="29" spans="3:18" x14ac:dyDescent="0.2">
      <c r="C29" s="13"/>
      <c r="D29" s="13"/>
      <c r="E29" s="13"/>
      <c r="F29" s="16"/>
      <c r="G29" s="13"/>
      <c r="H29" s="13"/>
      <c r="I29" s="13"/>
      <c r="J29" s="13"/>
      <c r="K29" s="13"/>
      <c r="L29" s="13"/>
      <c r="N29" s="12"/>
      <c r="O29" s="12"/>
      <c r="P29" s="12"/>
      <c r="Q29" s="15"/>
      <c r="R29" s="12"/>
    </row>
    <row r="30" spans="3:18" x14ac:dyDescent="0.2">
      <c r="C30" s="13"/>
      <c r="D30" s="13"/>
      <c r="E30" s="13"/>
      <c r="F30" s="16"/>
      <c r="G30" s="13"/>
      <c r="H30" s="13"/>
      <c r="I30" s="13"/>
      <c r="J30" s="13"/>
      <c r="K30" s="13"/>
      <c r="L30" s="13"/>
      <c r="N30" s="12"/>
      <c r="O30" s="12"/>
      <c r="P30" s="12"/>
      <c r="Q30" s="15"/>
      <c r="R30" s="12"/>
    </row>
    <row r="31" spans="3:18" x14ac:dyDescent="0.2">
      <c r="C31" s="13"/>
      <c r="D31" s="13"/>
      <c r="E31" s="13"/>
      <c r="F31" s="16"/>
      <c r="G31" s="13"/>
      <c r="H31" s="13"/>
      <c r="I31" s="13"/>
      <c r="J31" s="13"/>
      <c r="K31" s="13"/>
      <c r="L31" s="13"/>
      <c r="N31" s="12"/>
      <c r="O31" s="12"/>
      <c r="P31" s="12"/>
      <c r="Q31" s="15"/>
      <c r="R31" s="12"/>
    </row>
    <row r="32" spans="3:18" x14ac:dyDescent="0.2">
      <c r="C32" s="13"/>
      <c r="D32" s="13"/>
      <c r="E32" s="13"/>
      <c r="F32" s="16"/>
      <c r="G32" s="13"/>
      <c r="H32" s="13"/>
      <c r="I32" s="13"/>
      <c r="J32" s="13"/>
      <c r="K32" s="13"/>
      <c r="L32" s="13"/>
      <c r="N32" s="12"/>
      <c r="O32" s="12"/>
      <c r="P32" s="12"/>
      <c r="Q32" s="15"/>
      <c r="R32" s="12"/>
    </row>
    <row r="33" spans="3:18" x14ac:dyDescent="0.2">
      <c r="C33" s="13"/>
      <c r="D33" s="13"/>
      <c r="E33" s="13"/>
      <c r="F33" s="16"/>
      <c r="G33" s="13"/>
      <c r="H33" s="13"/>
      <c r="I33" s="13"/>
      <c r="J33" s="13"/>
      <c r="K33" s="13"/>
      <c r="L33" s="13"/>
      <c r="N33" s="12"/>
      <c r="O33" s="12"/>
      <c r="P33" s="12"/>
      <c r="Q33" s="15"/>
      <c r="R33" s="12"/>
    </row>
    <row r="34" spans="3:18" x14ac:dyDescent="0.2">
      <c r="C34" s="13"/>
      <c r="D34" s="13"/>
      <c r="E34" s="13"/>
      <c r="F34" s="16"/>
      <c r="G34" s="13"/>
      <c r="H34" s="13"/>
      <c r="I34" s="13"/>
      <c r="J34" s="13"/>
      <c r="K34" s="13"/>
      <c r="L34" s="13"/>
      <c r="N34" s="12"/>
      <c r="O34" s="12"/>
      <c r="P34" s="12"/>
      <c r="Q34" s="15"/>
      <c r="R34" s="12"/>
    </row>
    <row r="35" spans="3:18" x14ac:dyDescent="0.2">
      <c r="C35" s="13"/>
      <c r="D35" s="13"/>
      <c r="E35" s="13"/>
      <c r="F35" s="16"/>
      <c r="G35" s="13"/>
      <c r="H35" s="13"/>
      <c r="I35" s="13"/>
      <c r="J35" s="13"/>
      <c r="K35" s="13"/>
      <c r="L35" s="13"/>
      <c r="N35" s="12"/>
      <c r="O35" s="12"/>
      <c r="P35" s="12"/>
      <c r="Q35" s="15"/>
      <c r="R35" s="12"/>
    </row>
    <row r="36" spans="3:18" x14ac:dyDescent="0.2">
      <c r="C36" s="13"/>
      <c r="D36" s="13"/>
      <c r="E36" s="13"/>
      <c r="F36" s="16"/>
      <c r="G36" s="13"/>
      <c r="H36" s="13"/>
      <c r="I36" s="13"/>
      <c r="J36" s="13"/>
      <c r="K36" s="13"/>
      <c r="L36" s="13"/>
      <c r="N36" s="12"/>
      <c r="O36" s="12"/>
      <c r="P36" s="12"/>
      <c r="Q36" s="15"/>
      <c r="R36" s="12"/>
    </row>
    <row r="37" spans="3:18" x14ac:dyDescent="0.2">
      <c r="C37" s="13"/>
      <c r="D37" s="13"/>
      <c r="E37" s="13"/>
      <c r="F37" s="16"/>
      <c r="G37" s="13"/>
      <c r="H37" s="13"/>
      <c r="I37" s="13"/>
      <c r="J37" s="13"/>
      <c r="K37" s="13"/>
      <c r="L37" s="13"/>
      <c r="N37" s="12"/>
      <c r="O37" s="12"/>
      <c r="P37" s="12"/>
      <c r="Q37" s="15"/>
      <c r="R37" s="12"/>
    </row>
    <row r="38" spans="3:18" x14ac:dyDescent="0.2">
      <c r="C38" s="13"/>
      <c r="D38" s="13"/>
      <c r="E38" s="13"/>
      <c r="F38" s="16"/>
      <c r="G38" s="13"/>
      <c r="H38" s="13"/>
      <c r="I38" s="13"/>
      <c r="J38" s="13"/>
      <c r="K38" s="13"/>
      <c r="L38" s="13"/>
      <c r="N38" s="12"/>
      <c r="O38" s="12"/>
      <c r="P38" s="12"/>
      <c r="Q38" s="15"/>
      <c r="R38" s="12"/>
    </row>
    <row r="39" spans="3:18" x14ac:dyDescent="0.2">
      <c r="C39" s="13"/>
      <c r="D39" s="13"/>
      <c r="E39" s="13"/>
      <c r="F39" s="16"/>
      <c r="G39" s="13"/>
      <c r="H39" s="13"/>
      <c r="I39" s="13"/>
      <c r="J39" s="13"/>
      <c r="K39" s="13"/>
      <c r="L39" s="13"/>
      <c r="N39" s="12"/>
      <c r="O39" s="12"/>
      <c r="P39" s="12"/>
      <c r="Q39" s="15"/>
      <c r="R39" s="12"/>
    </row>
    <row r="40" spans="3:18" x14ac:dyDescent="0.2">
      <c r="C40" s="13"/>
      <c r="D40" s="13"/>
      <c r="E40" s="13"/>
      <c r="F40" s="16"/>
      <c r="G40" s="13"/>
      <c r="H40" s="13"/>
      <c r="I40" s="13"/>
      <c r="J40" s="13"/>
      <c r="K40" s="13"/>
      <c r="L40" s="13"/>
      <c r="N40" s="12"/>
      <c r="O40" s="12"/>
      <c r="P40" s="12"/>
      <c r="Q40" s="15"/>
      <c r="R40" s="12"/>
    </row>
    <row r="41" spans="3:18" x14ac:dyDescent="0.2">
      <c r="C41" s="13"/>
      <c r="D41" s="13"/>
      <c r="E41" s="13"/>
      <c r="F41" s="16"/>
      <c r="G41" s="13"/>
      <c r="H41" s="13"/>
      <c r="I41" s="13"/>
      <c r="J41" s="13"/>
      <c r="K41" s="13"/>
      <c r="L41" s="13"/>
      <c r="N41" s="12"/>
      <c r="O41" s="12"/>
      <c r="P41" s="12"/>
      <c r="Q41" s="15"/>
      <c r="R41" s="12"/>
    </row>
    <row r="42" spans="3:18" x14ac:dyDescent="0.2">
      <c r="C42" s="13"/>
      <c r="D42" s="13"/>
      <c r="E42" s="13"/>
      <c r="F42" s="16"/>
      <c r="G42" s="13"/>
      <c r="H42" s="13"/>
      <c r="I42" s="13"/>
      <c r="J42" s="13"/>
      <c r="K42" s="13"/>
      <c r="L42" s="13"/>
      <c r="N42" s="12"/>
      <c r="O42" s="12"/>
      <c r="P42" s="12"/>
      <c r="Q42" s="15"/>
      <c r="R42" s="12"/>
    </row>
    <row r="43" spans="3:18" x14ac:dyDescent="0.2">
      <c r="C43" s="13"/>
      <c r="D43" s="13"/>
      <c r="E43" s="13"/>
      <c r="F43" s="16"/>
      <c r="G43" s="13"/>
      <c r="H43" s="13"/>
      <c r="I43" s="13"/>
      <c r="J43" s="13"/>
      <c r="K43" s="13"/>
      <c r="L43" s="13"/>
      <c r="N43" s="12"/>
      <c r="O43" s="12"/>
      <c r="P43" s="12"/>
      <c r="Q43" s="15"/>
      <c r="R43" s="12"/>
    </row>
    <row r="44" spans="3:18" x14ac:dyDescent="0.2">
      <c r="C44" s="13"/>
      <c r="D44" s="13"/>
      <c r="E44" s="13"/>
      <c r="F44" s="16"/>
      <c r="G44" s="13"/>
      <c r="H44" s="13"/>
      <c r="I44" s="13"/>
      <c r="J44" s="13"/>
      <c r="K44" s="13"/>
      <c r="L44" s="13"/>
      <c r="N44" s="12"/>
      <c r="O44" s="12"/>
      <c r="P44" s="12"/>
      <c r="Q44" s="15"/>
      <c r="R44" s="12"/>
    </row>
    <row r="45" spans="3:18" x14ac:dyDescent="0.2">
      <c r="C45" s="13"/>
      <c r="D45" s="13"/>
      <c r="E45" s="13"/>
      <c r="F45" s="16"/>
      <c r="G45" s="13"/>
      <c r="H45" s="13"/>
      <c r="I45" s="13"/>
      <c r="J45" s="13"/>
      <c r="K45" s="13"/>
      <c r="L45" s="13"/>
      <c r="N45" s="12"/>
      <c r="O45" s="12"/>
      <c r="P45" s="12"/>
      <c r="Q45" s="15"/>
      <c r="R45" s="12"/>
    </row>
    <row r="46" spans="3:18" x14ac:dyDescent="0.2">
      <c r="C46" s="13"/>
      <c r="D46" s="13"/>
      <c r="E46" s="13"/>
      <c r="F46" s="16"/>
      <c r="G46" s="13"/>
      <c r="H46" s="13"/>
      <c r="I46" s="13"/>
      <c r="J46" s="13"/>
      <c r="K46" s="13"/>
      <c r="L46" s="13"/>
      <c r="N46" s="12"/>
      <c r="O46" s="12"/>
      <c r="P46" s="12"/>
      <c r="Q46" s="15"/>
      <c r="R46" s="12"/>
    </row>
    <row r="47" spans="3:18" x14ac:dyDescent="0.2">
      <c r="C47" s="13"/>
      <c r="D47" s="13"/>
      <c r="E47" s="13"/>
      <c r="F47" s="16"/>
      <c r="G47" s="13"/>
      <c r="H47" s="13"/>
      <c r="I47" s="13"/>
      <c r="J47" s="13"/>
      <c r="K47" s="13"/>
      <c r="L47" s="13"/>
      <c r="N47" s="12"/>
      <c r="O47" s="12"/>
      <c r="P47" s="12"/>
      <c r="Q47" s="15"/>
      <c r="R47" s="12"/>
    </row>
    <row r="48" spans="3:18" x14ac:dyDescent="0.2">
      <c r="C48" s="13"/>
      <c r="D48" s="13"/>
      <c r="E48" s="13"/>
      <c r="F48" s="16"/>
      <c r="G48" s="13"/>
      <c r="H48" s="13"/>
      <c r="I48" s="13"/>
      <c r="J48" s="13"/>
      <c r="K48" s="13"/>
      <c r="L48" s="13"/>
      <c r="N48" s="12"/>
      <c r="O48" s="12"/>
      <c r="P48" s="12"/>
      <c r="Q48" s="15"/>
      <c r="R48" s="12"/>
    </row>
    <row r="49" spans="3:18" x14ac:dyDescent="0.2">
      <c r="C49" s="13"/>
      <c r="D49" s="13"/>
      <c r="E49" s="13"/>
      <c r="F49" s="16"/>
      <c r="G49" s="13"/>
      <c r="H49" s="13"/>
      <c r="I49" s="13"/>
      <c r="J49" s="13"/>
      <c r="K49" s="13"/>
      <c r="L49" s="13"/>
      <c r="N49" s="12"/>
      <c r="O49" s="12"/>
      <c r="P49" s="12"/>
      <c r="Q49" s="15"/>
      <c r="R49" s="12"/>
    </row>
    <row r="50" spans="3:18" x14ac:dyDescent="0.2">
      <c r="C50" s="13"/>
      <c r="D50" s="13"/>
      <c r="E50" s="13"/>
      <c r="F50" s="16"/>
      <c r="G50" s="13"/>
      <c r="H50" s="13"/>
      <c r="I50" s="13"/>
      <c r="J50" s="13"/>
      <c r="K50" s="13"/>
      <c r="L50" s="13"/>
      <c r="N50" s="12"/>
      <c r="O50" s="12"/>
      <c r="P50" s="12"/>
      <c r="Q50" s="15"/>
      <c r="R50" s="12"/>
    </row>
    <row r="51" spans="3:18" x14ac:dyDescent="0.2">
      <c r="C51" s="13"/>
      <c r="D51" s="13"/>
      <c r="E51" s="13"/>
      <c r="F51" s="16"/>
      <c r="G51" s="13"/>
      <c r="H51" s="13"/>
      <c r="I51" s="13"/>
      <c r="J51" s="13"/>
      <c r="K51" s="13"/>
      <c r="L51" s="13"/>
      <c r="N51" s="12"/>
      <c r="O51" s="12"/>
      <c r="P51" s="12"/>
      <c r="Q51" s="15"/>
      <c r="R51" s="12"/>
    </row>
    <row r="52" spans="3:18" x14ac:dyDescent="0.2">
      <c r="C52" s="13"/>
      <c r="D52" s="13"/>
      <c r="E52" s="13"/>
      <c r="F52" s="16"/>
      <c r="G52" s="13"/>
      <c r="H52" s="13"/>
      <c r="I52" s="13"/>
      <c r="J52" s="13"/>
      <c r="K52" s="13"/>
      <c r="L52" s="13"/>
      <c r="N52" s="12"/>
      <c r="O52" s="12"/>
      <c r="P52" s="12"/>
      <c r="Q52" s="15"/>
      <c r="R52" s="12"/>
    </row>
    <row r="53" spans="3:18" x14ac:dyDescent="0.2">
      <c r="C53" s="13"/>
      <c r="D53" s="13"/>
      <c r="E53" s="13"/>
      <c r="F53" s="16"/>
      <c r="G53" s="13"/>
      <c r="H53" s="13"/>
      <c r="I53" s="13"/>
      <c r="J53" s="13"/>
      <c r="K53" s="13"/>
      <c r="L53" s="13"/>
      <c r="N53" s="12"/>
      <c r="O53" s="12"/>
      <c r="P53" s="12"/>
      <c r="Q53" s="15"/>
      <c r="R53" s="12"/>
    </row>
    <row r="54" spans="3:18" x14ac:dyDescent="0.2">
      <c r="C54" s="13"/>
      <c r="D54" s="13"/>
      <c r="E54" s="13"/>
      <c r="F54" s="16"/>
      <c r="G54" s="13"/>
      <c r="H54" s="13"/>
      <c r="I54" s="13"/>
      <c r="J54" s="13"/>
      <c r="K54" s="13"/>
      <c r="L54" s="13"/>
      <c r="N54" s="12"/>
      <c r="O54" s="12"/>
      <c r="P54" s="12"/>
      <c r="Q54" s="15"/>
      <c r="R54" s="12"/>
    </row>
    <row r="55" spans="3:18" x14ac:dyDescent="0.2">
      <c r="C55" s="13"/>
      <c r="D55" s="13"/>
      <c r="E55" s="13"/>
      <c r="F55" s="16"/>
      <c r="G55" s="13"/>
      <c r="H55" s="13"/>
      <c r="I55" s="13"/>
      <c r="J55" s="13"/>
      <c r="K55" s="13"/>
      <c r="L55" s="13"/>
      <c r="N55" s="12"/>
      <c r="O55" s="12"/>
      <c r="P55" s="12"/>
      <c r="Q55" s="15"/>
      <c r="R55" s="12"/>
    </row>
    <row r="56" spans="3:18" x14ac:dyDescent="0.2">
      <c r="C56" s="13"/>
      <c r="D56" s="13"/>
      <c r="E56" s="13"/>
      <c r="F56" s="16"/>
      <c r="G56" s="13"/>
      <c r="H56" s="13"/>
      <c r="I56" s="13"/>
      <c r="J56" s="13"/>
      <c r="K56" s="13"/>
      <c r="L56" s="13"/>
      <c r="N56" s="12"/>
      <c r="O56" s="12"/>
      <c r="P56" s="12"/>
      <c r="Q56" s="15"/>
      <c r="R56" s="12"/>
    </row>
    <row r="57" spans="3:18" x14ac:dyDescent="0.2">
      <c r="C57" s="13"/>
      <c r="D57" s="13"/>
      <c r="E57" s="13"/>
      <c r="F57" s="16"/>
      <c r="G57" s="13"/>
      <c r="H57" s="13"/>
      <c r="I57" s="13"/>
      <c r="J57" s="13"/>
      <c r="K57" s="13"/>
      <c r="L57" s="13"/>
      <c r="N57" s="12"/>
      <c r="O57" s="12"/>
      <c r="P57" s="12"/>
      <c r="Q57" s="15"/>
      <c r="R57" s="12"/>
    </row>
    <row r="58" spans="3:18" x14ac:dyDescent="0.2">
      <c r="C58" s="13"/>
      <c r="D58" s="13"/>
      <c r="E58" s="13"/>
      <c r="F58" s="16"/>
      <c r="G58" s="13"/>
      <c r="H58" s="13"/>
      <c r="I58" s="13"/>
      <c r="J58" s="13"/>
      <c r="K58" s="13"/>
      <c r="L58" s="13"/>
      <c r="N58" s="12"/>
      <c r="O58" s="12"/>
      <c r="P58" s="12"/>
      <c r="Q58" s="15"/>
      <c r="R58" s="12"/>
    </row>
    <row r="59" spans="3:18" x14ac:dyDescent="0.2">
      <c r="C59" s="13"/>
      <c r="D59" s="13"/>
      <c r="E59" s="13"/>
      <c r="F59" s="16"/>
      <c r="G59" s="13"/>
      <c r="H59" s="13"/>
      <c r="I59" s="13"/>
      <c r="J59" s="13"/>
      <c r="K59" s="13"/>
      <c r="L59" s="13"/>
      <c r="N59" s="12"/>
      <c r="O59" s="12"/>
      <c r="P59" s="12"/>
      <c r="Q59" s="15"/>
      <c r="R59" s="12"/>
    </row>
    <row r="60" spans="3:18" x14ac:dyDescent="0.2">
      <c r="C60" s="13"/>
      <c r="D60" s="13"/>
      <c r="E60" s="13"/>
      <c r="F60" s="16"/>
      <c r="G60" s="13"/>
      <c r="H60" s="13"/>
      <c r="I60" s="13"/>
      <c r="J60" s="13"/>
      <c r="K60" s="13"/>
      <c r="L60" s="13"/>
      <c r="N60" s="12"/>
      <c r="O60" s="12"/>
      <c r="P60" s="12"/>
      <c r="Q60" s="15"/>
      <c r="R60" s="12"/>
    </row>
    <row r="61" spans="3:18" x14ac:dyDescent="0.2">
      <c r="C61" s="13"/>
      <c r="D61" s="13"/>
      <c r="E61" s="13"/>
      <c r="F61" s="16"/>
      <c r="G61" s="13"/>
      <c r="H61" s="13"/>
      <c r="I61" s="13"/>
      <c r="J61" s="13"/>
      <c r="K61" s="13"/>
      <c r="L61" s="13"/>
      <c r="N61" s="12"/>
      <c r="O61" s="12"/>
      <c r="P61" s="12"/>
      <c r="Q61" s="15"/>
      <c r="R61" s="12"/>
    </row>
    <row r="62" spans="3:18" x14ac:dyDescent="0.2">
      <c r="C62" s="13"/>
      <c r="D62" s="13"/>
      <c r="E62" s="13"/>
      <c r="F62" s="16"/>
      <c r="G62" s="13"/>
      <c r="H62" s="13"/>
      <c r="I62" s="13"/>
      <c r="J62" s="13"/>
      <c r="K62" s="13"/>
      <c r="L62" s="13"/>
      <c r="N62" s="12"/>
      <c r="O62" s="12"/>
      <c r="P62" s="12"/>
      <c r="Q62" s="15"/>
      <c r="R62" s="12"/>
    </row>
    <row r="63" spans="3:18" x14ac:dyDescent="0.2">
      <c r="C63" s="13"/>
      <c r="D63" s="13"/>
      <c r="E63" s="13"/>
      <c r="F63" s="16"/>
      <c r="G63" s="13"/>
      <c r="H63" s="13"/>
      <c r="I63" s="13"/>
      <c r="J63" s="13"/>
      <c r="K63" s="13"/>
      <c r="L63" s="13"/>
      <c r="N63" s="12"/>
      <c r="O63" s="12"/>
      <c r="P63" s="12"/>
      <c r="Q63" s="15"/>
      <c r="R63" s="12"/>
    </row>
    <row r="64" spans="3:18" x14ac:dyDescent="0.2">
      <c r="C64" s="13"/>
      <c r="D64" s="13"/>
      <c r="E64" s="13"/>
      <c r="F64" s="16"/>
      <c r="G64" s="13"/>
      <c r="H64" s="13"/>
      <c r="I64" s="13"/>
      <c r="J64" s="13"/>
      <c r="K64" s="13"/>
      <c r="L64" s="13"/>
      <c r="N64" s="12"/>
      <c r="O64" s="12"/>
      <c r="P64" s="12"/>
      <c r="Q64" s="15"/>
      <c r="R64" s="12"/>
    </row>
    <row r="65" spans="3:18" x14ac:dyDescent="0.2">
      <c r="C65" s="13"/>
      <c r="D65" s="13"/>
      <c r="E65" s="13"/>
      <c r="F65" s="16"/>
      <c r="G65" s="13"/>
      <c r="H65" s="13"/>
      <c r="I65" s="13"/>
      <c r="J65" s="13"/>
      <c r="K65" s="13"/>
      <c r="L65" s="13"/>
      <c r="N65" s="12"/>
      <c r="O65" s="12"/>
      <c r="P65" s="12"/>
      <c r="Q65" s="15"/>
      <c r="R65" s="12"/>
    </row>
    <row r="66" spans="3:18" x14ac:dyDescent="0.2">
      <c r="C66" s="13"/>
      <c r="D66" s="13"/>
      <c r="E66" s="13"/>
      <c r="F66" s="16"/>
      <c r="G66" s="13"/>
      <c r="H66" s="13"/>
      <c r="I66" s="13"/>
      <c r="J66" s="13"/>
      <c r="K66" s="13"/>
      <c r="L66" s="13"/>
      <c r="N66" s="12"/>
      <c r="O66" s="12"/>
      <c r="P66" s="12"/>
      <c r="Q66" s="15"/>
      <c r="R66" s="12"/>
    </row>
    <row r="67" spans="3:18" x14ac:dyDescent="0.2">
      <c r="C67" s="13"/>
      <c r="D67" s="13"/>
      <c r="E67" s="13"/>
      <c r="F67" s="16"/>
      <c r="G67" s="13"/>
      <c r="H67" s="13"/>
      <c r="I67" s="13"/>
      <c r="J67" s="13"/>
      <c r="K67" s="13"/>
      <c r="L67" s="13"/>
      <c r="N67" s="12"/>
      <c r="O67" s="12"/>
      <c r="P67" s="12"/>
      <c r="Q67" s="15"/>
      <c r="R67" s="12"/>
    </row>
    <row r="68" spans="3:18" x14ac:dyDescent="0.2">
      <c r="C68" s="13"/>
      <c r="D68" s="13"/>
      <c r="E68" s="13"/>
      <c r="F68" s="16"/>
      <c r="G68" s="13"/>
      <c r="H68" s="13"/>
      <c r="I68" s="13"/>
      <c r="J68" s="13"/>
      <c r="K68" s="13"/>
      <c r="L68" s="13"/>
      <c r="N68" s="12"/>
      <c r="O68" s="12"/>
      <c r="P68" s="12"/>
      <c r="Q68" s="15"/>
      <c r="R68" s="12"/>
    </row>
    <row r="69" spans="3:18" x14ac:dyDescent="0.2">
      <c r="C69" s="13"/>
      <c r="D69" s="13"/>
      <c r="E69" s="13"/>
      <c r="F69" s="16"/>
      <c r="G69" s="13"/>
      <c r="H69" s="13"/>
      <c r="I69" s="13"/>
      <c r="J69" s="13"/>
      <c r="K69" s="13"/>
      <c r="L69" s="13"/>
      <c r="N69" s="12"/>
      <c r="O69" s="12"/>
      <c r="P69" s="12"/>
      <c r="Q69" s="15"/>
      <c r="R69" s="12"/>
    </row>
    <row r="70" spans="3:18" x14ac:dyDescent="0.2">
      <c r="C70" s="13"/>
      <c r="D70" s="13"/>
      <c r="E70" s="13"/>
      <c r="F70" s="16"/>
      <c r="G70" s="13"/>
      <c r="H70" s="13"/>
      <c r="I70" s="13"/>
      <c r="J70" s="13"/>
      <c r="K70" s="13"/>
      <c r="L70" s="13"/>
      <c r="N70" s="12"/>
      <c r="O70" s="12"/>
      <c r="P70" s="12"/>
      <c r="Q70" s="15"/>
      <c r="R70" s="12"/>
    </row>
    <row r="71" spans="3:18" x14ac:dyDescent="0.2">
      <c r="C71" s="14"/>
      <c r="D71" s="14"/>
      <c r="E71" s="14"/>
      <c r="F71" s="17"/>
      <c r="G71" s="14"/>
      <c r="H71" s="14"/>
      <c r="I71" s="14"/>
      <c r="J71" s="14"/>
      <c r="K71" s="14"/>
      <c r="L71" s="14"/>
      <c r="N71" s="14"/>
      <c r="O71" s="14"/>
      <c r="P71" s="14"/>
      <c r="Q71" s="14"/>
      <c r="R71" s="14"/>
    </row>
  </sheetData>
  <mergeCells count="2">
    <mergeCell ref="C4:C7"/>
    <mergeCell ref="D4:L7"/>
  </mergeCells>
  <phoneticPr fontId="5"/>
  <pageMargins left="0.75" right="0.75" top="1" bottom="1" header="0.51200000000000001" footer="0.51200000000000001"/>
  <pageSetup paperSize="9" orientation="portrait" verticalDpi="0" r:id="rId1"/>
  <headerFooter alignWithMargins="0"/>
  <drawing r:id="rId2"/>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dimension ref="B2:M43"/>
  <sheetViews>
    <sheetView workbookViewId="0"/>
  </sheetViews>
  <sheetFormatPr defaultRowHeight="13.2" x14ac:dyDescent="0.2"/>
  <cols>
    <col min="1" max="1" width="2.6640625" customWidth="1"/>
    <col min="2" max="2" width="5" customWidth="1"/>
    <col min="4" max="4" width="13.33203125" customWidth="1"/>
    <col min="5" max="5" width="3.88671875" customWidth="1"/>
    <col min="6" max="6" width="10" customWidth="1"/>
    <col min="7" max="7" width="16.6640625" customWidth="1"/>
    <col min="8" max="8" width="10.44140625" bestFit="1" customWidth="1"/>
    <col min="10" max="10" width="13.21875" customWidth="1"/>
    <col min="11" max="11" width="14.88671875" customWidth="1"/>
    <col min="12" max="12" width="13.33203125" customWidth="1"/>
  </cols>
  <sheetData>
    <row r="2" spans="2:12" ht="14.4" x14ac:dyDescent="0.2">
      <c r="B2" s="330" t="s">
        <v>1388</v>
      </c>
      <c r="C2" s="79"/>
      <c r="D2" s="79"/>
      <c r="E2" s="79"/>
      <c r="F2" s="79"/>
      <c r="G2" s="79"/>
      <c r="H2" s="79"/>
      <c r="I2" s="79"/>
      <c r="J2" s="79"/>
      <c r="K2" s="79"/>
      <c r="L2" s="79"/>
    </row>
    <row r="3" spans="2:12" ht="13.8" thickBot="1" x14ac:dyDescent="0.25">
      <c r="J3" t="s">
        <v>1380</v>
      </c>
    </row>
    <row r="4" spans="2:12" ht="14.25" customHeight="1" thickTop="1" x14ac:dyDescent="0.2">
      <c r="B4" s="39"/>
      <c r="C4" s="715" t="s">
        <v>1381</v>
      </c>
      <c r="D4" s="790" t="s">
        <v>536</v>
      </c>
      <c r="E4" s="669"/>
      <c r="F4" s="669"/>
      <c r="G4" s="669"/>
      <c r="H4" s="669"/>
      <c r="I4" s="669"/>
      <c r="J4" s="669"/>
      <c r="K4" s="358"/>
      <c r="L4" s="81"/>
    </row>
    <row r="5" spans="2:12" ht="13.8" thickBot="1" x14ac:dyDescent="0.25">
      <c r="B5" s="39"/>
      <c r="C5" s="691"/>
      <c r="D5" s="791"/>
      <c r="E5" s="670"/>
      <c r="F5" s="670"/>
      <c r="G5" s="670"/>
      <c r="H5" s="670"/>
      <c r="I5" s="670"/>
      <c r="J5" s="670"/>
      <c r="K5" s="358"/>
      <c r="L5" s="81"/>
    </row>
    <row r="6" spans="2:12" ht="13.8" thickTop="1" x14ac:dyDescent="0.2">
      <c r="B6" s="39"/>
      <c r="C6" s="80"/>
      <c r="D6" s="91"/>
      <c r="E6" s="91"/>
      <c r="F6" s="91"/>
      <c r="G6" s="91"/>
      <c r="H6" s="91"/>
      <c r="I6" s="91"/>
      <c r="J6" s="91"/>
      <c r="K6" s="91"/>
      <c r="L6" s="91"/>
    </row>
    <row r="7" spans="2:12" x14ac:dyDescent="0.2">
      <c r="B7" s="39"/>
      <c r="C7" s="80"/>
      <c r="D7" s="91"/>
      <c r="E7" s="91"/>
      <c r="F7" s="91"/>
      <c r="G7" s="91"/>
      <c r="H7" s="91"/>
      <c r="I7" s="91"/>
      <c r="J7" s="91"/>
      <c r="K7" s="91"/>
    </row>
    <row r="8" spans="2:12" ht="13.5" customHeight="1" x14ac:dyDescent="0.2">
      <c r="C8" s="89"/>
      <c r="E8" s="82"/>
      <c r="G8" s="331" t="s">
        <v>1362</v>
      </c>
      <c r="H8" s="339" t="s">
        <v>1296</v>
      </c>
    </row>
    <row r="9" spans="2:12" ht="13.5" customHeight="1" x14ac:dyDescent="0.2">
      <c r="C9" s="41"/>
      <c r="E9" s="82"/>
      <c r="F9" s="82"/>
      <c r="G9" s="129"/>
      <c r="H9" s="339" t="s">
        <v>584</v>
      </c>
    </row>
    <row r="10" spans="2:12" ht="13.5" customHeight="1" x14ac:dyDescent="0.2">
      <c r="F10" s="82"/>
      <c r="G10" s="129"/>
      <c r="H10" s="339" t="s">
        <v>494</v>
      </c>
    </row>
    <row r="11" spans="2:12" ht="13.5" customHeight="1" x14ac:dyDescent="0.2">
      <c r="F11" s="41"/>
    </row>
    <row r="12" spans="2:12" ht="13.5" customHeight="1" x14ac:dyDescent="0.2">
      <c r="J12" s="41"/>
      <c r="K12" s="41"/>
      <c r="L12" s="82"/>
    </row>
    <row r="13" spans="2:12" ht="13.5" customHeight="1" x14ac:dyDescent="0.2">
      <c r="F13" s="41"/>
      <c r="H13" s="130" t="s">
        <v>928</v>
      </c>
      <c r="I13" s="84" t="s">
        <v>936</v>
      </c>
      <c r="J13" s="92" t="s">
        <v>1389</v>
      </c>
      <c r="K13" s="84"/>
      <c r="L13" s="84"/>
    </row>
    <row r="14" spans="2:12" ht="6.75" customHeight="1" x14ac:dyDescent="0.2">
      <c r="F14" s="41"/>
      <c r="H14" s="130"/>
      <c r="I14" s="84"/>
      <c r="J14" s="86"/>
      <c r="K14" s="41"/>
      <c r="L14" s="41"/>
    </row>
    <row r="15" spans="2:12" ht="13.5" customHeight="1" x14ac:dyDescent="0.2">
      <c r="F15" s="41"/>
      <c r="H15" s="130" t="s">
        <v>79</v>
      </c>
      <c r="I15" s="84" t="s">
        <v>936</v>
      </c>
      <c r="J15" s="92" t="s">
        <v>938</v>
      </c>
      <c r="K15" s="84"/>
      <c r="L15" s="84"/>
    </row>
    <row r="16" spans="2:12" ht="6.75" customHeight="1" x14ac:dyDescent="0.2">
      <c r="F16" s="41"/>
      <c r="H16" s="130"/>
      <c r="I16" s="84"/>
      <c r="J16" s="87"/>
      <c r="K16" s="41"/>
      <c r="L16" s="41"/>
    </row>
    <row r="17" spans="2:12" ht="13.5" customHeight="1" x14ac:dyDescent="0.2">
      <c r="F17" s="41"/>
      <c r="H17" s="130" t="s">
        <v>939</v>
      </c>
      <c r="I17" s="84" t="s">
        <v>936</v>
      </c>
      <c r="J17" s="85" t="s">
        <v>940</v>
      </c>
      <c r="K17" s="84"/>
      <c r="L17" s="84"/>
    </row>
    <row r="18" spans="2:12" ht="6.75" customHeight="1" x14ac:dyDescent="0.2">
      <c r="H18" s="130"/>
      <c r="I18" s="84"/>
      <c r="K18" s="41"/>
      <c r="L18" s="41"/>
    </row>
    <row r="19" spans="2:12" ht="13.5" customHeight="1" x14ac:dyDescent="0.2">
      <c r="F19" s="41"/>
      <c r="H19" s="130" t="s">
        <v>1354</v>
      </c>
      <c r="I19" s="84" t="s">
        <v>936</v>
      </c>
      <c r="J19" s="92" t="s">
        <v>688</v>
      </c>
      <c r="K19" s="84"/>
      <c r="L19" s="84"/>
    </row>
    <row r="20" spans="2:12" ht="13.5" customHeight="1" x14ac:dyDescent="0.2"/>
    <row r="21" spans="2:12" ht="13.5" customHeight="1" x14ac:dyDescent="0.2"/>
    <row r="22" spans="2:12" ht="13.5" customHeight="1" x14ac:dyDescent="0.2"/>
    <row r="23" spans="2:12" ht="13.5" customHeight="1" x14ac:dyDescent="0.2"/>
    <row r="27" spans="2:12" x14ac:dyDescent="0.2">
      <c r="B27" s="40">
        <f>IF(C27="１列目",1,IF(C27="２列目",2,3))</f>
        <v>3</v>
      </c>
      <c r="C27" s="173"/>
      <c r="D27" s="18" t="s">
        <v>928</v>
      </c>
      <c r="E27" s="147"/>
      <c r="F27" s="18" t="s">
        <v>79</v>
      </c>
      <c r="G27" s="18" t="s">
        <v>78</v>
      </c>
      <c r="H27" s="18" t="s">
        <v>954</v>
      </c>
      <c r="I27" s="125" t="s">
        <v>1354</v>
      </c>
      <c r="J27" s="386"/>
      <c r="K27" s="105"/>
      <c r="L27" s="105"/>
    </row>
    <row r="28" spans="2:12" x14ac:dyDescent="0.2">
      <c r="C28" s="89"/>
      <c r="D28" s="90"/>
      <c r="J28" s="386" t="s">
        <v>537</v>
      </c>
      <c r="K28" s="1"/>
      <c r="L28" s="1"/>
    </row>
    <row r="29" spans="2:12" x14ac:dyDescent="0.2">
      <c r="C29" s="18" t="s">
        <v>1358</v>
      </c>
      <c r="D29" s="174" t="str">
        <f>"行："&amp;ROW()</f>
        <v>行：29</v>
      </c>
      <c r="E29" s="124"/>
      <c r="F29" s="174"/>
      <c r="G29" s="568" t="s">
        <v>1390</v>
      </c>
      <c r="H29" s="175" t="s">
        <v>1355</v>
      </c>
      <c r="I29" s="176"/>
      <c r="J29" s="386"/>
      <c r="K29" s="1"/>
      <c r="L29" s="1"/>
    </row>
    <row r="30" spans="2:12" ht="6.75" customHeight="1" x14ac:dyDescent="0.2">
      <c r="C30" s="177"/>
      <c r="D30" s="178"/>
      <c r="E30" s="124"/>
      <c r="F30" s="178"/>
      <c r="G30" s="175"/>
      <c r="H30" s="175"/>
      <c r="I30" s="179"/>
      <c r="J30" s="35"/>
      <c r="K30" s="1"/>
      <c r="L30" s="1"/>
    </row>
    <row r="31" spans="2:12" x14ac:dyDescent="0.2">
      <c r="C31" s="18" t="s">
        <v>594</v>
      </c>
      <c r="D31" s="180" t="str">
        <f>"列："&amp;COLUMN()</f>
        <v>列：4</v>
      </c>
      <c r="E31" s="124"/>
      <c r="F31" s="180"/>
      <c r="G31" s="568" t="s">
        <v>1391</v>
      </c>
      <c r="H31" s="175" t="s">
        <v>1356</v>
      </c>
      <c r="I31" s="181"/>
      <c r="K31" s="1"/>
      <c r="L31" s="1"/>
    </row>
    <row r="32" spans="2:12" ht="6.75" customHeight="1" x14ac:dyDescent="0.2">
      <c r="C32" s="177"/>
      <c r="D32" s="178"/>
      <c r="E32" s="35"/>
      <c r="F32" s="178"/>
      <c r="G32" s="175"/>
      <c r="H32" s="175"/>
      <c r="I32" s="182"/>
      <c r="J32" s="35"/>
      <c r="K32" s="1"/>
      <c r="L32" s="1"/>
    </row>
    <row r="33" spans="2:13" x14ac:dyDescent="0.2">
      <c r="C33" s="18" t="s">
        <v>595</v>
      </c>
      <c r="D33" s="149" t="s">
        <v>1357</v>
      </c>
      <c r="E33" s="148"/>
      <c r="F33" s="149"/>
      <c r="G33" s="175"/>
      <c r="H33" s="175" t="s">
        <v>596</v>
      </c>
      <c r="I33" s="127"/>
      <c r="K33" s="1"/>
      <c r="L33" s="1"/>
    </row>
    <row r="34" spans="2:13" x14ac:dyDescent="0.2">
      <c r="J34" t="s">
        <v>959</v>
      </c>
    </row>
    <row r="35" spans="2:13" ht="13.5" customHeight="1" x14ac:dyDescent="0.2"/>
    <row r="36" spans="2:13" x14ac:dyDescent="0.2">
      <c r="J36" t="s">
        <v>540</v>
      </c>
    </row>
    <row r="37" spans="2:13" x14ac:dyDescent="0.2">
      <c r="B37" s="126"/>
      <c r="C37" s="786" t="s">
        <v>958</v>
      </c>
      <c r="D37" s="183"/>
      <c r="E37" s="184"/>
      <c r="F37" s="175"/>
      <c r="G37" s="175"/>
      <c r="H37" s="175"/>
      <c r="I37" s="179"/>
      <c r="J37" s="178"/>
      <c r="K37" s="387"/>
      <c r="L37" s="252"/>
      <c r="M37" s="252"/>
    </row>
    <row r="38" spans="2:13" ht="6.75" customHeight="1" x14ac:dyDescent="0.2">
      <c r="B38" s="126"/>
      <c r="C38" s="787"/>
      <c r="D38" s="183"/>
      <c r="E38" s="184"/>
      <c r="F38" s="175"/>
      <c r="G38" s="175"/>
      <c r="H38" s="175"/>
      <c r="I38" s="179"/>
      <c r="J38" s="178"/>
      <c r="K38" s="252"/>
      <c r="L38" s="252"/>
      <c r="M38" s="252"/>
    </row>
    <row r="39" spans="2:13" x14ac:dyDescent="0.2">
      <c r="B39" s="35"/>
      <c r="C39" s="788"/>
      <c r="D39" s="183"/>
      <c r="E39" s="184"/>
      <c r="F39" s="175"/>
      <c r="G39" s="175"/>
      <c r="H39" s="175"/>
      <c r="I39" s="179"/>
      <c r="J39" s="178"/>
      <c r="K39" s="252"/>
      <c r="L39" s="252"/>
      <c r="M39" s="252"/>
    </row>
    <row r="40" spans="2:13" ht="6.75" customHeight="1" x14ac:dyDescent="0.2">
      <c r="B40" s="35"/>
      <c r="C40" s="788"/>
      <c r="D40" s="183"/>
      <c r="E40" s="184"/>
      <c r="F40" s="175"/>
      <c r="G40" s="175"/>
      <c r="H40" s="175"/>
      <c r="I40" s="179"/>
      <c r="J40" s="178"/>
      <c r="K40" s="252"/>
      <c r="L40" s="252"/>
      <c r="M40" s="252"/>
    </row>
    <row r="41" spans="2:13" x14ac:dyDescent="0.2">
      <c r="B41" s="35"/>
      <c r="C41" s="789"/>
      <c r="D41" s="183"/>
      <c r="E41" s="184"/>
      <c r="F41" s="175"/>
      <c r="G41" s="175"/>
      <c r="H41" s="175"/>
      <c r="I41" s="185"/>
      <c r="J41" s="178"/>
      <c r="K41" s="252"/>
      <c r="L41" s="252"/>
      <c r="M41" s="252"/>
    </row>
    <row r="42" spans="2:13" x14ac:dyDescent="0.2">
      <c r="B42" s="35"/>
      <c r="C42" s="35"/>
      <c r="D42" s="35"/>
      <c r="E42" s="35"/>
      <c r="F42" s="35"/>
      <c r="G42" s="35"/>
      <c r="K42" s="35"/>
    </row>
    <row r="43" spans="2:13" x14ac:dyDescent="0.2">
      <c r="G43" s="1"/>
      <c r="H43" s="178"/>
      <c r="I43" s="178"/>
      <c r="J43" s="1"/>
      <c r="K43" s="178"/>
    </row>
  </sheetData>
  <mergeCells count="3">
    <mergeCell ref="C37:C41"/>
    <mergeCell ref="C4:C5"/>
    <mergeCell ref="D4:J5"/>
  </mergeCells>
  <phoneticPr fontId="5"/>
  <conditionalFormatting sqref="D33 F33">
    <cfRule type="cellIs" dxfId="38" priority="1" stopIfTrue="1" operator="notEqual">
      <formula>$C$29</formula>
    </cfRule>
  </conditionalFormatting>
  <dataValidations count="2">
    <dataValidation type="date" allowBlank="1" showInputMessage="1" showErrorMessage="1" errorTitle="日付チェック" error="入力範囲に入っていません。_x000a_（2000/01/01～2013/01/13迄）_x000a_" sqref="I33" xr:uid="{00000000-0002-0000-3100-000000000000}">
      <formula1>36526</formula1>
      <formula2>41287</formula2>
    </dataValidation>
    <dataValidation imeMode="hiragana" allowBlank="1" showInputMessage="1" showErrorMessage="1" sqref="I32" xr:uid="{00000000-0002-0000-3100-000001000000}"/>
  </dataValidations>
  <pageMargins left="0.75" right="0.75" top="1" bottom="1" header="0.51200000000000001" footer="0.51200000000000001"/>
  <pageSetup paperSize="9" orientation="portrait" verticalDpi="0" r:id="rId1"/>
  <headerFooter alignWithMargins="0"/>
  <drawing r:id="rId2"/>
  <legacyDrawing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9"/>
  <dimension ref="B2:L33"/>
  <sheetViews>
    <sheetView showRowColHeaders="0" workbookViewId="0"/>
  </sheetViews>
  <sheetFormatPr defaultRowHeight="13.2" x14ac:dyDescent="0.2"/>
  <cols>
    <col min="1" max="1" width="2.6640625" customWidth="1"/>
    <col min="2" max="2" width="4.33203125" customWidth="1"/>
    <col min="3" max="3" width="14.88671875" customWidth="1"/>
    <col min="4" max="4" width="1.88671875" customWidth="1"/>
    <col min="5" max="5" width="15" customWidth="1"/>
    <col min="6" max="6" width="3.6640625" customWidth="1"/>
    <col min="7" max="7" width="22.44140625" customWidth="1"/>
    <col min="8" max="8" width="4.109375" customWidth="1"/>
    <col min="9" max="9" width="23.6640625" customWidth="1"/>
    <col min="12" max="12" width="8.6640625" customWidth="1"/>
    <col min="14" max="14" width="8.6640625" customWidth="1"/>
  </cols>
  <sheetData>
    <row r="2" spans="2:10" ht="14.4" x14ac:dyDescent="0.2">
      <c r="B2" s="330" t="s">
        <v>421</v>
      </c>
    </row>
    <row r="3" spans="2:10" ht="13.8" thickBot="1" x14ac:dyDescent="0.25"/>
    <row r="4" spans="2:10" ht="30.75" customHeight="1" thickTop="1" x14ac:dyDescent="0.2">
      <c r="C4" s="730" t="s">
        <v>423</v>
      </c>
      <c r="D4" s="671"/>
      <c r="E4" s="671"/>
      <c r="F4" s="671"/>
      <c r="G4" s="671"/>
      <c r="H4" s="671"/>
      <c r="I4" s="672"/>
      <c r="J4" s="118"/>
    </row>
    <row r="5" spans="2:10" ht="30.75" customHeight="1" thickBot="1" x14ac:dyDescent="0.25">
      <c r="C5" s="780"/>
      <c r="D5" s="673"/>
      <c r="E5" s="673"/>
      <c r="F5" s="673"/>
      <c r="G5" s="673"/>
      <c r="H5" s="673"/>
      <c r="I5" s="674"/>
      <c r="J5" s="118"/>
    </row>
    <row r="6" spans="2:10" ht="13.8" thickTop="1" x14ac:dyDescent="0.2"/>
    <row r="7" spans="2:10" s="36" customFormat="1" x14ac:dyDescent="0.2">
      <c r="C7" s="102" t="s">
        <v>629</v>
      </c>
    </row>
    <row r="8" spans="2:10" s="36" customFormat="1" ht="6.75" customHeight="1" x14ac:dyDescent="0.2">
      <c r="C8" s="102" t="s">
        <v>1006</v>
      </c>
    </row>
    <row r="9" spans="2:10" s="36" customFormat="1" x14ac:dyDescent="0.2">
      <c r="C9" s="102" t="s">
        <v>630</v>
      </c>
    </row>
    <row r="10" spans="2:10" s="36" customFormat="1" ht="6.75" customHeight="1" x14ac:dyDescent="0.2"/>
    <row r="11" spans="2:10" s="36" customFormat="1" ht="20.100000000000001" customHeight="1" x14ac:dyDescent="0.2">
      <c r="C11" s="102" t="s">
        <v>795</v>
      </c>
    </row>
    <row r="12" spans="2:10" s="36" customFormat="1" x14ac:dyDescent="0.2">
      <c r="C12" s="102" t="s">
        <v>230</v>
      </c>
    </row>
    <row r="13" spans="2:10" x14ac:dyDescent="0.2">
      <c r="E13" t="s">
        <v>915</v>
      </c>
    </row>
    <row r="15" spans="2:10" ht="18" customHeight="1" x14ac:dyDescent="0.2">
      <c r="C15" s="230" t="s">
        <v>239</v>
      </c>
    </row>
    <row r="17" spans="2:12" x14ac:dyDescent="0.2">
      <c r="C17" s="30" t="s">
        <v>916</v>
      </c>
      <c r="E17" t="s">
        <v>1016</v>
      </c>
      <c r="G17" t="s">
        <v>1010</v>
      </c>
      <c r="I17" t="s">
        <v>1011</v>
      </c>
    </row>
    <row r="18" spans="2:12" ht="13.5" customHeight="1" x14ac:dyDescent="0.2"/>
    <row r="19" spans="2:12" ht="13.5" customHeight="1" x14ac:dyDescent="0.2">
      <c r="B19" s="84" t="s">
        <v>1379</v>
      </c>
      <c r="C19" s="390" t="str">
        <f>IF(E19&lt;&gt;"","aaaaa","")</f>
        <v>aaaaa</v>
      </c>
      <c r="E19" s="55" t="s">
        <v>1008</v>
      </c>
      <c r="F19" s="30" t="s">
        <v>1012</v>
      </c>
      <c r="G19" s="55" t="s">
        <v>1013</v>
      </c>
      <c r="H19" s="30" t="s">
        <v>917</v>
      </c>
      <c r="I19" s="20" t="s">
        <v>1014</v>
      </c>
      <c r="L19" s="30"/>
    </row>
    <row r="20" spans="2:12" ht="13.5" customHeight="1" x14ac:dyDescent="0.2">
      <c r="F20" s="30"/>
      <c r="H20" s="30"/>
    </row>
    <row r="21" spans="2:12" ht="13.5" customHeight="1" x14ac:dyDescent="0.2">
      <c r="B21" s="84" t="s">
        <v>1007</v>
      </c>
      <c r="C21" s="390" t="s">
        <v>191</v>
      </c>
      <c r="E21" s="20" t="s">
        <v>1009</v>
      </c>
      <c r="F21" s="30" t="s">
        <v>1015</v>
      </c>
      <c r="G21" s="20" t="s">
        <v>1014</v>
      </c>
      <c r="H21" s="30" t="s">
        <v>1015</v>
      </c>
      <c r="I21" s="20" t="s">
        <v>1014</v>
      </c>
    </row>
    <row r="24" spans="2:12" x14ac:dyDescent="0.2">
      <c r="C24" s="41"/>
    </row>
    <row r="25" spans="2:12" x14ac:dyDescent="0.2">
      <c r="L25" s="30"/>
    </row>
    <row r="26" spans="2:12" x14ac:dyDescent="0.2">
      <c r="L26" s="30"/>
    </row>
    <row r="27" spans="2:12" x14ac:dyDescent="0.2">
      <c r="L27" s="30"/>
    </row>
    <row r="28" spans="2:12" x14ac:dyDescent="0.2">
      <c r="L28" s="30"/>
    </row>
    <row r="31" spans="2:12" x14ac:dyDescent="0.2">
      <c r="B31" s="41"/>
    </row>
    <row r="32" spans="2:12" x14ac:dyDescent="0.2">
      <c r="B32" s="41"/>
    </row>
    <row r="33" spans="2:2" x14ac:dyDescent="0.2">
      <c r="B33" s="41"/>
    </row>
  </sheetData>
  <sheetProtection sheet="1"/>
  <mergeCells count="1">
    <mergeCell ref="C4:I5"/>
  </mergeCells>
  <phoneticPr fontId="5"/>
  <dataValidations count="1">
    <dataValidation type="list" allowBlank="1" showInputMessage="1" showErrorMessage="1" sqref="C15" xr:uid="{00000000-0002-0000-3200-000000000000}">
      <formula1>"セル保護,セル未保護"</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0"/>
  <dimension ref="B2:N27"/>
  <sheetViews>
    <sheetView showRowColHeaders="0" workbookViewId="0"/>
  </sheetViews>
  <sheetFormatPr defaultRowHeight="13.2" x14ac:dyDescent="0.2"/>
  <cols>
    <col min="1" max="1" width="2.6640625" customWidth="1"/>
    <col min="2" max="2" width="4.6640625" customWidth="1"/>
    <col min="3" max="3" width="6.33203125" customWidth="1"/>
    <col min="4" max="4" width="11.109375" customWidth="1"/>
    <col min="6" max="6" width="11.77734375" customWidth="1"/>
    <col min="13" max="13" width="5.21875" customWidth="1"/>
  </cols>
  <sheetData>
    <row r="2" spans="2:14" ht="14.4" x14ac:dyDescent="0.2">
      <c r="B2" s="330" t="s">
        <v>422</v>
      </c>
    </row>
    <row r="3" spans="2:14" ht="13.8" thickBot="1" x14ac:dyDescent="0.25"/>
    <row r="4" spans="2:14" ht="13.8" thickTop="1" x14ac:dyDescent="0.2">
      <c r="B4" s="1"/>
      <c r="C4" s="748" t="s">
        <v>1381</v>
      </c>
      <c r="D4" s="690" t="s">
        <v>188</v>
      </c>
      <c r="E4" s="680"/>
      <c r="F4" s="680"/>
      <c r="G4" s="680"/>
      <c r="H4" s="680"/>
      <c r="I4" s="680"/>
      <c r="J4" s="680"/>
      <c r="K4" s="680"/>
      <c r="L4" s="355"/>
      <c r="M4" s="1"/>
    </row>
    <row r="5" spans="2:14" ht="13.8" thickBot="1" x14ac:dyDescent="0.25">
      <c r="B5" s="1"/>
      <c r="C5" s="750"/>
      <c r="D5" s="689"/>
      <c r="E5" s="684"/>
      <c r="F5" s="684"/>
      <c r="G5" s="684"/>
      <c r="H5" s="684"/>
      <c r="I5" s="684"/>
      <c r="J5" s="684"/>
      <c r="K5" s="684"/>
      <c r="L5" s="355"/>
      <c r="M5" s="1"/>
    </row>
    <row r="6" spans="2:14" ht="13.8" thickTop="1" x14ac:dyDescent="0.2">
      <c r="B6" s="118"/>
      <c r="C6" s="119"/>
      <c r="D6" s="119"/>
      <c r="E6" s="119"/>
      <c r="F6" s="119"/>
      <c r="G6" s="119"/>
      <c r="H6" s="119"/>
      <c r="I6" s="119"/>
      <c r="J6" s="119"/>
    </row>
    <row r="7" spans="2:14" x14ac:dyDescent="0.2">
      <c r="C7" s="331" t="s">
        <v>1377</v>
      </c>
      <c r="D7" s="102" t="s">
        <v>796</v>
      </c>
      <c r="E7" s="36"/>
    </row>
    <row r="8" spans="2:14" x14ac:dyDescent="0.2">
      <c r="C8" s="102"/>
      <c r="D8" s="36"/>
      <c r="E8" s="36"/>
    </row>
    <row r="9" spans="2:14" x14ac:dyDescent="0.2">
      <c r="C9" s="102"/>
      <c r="D9" s="102" t="s">
        <v>798</v>
      </c>
      <c r="E9" s="36"/>
    </row>
    <row r="10" spans="2:14" x14ac:dyDescent="0.2">
      <c r="C10" s="102"/>
      <c r="D10" s="36"/>
      <c r="E10" s="36"/>
    </row>
    <row r="11" spans="2:14" x14ac:dyDescent="0.2">
      <c r="C11" s="102"/>
      <c r="D11" s="102" t="s">
        <v>797</v>
      </c>
      <c r="E11" s="36"/>
    </row>
    <row r="13" spans="2:14" x14ac:dyDescent="0.2">
      <c r="C13" s="3"/>
      <c r="D13" s="4"/>
      <c r="E13" s="4"/>
      <c r="F13" s="4"/>
      <c r="G13" s="4"/>
      <c r="H13" s="4"/>
      <c r="I13" s="4"/>
      <c r="J13" s="4"/>
      <c r="K13" s="4"/>
      <c r="L13" s="4"/>
      <c r="M13" s="4"/>
      <c r="N13" s="11"/>
    </row>
    <row r="14" spans="2:14" x14ac:dyDescent="0.2">
      <c r="C14" s="6"/>
      <c r="D14" s="1"/>
      <c r="E14" s="120" t="s">
        <v>1017</v>
      </c>
      <c r="F14" s="1"/>
      <c r="G14" s="105"/>
      <c r="H14" s="1"/>
      <c r="I14" s="1"/>
      <c r="J14" s="1"/>
      <c r="K14" s="1"/>
      <c r="L14" s="1"/>
      <c r="M14" s="1"/>
      <c r="N14" s="5"/>
    </row>
    <row r="15" spans="2:14" x14ac:dyDescent="0.2">
      <c r="C15" s="6"/>
      <c r="D15" s="1"/>
      <c r="E15" s="120" t="s">
        <v>567</v>
      </c>
      <c r="F15" s="1"/>
      <c r="G15" s="35"/>
      <c r="H15" s="1"/>
      <c r="I15" s="1"/>
      <c r="J15" s="1"/>
      <c r="K15" s="1"/>
      <c r="L15" s="1"/>
      <c r="M15" s="1"/>
      <c r="N15" s="5"/>
    </row>
    <row r="16" spans="2:14" x14ac:dyDescent="0.2">
      <c r="C16" s="6"/>
      <c r="D16" s="1"/>
      <c r="E16" s="120"/>
      <c r="F16" s="1"/>
      <c r="G16" s="105"/>
      <c r="H16" s="1"/>
      <c r="I16" s="1"/>
      <c r="J16" s="1"/>
      <c r="K16" s="391" t="s">
        <v>929</v>
      </c>
      <c r="L16" s="1"/>
      <c r="M16" s="1"/>
      <c r="N16" s="5"/>
    </row>
    <row r="17" spans="3:14" x14ac:dyDescent="0.2">
      <c r="C17" s="6"/>
      <c r="D17" s="1"/>
      <c r="E17" s="120" t="s">
        <v>1018</v>
      </c>
      <c r="F17" s="1"/>
      <c r="G17" s="35"/>
      <c r="H17" s="1"/>
      <c r="I17" s="1"/>
      <c r="J17" s="1"/>
      <c r="K17" s="1"/>
      <c r="L17" s="1"/>
      <c r="M17" s="1"/>
      <c r="N17" s="5"/>
    </row>
    <row r="18" spans="3:14" x14ac:dyDescent="0.2">
      <c r="C18" s="7"/>
      <c r="D18" s="8"/>
      <c r="E18" s="8"/>
      <c r="F18" s="8"/>
      <c r="G18" s="121"/>
      <c r="H18" s="8"/>
      <c r="I18" s="8"/>
      <c r="J18" s="8"/>
      <c r="K18" s="8"/>
      <c r="L18" s="8"/>
      <c r="M18" s="8"/>
      <c r="N18" s="9"/>
    </row>
    <row r="22" spans="3:14" x14ac:dyDescent="0.2">
      <c r="D22" s="253" t="s">
        <v>287</v>
      </c>
    </row>
    <row r="25" spans="3:14" x14ac:dyDescent="0.2">
      <c r="D25" s="210" t="s">
        <v>926</v>
      </c>
      <c r="E25" t="s">
        <v>565</v>
      </c>
    </row>
    <row r="26" spans="3:14" x14ac:dyDescent="0.2">
      <c r="D26" s="137"/>
      <c r="E26" s="209"/>
      <c r="F26" s="36"/>
    </row>
    <row r="27" spans="3:14" x14ac:dyDescent="0.2">
      <c r="D27" s="211" t="s">
        <v>288</v>
      </c>
      <c r="E27" s="209" t="s">
        <v>566</v>
      </c>
      <c r="F27" s="36"/>
    </row>
  </sheetData>
  <sheetProtection sheet="1"/>
  <mergeCells count="2">
    <mergeCell ref="C4:C5"/>
    <mergeCell ref="D4:K5"/>
  </mergeCells>
  <phoneticPr fontId="5"/>
  <pageMargins left="0.75" right="0.75" top="1" bottom="1" header="0.51200000000000001" footer="0.51200000000000001"/>
  <pageSetup paperSize="9" orientation="portrait" verticalDpi="0" r:id="rId1"/>
  <headerFooter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60"/>
  <dimension ref="B2:L12"/>
  <sheetViews>
    <sheetView showRowColHeaders="0" workbookViewId="0"/>
  </sheetViews>
  <sheetFormatPr defaultRowHeight="13.2" x14ac:dyDescent="0.2"/>
  <cols>
    <col min="1" max="1" width="2.6640625" customWidth="1"/>
    <col min="2" max="2" width="4.33203125" customWidth="1"/>
    <col min="3" max="3" width="7.21875" customWidth="1"/>
    <col min="4" max="4" width="3.88671875" customWidth="1"/>
    <col min="5" max="5" width="10.33203125" customWidth="1"/>
  </cols>
  <sheetData>
    <row r="2" spans="2:12" ht="14.4" x14ac:dyDescent="0.2">
      <c r="B2" s="330" t="s">
        <v>424</v>
      </c>
    </row>
    <row r="3" spans="2:12" ht="13.8" thickBot="1" x14ac:dyDescent="0.25"/>
    <row r="4" spans="2:12" ht="13.8" thickTop="1" x14ac:dyDescent="0.2">
      <c r="C4" s="660" t="s">
        <v>1306</v>
      </c>
      <c r="D4" s="687" t="s">
        <v>189</v>
      </c>
      <c r="E4" s="680"/>
      <c r="F4" s="680"/>
      <c r="G4" s="680"/>
      <c r="H4" s="680"/>
      <c r="I4" s="680"/>
      <c r="J4" s="680"/>
      <c r="K4" s="680"/>
      <c r="L4" s="389"/>
    </row>
    <row r="5" spans="2:12" ht="13.8" thickBot="1" x14ac:dyDescent="0.25">
      <c r="C5" s="679"/>
      <c r="D5" s="689"/>
      <c r="E5" s="684"/>
      <c r="F5" s="684"/>
      <c r="G5" s="684"/>
      <c r="H5" s="684"/>
      <c r="I5" s="684"/>
      <c r="J5" s="684"/>
      <c r="K5" s="684"/>
      <c r="L5" s="389"/>
    </row>
    <row r="6" spans="2:12" ht="13.8" thickTop="1" x14ac:dyDescent="0.2">
      <c r="C6" s="336"/>
      <c r="D6" s="336"/>
      <c r="E6" s="336"/>
      <c r="F6" s="336"/>
      <c r="G6" s="336"/>
      <c r="H6" s="336"/>
      <c r="I6" s="336"/>
      <c r="J6" s="336"/>
      <c r="K6" s="336"/>
      <c r="L6" s="388"/>
    </row>
    <row r="7" spans="2:12" x14ac:dyDescent="0.2">
      <c r="C7" s="335"/>
      <c r="D7" s="335"/>
      <c r="E7" s="335"/>
      <c r="F7" s="335"/>
      <c r="G7" s="335"/>
      <c r="H7" s="335"/>
      <c r="I7" s="335"/>
      <c r="J7" s="335"/>
      <c r="K7" s="335"/>
      <c r="L7" s="335"/>
    </row>
    <row r="8" spans="2:12" ht="13.5" customHeight="1" x14ac:dyDescent="0.2">
      <c r="C8" s="89" t="s">
        <v>1377</v>
      </c>
      <c r="D8" s="41" t="s">
        <v>799</v>
      </c>
      <c r="F8" s="41" t="s">
        <v>801</v>
      </c>
    </row>
    <row r="9" spans="2:12" x14ac:dyDescent="0.2">
      <c r="D9" s="337"/>
    </row>
    <row r="10" spans="2:12" x14ac:dyDescent="0.2">
      <c r="D10" s="41" t="s">
        <v>800</v>
      </c>
      <c r="F10" s="41" t="s">
        <v>802</v>
      </c>
    </row>
    <row r="11" spans="2:12" x14ac:dyDescent="0.2">
      <c r="F11" s="41" t="s">
        <v>803</v>
      </c>
    </row>
    <row r="12" spans="2:12" x14ac:dyDescent="0.2">
      <c r="E12" s="41"/>
      <c r="F12" s="41" t="s">
        <v>804</v>
      </c>
      <c r="G12" s="41"/>
      <c r="H12" s="41"/>
      <c r="I12" s="41"/>
      <c r="J12" s="41"/>
      <c r="K12" s="41"/>
    </row>
  </sheetData>
  <mergeCells count="2">
    <mergeCell ref="C4:C5"/>
    <mergeCell ref="D4:K5"/>
  </mergeCells>
  <phoneticPr fontId="5"/>
  <pageMargins left="0.75" right="0.75" top="1" bottom="1" header="0.51200000000000001" footer="0.51200000000000001"/>
  <pageSetup paperSize="9" orientation="portrait" verticalDpi="0" r:id="rId1"/>
  <headerFooter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5"/>
  <dimension ref="B2:N394"/>
  <sheetViews>
    <sheetView showRowColHeaders="0" workbookViewId="0"/>
  </sheetViews>
  <sheetFormatPr defaultRowHeight="13.2" x14ac:dyDescent="0.2"/>
  <cols>
    <col min="1" max="1" width="2.6640625" customWidth="1"/>
    <col min="2" max="2" width="4.33203125" customWidth="1"/>
    <col min="3" max="3" width="6.88671875" customWidth="1"/>
    <col min="4" max="4" width="11.33203125" customWidth="1"/>
    <col min="5" max="5" width="9.77734375" customWidth="1"/>
    <col min="6" max="7" width="8" customWidth="1"/>
    <col min="8" max="8" width="4.6640625" customWidth="1"/>
  </cols>
  <sheetData>
    <row r="2" spans="2:14" ht="14.4" x14ac:dyDescent="0.2">
      <c r="B2" s="330" t="s">
        <v>425</v>
      </c>
    </row>
    <row r="3" spans="2:14" ht="13.8" thickBot="1" x14ac:dyDescent="0.25"/>
    <row r="4" spans="2:14" ht="20.100000000000001" customHeight="1" thickTop="1" thickBot="1" x14ac:dyDescent="0.25">
      <c r="C4" s="398" t="s">
        <v>1381</v>
      </c>
      <c r="D4" s="792" t="s">
        <v>1243</v>
      </c>
      <c r="E4" s="793"/>
      <c r="F4" s="793"/>
      <c r="G4" s="793"/>
      <c r="H4" s="793"/>
      <c r="I4" s="793"/>
      <c r="J4" s="793"/>
      <c r="K4" s="793"/>
      <c r="L4" s="399"/>
      <c r="M4" s="209"/>
      <c r="N4" s="209"/>
    </row>
    <row r="5" spans="2:14" ht="13.8" thickTop="1" x14ac:dyDescent="0.2"/>
    <row r="6" spans="2:14" s="36" customFormat="1" ht="20.100000000000001" customHeight="1" x14ac:dyDescent="0.2">
      <c r="C6" s="331" t="s">
        <v>1377</v>
      </c>
      <c r="D6" s="102" t="s">
        <v>805</v>
      </c>
    </row>
    <row r="7" spans="2:14" s="36" customFormat="1" x14ac:dyDescent="0.2">
      <c r="C7" s="102" t="s">
        <v>1019</v>
      </c>
      <c r="D7" s="102" t="s">
        <v>809</v>
      </c>
    </row>
    <row r="8" spans="2:14" s="36" customFormat="1" ht="6.75" customHeight="1" x14ac:dyDescent="0.2"/>
    <row r="9" spans="2:14" s="36" customFormat="1" x14ac:dyDescent="0.2">
      <c r="D9" s="102" t="s">
        <v>806</v>
      </c>
    </row>
    <row r="10" spans="2:14" s="36" customFormat="1" ht="6.75" customHeight="1" x14ac:dyDescent="0.2"/>
    <row r="11" spans="2:14" s="36" customFormat="1" ht="20.100000000000001" customHeight="1" x14ac:dyDescent="0.2">
      <c r="D11" s="102" t="s">
        <v>807</v>
      </c>
    </row>
    <row r="12" spans="2:14" s="36" customFormat="1" x14ac:dyDescent="0.2">
      <c r="D12" s="102" t="s">
        <v>810</v>
      </c>
    </row>
    <row r="13" spans="2:14" s="36" customFormat="1" ht="6.75" customHeight="1" x14ac:dyDescent="0.2">
      <c r="D13" s="102"/>
    </row>
    <row r="14" spans="2:14" ht="20.100000000000001" customHeight="1" x14ac:dyDescent="0.2">
      <c r="C14" s="41"/>
      <c r="D14" s="102" t="s">
        <v>808</v>
      </c>
    </row>
    <row r="17" spans="3:11" ht="13.5" customHeight="1" x14ac:dyDescent="0.2">
      <c r="C17" s="30"/>
      <c r="D17" s="373" t="s">
        <v>353</v>
      </c>
      <c r="E17" s="397" t="s">
        <v>925</v>
      </c>
    </row>
    <row r="18" spans="3:11" ht="13.5" customHeight="1" x14ac:dyDescent="0.2"/>
    <row r="19" spans="3:11" ht="13.5" customHeight="1" x14ac:dyDescent="0.2">
      <c r="F19" s="395" t="s">
        <v>1241</v>
      </c>
      <c r="G19" s="396" t="s">
        <v>1242</v>
      </c>
    </row>
    <row r="20" spans="3:11" ht="13.5" customHeight="1" x14ac:dyDescent="0.2">
      <c r="D20" s="392"/>
      <c r="E20" s="393" t="s">
        <v>1250</v>
      </c>
      <c r="F20" s="220">
        <v>20</v>
      </c>
      <c r="G20" s="394">
        <v>30</v>
      </c>
    </row>
    <row r="21" spans="3:11" ht="13.5" customHeight="1" x14ac:dyDescent="0.2">
      <c r="D21" s="392"/>
      <c r="E21" s="393" t="s">
        <v>1251</v>
      </c>
      <c r="F21" s="220">
        <v>15</v>
      </c>
      <c r="G21" s="394">
        <v>25</v>
      </c>
    </row>
    <row r="22" spans="3:11" ht="13.8" thickBot="1" x14ac:dyDescent="0.25"/>
    <row r="23" spans="3:11" ht="13.8" thickBot="1" x14ac:dyDescent="0.25">
      <c r="I23" s="51"/>
      <c r="J23" s="403" t="s">
        <v>354</v>
      </c>
      <c r="K23" s="404" t="s">
        <v>355</v>
      </c>
    </row>
    <row r="24" spans="3:11" x14ac:dyDescent="0.2">
      <c r="I24" s="400" t="s">
        <v>356</v>
      </c>
      <c r="J24" s="405" t="s">
        <v>361</v>
      </c>
      <c r="K24" s="406" t="s">
        <v>362</v>
      </c>
    </row>
    <row r="25" spans="3:11" x14ac:dyDescent="0.2">
      <c r="I25" s="401" t="s">
        <v>357</v>
      </c>
      <c r="J25" s="407" t="s">
        <v>363</v>
      </c>
      <c r="K25" s="408" t="s">
        <v>364</v>
      </c>
    </row>
    <row r="26" spans="3:11" x14ac:dyDescent="0.2">
      <c r="I26" s="401" t="s">
        <v>358</v>
      </c>
      <c r="J26" s="407" t="s">
        <v>365</v>
      </c>
      <c r="K26" s="408" t="s">
        <v>366</v>
      </c>
    </row>
    <row r="27" spans="3:11" x14ac:dyDescent="0.2">
      <c r="I27" s="401" t="s">
        <v>359</v>
      </c>
      <c r="J27" s="407" t="s">
        <v>1022</v>
      </c>
      <c r="K27" s="408" t="s">
        <v>1023</v>
      </c>
    </row>
    <row r="28" spans="3:11" ht="13.8" thickBot="1" x14ac:dyDescent="0.25">
      <c r="I28" s="402" t="s">
        <v>360</v>
      </c>
      <c r="J28" s="409" t="s">
        <v>1027</v>
      </c>
      <c r="K28" s="410" t="s">
        <v>1028</v>
      </c>
    </row>
    <row r="41" spans="10:11" x14ac:dyDescent="0.2">
      <c r="J41" s="356"/>
      <c r="K41" s="356"/>
    </row>
    <row r="42" spans="10:11" x14ac:dyDescent="0.2">
      <c r="J42" s="356"/>
      <c r="K42" s="356"/>
    </row>
    <row r="43" spans="10:11" x14ac:dyDescent="0.2">
      <c r="J43" s="356"/>
      <c r="K43" s="356"/>
    </row>
    <row r="44" spans="10:11" x14ac:dyDescent="0.2">
      <c r="J44" s="356"/>
      <c r="K44" s="356"/>
    </row>
    <row r="45" spans="10:11" x14ac:dyDescent="0.2">
      <c r="J45" s="356"/>
      <c r="K45" s="356"/>
    </row>
    <row r="46" spans="10:11" x14ac:dyDescent="0.2">
      <c r="J46" s="356"/>
      <c r="K46" s="356"/>
    </row>
    <row r="47" spans="10:11" x14ac:dyDescent="0.2">
      <c r="J47" s="356"/>
      <c r="K47" s="356"/>
    </row>
    <row r="48" spans="10:11" x14ac:dyDescent="0.2">
      <c r="J48" s="356"/>
      <c r="K48" s="356"/>
    </row>
    <row r="49" spans="10:11" x14ac:dyDescent="0.2">
      <c r="J49" s="356"/>
      <c r="K49" s="356"/>
    </row>
    <row r="50" spans="10:11" x14ac:dyDescent="0.2">
      <c r="J50" s="356"/>
      <c r="K50" s="356"/>
    </row>
    <row r="51" spans="10:11" x14ac:dyDescent="0.2">
      <c r="J51" s="356"/>
      <c r="K51" s="356"/>
    </row>
    <row r="52" spans="10:11" x14ac:dyDescent="0.2">
      <c r="J52" s="356"/>
      <c r="K52" s="356"/>
    </row>
    <row r="53" spans="10:11" x14ac:dyDescent="0.2">
      <c r="J53" s="356"/>
      <c r="K53" s="356"/>
    </row>
    <row r="54" spans="10:11" x14ac:dyDescent="0.2">
      <c r="J54" s="356"/>
      <c r="K54" s="356"/>
    </row>
    <row r="55" spans="10:11" x14ac:dyDescent="0.2">
      <c r="J55" s="356"/>
      <c r="K55" s="356"/>
    </row>
    <row r="56" spans="10:11" x14ac:dyDescent="0.2">
      <c r="J56" s="356"/>
      <c r="K56" s="356"/>
    </row>
    <row r="57" spans="10:11" x14ac:dyDescent="0.2">
      <c r="J57" s="356"/>
      <c r="K57" s="356"/>
    </row>
    <row r="58" spans="10:11" x14ac:dyDescent="0.2">
      <c r="J58" s="356"/>
      <c r="K58" s="356"/>
    </row>
    <row r="59" spans="10:11" x14ac:dyDescent="0.2">
      <c r="J59" s="356"/>
      <c r="K59" s="356"/>
    </row>
    <row r="60" spans="10:11" x14ac:dyDescent="0.2">
      <c r="J60" s="356"/>
      <c r="K60" s="356"/>
    </row>
    <row r="61" spans="10:11" x14ac:dyDescent="0.2">
      <c r="J61" s="356"/>
      <c r="K61" s="356"/>
    </row>
    <row r="62" spans="10:11" x14ac:dyDescent="0.2">
      <c r="J62" s="356"/>
      <c r="K62" s="356"/>
    </row>
    <row r="63" spans="10:11" x14ac:dyDescent="0.2">
      <c r="J63" s="356"/>
      <c r="K63" s="356"/>
    </row>
    <row r="64" spans="10:11" x14ac:dyDescent="0.2">
      <c r="J64" s="356"/>
      <c r="K64" s="356"/>
    </row>
    <row r="65" spans="10:11" x14ac:dyDescent="0.2">
      <c r="J65" s="356"/>
      <c r="K65" s="356"/>
    </row>
    <row r="66" spans="10:11" x14ac:dyDescent="0.2">
      <c r="J66" s="356"/>
      <c r="K66" s="356"/>
    </row>
    <row r="67" spans="10:11" x14ac:dyDescent="0.2">
      <c r="J67" s="356"/>
      <c r="K67" s="356"/>
    </row>
    <row r="68" spans="10:11" x14ac:dyDescent="0.2">
      <c r="J68" s="356"/>
      <c r="K68" s="356"/>
    </row>
    <row r="69" spans="10:11" x14ac:dyDescent="0.2">
      <c r="J69" s="356"/>
      <c r="K69" s="356"/>
    </row>
    <row r="70" spans="10:11" x14ac:dyDescent="0.2">
      <c r="J70" s="356"/>
      <c r="K70" s="356"/>
    </row>
    <row r="71" spans="10:11" x14ac:dyDescent="0.2">
      <c r="J71" s="356"/>
      <c r="K71" s="356"/>
    </row>
    <row r="72" spans="10:11" x14ac:dyDescent="0.2">
      <c r="J72" s="356"/>
      <c r="K72" s="356"/>
    </row>
    <row r="73" spans="10:11" x14ac:dyDescent="0.2">
      <c r="J73" s="356"/>
      <c r="K73" s="356"/>
    </row>
    <row r="74" spans="10:11" x14ac:dyDescent="0.2">
      <c r="J74" s="356"/>
      <c r="K74" s="356"/>
    </row>
    <row r="75" spans="10:11" x14ac:dyDescent="0.2">
      <c r="J75" s="356"/>
      <c r="K75" s="356"/>
    </row>
    <row r="76" spans="10:11" x14ac:dyDescent="0.2">
      <c r="J76" s="356"/>
      <c r="K76" s="356"/>
    </row>
    <row r="77" spans="10:11" x14ac:dyDescent="0.2">
      <c r="J77" s="356"/>
      <c r="K77" s="356"/>
    </row>
    <row r="78" spans="10:11" x14ac:dyDescent="0.2">
      <c r="J78" s="356"/>
      <c r="K78" s="356"/>
    </row>
    <row r="79" spans="10:11" x14ac:dyDescent="0.2">
      <c r="J79" s="356"/>
      <c r="K79" s="356"/>
    </row>
    <row r="80" spans="10:11" x14ac:dyDescent="0.2">
      <c r="J80" s="356"/>
      <c r="K80" s="356"/>
    </row>
    <row r="81" spans="10:11" x14ac:dyDescent="0.2">
      <c r="J81" s="356"/>
      <c r="K81" s="356"/>
    </row>
    <row r="82" spans="10:11" x14ac:dyDescent="0.2">
      <c r="J82" s="356"/>
      <c r="K82" s="356"/>
    </row>
    <row r="83" spans="10:11" x14ac:dyDescent="0.2">
      <c r="J83" s="356"/>
      <c r="K83" s="356"/>
    </row>
    <row r="84" spans="10:11" x14ac:dyDescent="0.2">
      <c r="J84" s="356"/>
      <c r="K84" s="356"/>
    </row>
    <row r="85" spans="10:11" x14ac:dyDescent="0.2">
      <c r="J85" s="356"/>
      <c r="K85" s="356"/>
    </row>
    <row r="86" spans="10:11" x14ac:dyDescent="0.2">
      <c r="J86" s="356"/>
      <c r="K86" s="356"/>
    </row>
    <row r="87" spans="10:11" x14ac:dyDescent="0.2">
      <c r="J87" s="356"/>
      <c r="K87" s="356"/>
    </row>
    <row r="88" spans="10:11" x14ac:dyDescent="0.2">
      <c r="J88" s="356"/>
      <c r="K88" s="356"/>
    </row>
    <row r="89" spans="10:11" x14ac:dyDescent="0.2">
      <c r="J89" s="356"/>
      <c r="K89" s="356"/>
    </row>
    <row r="90" spans="10:11" x14ac:dyDescent="0.2">
      <c r="J90" s="356"/>
      <c r="K90" s="356"/>
    </row>
    <row r="91" spans="10:11" x14ac:dyDescent="0.2">
      <c r="J91" s="356"/>
      <c r="K91" s="356"/>
    </row>
    <row r="92" spans="10:11" x14ac:dyDescent="0.2">
      <c r="J92" s="356"/>
      <c r="K92" s="356"/>
    </row>
    <row r="93" spans="10:11" x14ac:dyDescent="0.2">
      <c r="J93" s="356"/>
      <c r="K93" s="356"/>
    </row>
    <row r="94" spans="10:11" x14ac:dyDescent="0.2">
      <c r="J94" s="356"/>
      <c r="K94" s="356"/>
    </row>
    <row r="95" spans="10:11" x14ac:dyDescent="0.2">
      <c r="J95" s="356"/>
      <c r="K95" s="356"/>
    </row>
    <row r="96" spans="10:11" x14ac:dyDescent="0.2">
      <c r="J96" s="356"/>
      <c r="K96" s="356"/>
    </row>
    <row r="97" spans="10:11" x14ac:dyDescent="0.2">
      <c r="J97" s="356"/>
      <c r="K97" s="356"/>
    </row>
    <row r="98" spans="10:11" x14ac:dyDescent="0.2">
      <c r="J98" s="356"/>
      <c r="K98" s="356"/>
    </row>
    <row r="99" spans="10:11" x14ac:dyDescent="0.2">
      <c r="J99" s="356"/>
      <c r="K99" s="356"/>
    </row>
    <row r="100" spans="10:11" x14ac:dyDescent="0.2">
      <c r="J100" s="356"/>
      <c r="K100" s="356"/>
    </row>
    <row r="101" spans="10:11" x14ac:dyDescent="0.2">
      <c r="J101" s="356"/>
      <c r="K101" s="356"/>
    </row>
    <row r="102" spans="10:11" x14ac:dyDescent="0.2">
      <c r="J102" s="356"/>
      <c r="K102" s="356"/>
    </row>
    <row r="103" spans="10:11" x14ac:dyDescent="0.2">
      <c r="J103" s="356"/>
      <c r="K103" s="356"/>
    </row>
    <row r="104" spans="10:11" x14ac:dyDescent="0.2">
      <c r="J104" s="356"/>
      <c r="K104" s="356"/>
    </row>
    <row r="105" spans="10:11" x14ac:dyDescent="0.2">
      <c r="J105" s="356"/>
      <c r="K105" s="356"/>
    </row>
    <row r="106" spans="10:11" x14ac:dyDescent="0.2">
      <c r="J106" s="356"/>
      <c r="K106" s="356"/>
    </row>
    <row r="107" spans="10:11" x14ac:dyDescent="0.2">
      <c r="J107" s="356"/>
      <c r="K107" s="356"/>
    </row>
    <row r="108" spans="10:11" x14ac:dyDescent="0.2">
      <c r="J108" s="356"/>
      <c r="K108" s="356"/>
    </row>
    <row r="109" spans="10:11" x14ac:dyDescent="0.2">
      <c r="J109" s="356"/>
      <c r="K109" s="356"/>
    </row>
    <row r="110" spans="10:11" x14ac:dyDescent="0.2">
      <c r="J110" s="356"/>
      <c r="K110" s="356"/>
    </row>
    <row r="111" spans="10:11" x14ac:dyDescent="0.2">
      <c r="J111" s="356"/>
      <c r="K111" s="356"/>
    </row>
    <row r="112" spans="10:11" x14ac:dyDescent="0.2">
      <c r="J112" s="356"/>
      <c r="K112" s="356"/>
    </row>
    <row r="113" spans="10:11" x14ac:dyDescent="0.2">
      <c r="J113" s="356"/>
      <c r="K113" s="356"/>
    </row>
    <row r="114" spans="10:11" x14ac:dyDescent="0.2">
      <c r="J114" s="356"/>
      <c r="K114" s="356"/>
    </row>
    <row r="115" spans="10:11" x14ac:dyDescent="0.2">
      <c r="J115" s="356"/>
      <c r="K115" s="356"/>
    </row>
    <row r="116" spans="10:11" x14ac:dyDescent="0.2">
      <c r="J116" s="356"/>
      <c r="K116" s="356"/>
    </row>
    <row r="117" spans="10:11" x14ac:dyDescent="0.2">
      <c r="J117" s="356"/>
      <c r="K117" s="356"/>
    </row>
    <row r="118" spans="10:11" x14ac:dyDescent="0.2">
      <c r="J118" s="356"/>
      <c r="K118" s="356"/>
    </row>
    <row r="119" spans="10:11" x14ac:dyDescent="0.2">
      <c r="J119" s="356"/>
      <c r="K119" s="356"/>
    </row>
    <row r="120" spans="10:11" x14ac:dyDescent="0.2">
      <c r="J120" s="356"/>
      <c r="K120" s="356"/>
    </row>
    <row r="121" spans="10:11" x14ac:dyDescent="0.2">
      <c r="J121" s="356"/>
      <c r="K121" s="356"/>
    </row>
    <row r="122" spans="10:11" x14ac:dyDescent="0.2">
      <c r="J122" s="356"/>
      <c r="K122" s="356"/>
    </row>
    <row r="123" spans="10:11" x14ac:dyDescent="0.2">
      <c r="J123" s="356"/>
      <c r="K123" s="356"/>
    </row>
    <row r="124" spans="10:11" x14ac:dyDescent="0.2">
      <c r="J124" s="356"/>
      <c r="K124" s="356"/>
    </row>
    <row r="125" spans="10:11" x14ac:dyDescent="0.2">
      <c r="J125" s="356"/>
      <c r="K125" s="356"/>
    </row>
    <row r="126" spans="10:11" x14ac:dyDescent="0.2">
      <c r="J126" s="356"/>
      <c r="K126" s="356"/>
    </row>
    <row r="127" spans="10:11" x14ac:dyDescent="0.2">
      <c r="J127" s="356"/>
      <c r="K127" s="356"/>
    </row>
    <row r="128" spans="10:11" x14ac:dyDescent="0.2">
      <c r="J128" s="356"/>
      <c r="K128" s="356"/>
    </row>
    <row r="129" spans="10:11" x14ac:dyDescent="0.2">
      <c r="J129" s="356"/>
      <c r="K129" s="356"/>
    </row>
    <row r="130" spans="10:11" x14ac:dyDescent="0.2">
      <c r="J130" s="356"/>
      <c r="K130" s="356"/>
    </row>
    <row r="131" spans="10:11" x14ac:dyDescent="0.2">
      <c r="J131" s="356"/>
      <c r="K131" s="356"/>
    </row>
    <row r="132" spans="10:11" x14ac:dyDescent="0.2">
      <c r="J132" s="356"/>
      <c r="K132" s="356"/>
    </row>
    <row r="133" spans="10:11" x14ac:dyDescent="0.2">
      <c r="J133" s="356"/>
      <c r="K133" s="356"/>
    </row>
    <row r="134" spans="10:11" x14ac:dyDescent="0.2">
      <c r="J134" s="356"/>
      <c r="K134" s="356"/>
    </row>
    <row r="135" spans="10:11" x14ac:dyDescent="0.2">
      <c r="J135" s="356"/>
      <c r="K135" s="356"/>
    </row>
    <row r="136" spans="10:11" x14ac:dyDescent="0.2">
      <c r="J136" s="356"/>
      <c r="K136" s="356"/>
    </row>
    <row r="137" spans="10:11" x14ac:dyDescent="0.2">
      <c r="J137" s="356"/>
      <c r="K137" s="356"/>
    </row>
    <row r="138" spans="10:11" x14ac:dyDescent="0.2">
      <c r="J138" s="356"/>
      <c r="K138" s="356"/>
    </row>
    <row r="139" spans="10:11" x14ac:dyDescent="0.2">
      <c r="J139" s="356"/>
      <c r="K139" s="356"/>
    </row>
    <row r="140" spans="10:11" x14ac:dyDescent="0.2">
      <c r="J140" s="356"/>
      <c r="K140" s="356"/>
    </row>
    <row r="141" spans="10:11" x14ac:dyDescent="0.2">
      <c r="J141" s="356"/>
      <c r="K141" s="356"/>
    </row>
    <row r="142" spans="10:11" x14ac:dyDescent="0.2">
      <c r="J142" s="356"/>
      <c r="K142" s="356"/>
    </row>
    <row r="143" spans="10:11" x14ac:dyDescent="0.2">
      <c r="J143" s="356"/>
      <c r="K143" s="356"/>
    </row>
    <row r="144" spans="10:11" x14ac:dyDescent="0.2">
      <c r="J144" s="356"/>
      <c r="K144" s="356"/>
    </row>
    <row r="145" spans="10:11" x14ac:dyDescent="0.2">
      <c r="J145" s="356"/>
      <c r="K145" s="356"/>
    </row>
    <row r="146" spans="10:11" x14ac:dyDescent="0.2">
      <c r="J146" s="356"/>
      <c r="K146" s="356"/>
    </row>
    <row r="147" spans="10:11" x14ac:dyDescent="0.2">
      <c r="J147" s="356"/>
      <c r="K147" s="356"/>
    </row>
    <row r="148" spans="10:11" x14ac:dyDescent="0.2">
      <c r="J148" s="356"/>
      <c r="K148" s="356"/>
    </row>
    <row r="149" spans="10:11" x14ac:dyDescent="0.2">
      <c r="J149" s="356"/>
      <c r="K149" s="356"/>
    </row>
    <row r="150" spans="10:11" x14ac:dyDescent="0.2">
      <c r="J150" s="356"/>
      <c r="K150" s="356"/>
    </row>
    <row r="151" spans="10:11" x14ac:dyDescent="0.2">
      <c r="J151" s="356"/>
      <c r="K151" s="356"/>
    </row>
    <row r="152" spans="10:11" x14ac:dyDescent="0.2">
      <c r="J152" s="356"/>
      <c r="K152" s="356"/>
    </row>
    <row r="153" spans="10:11" x14ac:dyDescent="0.2">
      <c r="J153" s="356"/>
      <c r="K153" s="356"/>
    </row>
    <row r="154" spans="10:11" x14ac:dyDescent="0.2">
      <c r="J154" s="356"/>
      <c r="K154" s="356"/>
    </row>
    <row r="155" spans="10:11" x14ac:dyDescent="0.2">
      <c r="J155" s="356"/>
      <c r="K155" s="356"/>
    </row>
    <row r="156" spans="10:11" x14ac:dyDescent="0.2">
      <c r="J156" s="356"/>
      <c r="K156" s="356"/>
    </row>
    <row r="157" spans="10:11" x14ac:dyDescent="0.2">
      <c r="J157" s="356"/>
      <c r="K157" s="356"/>
    </row>
    <row r="158" spans="10:11" x14ac:dyDescent="0.2">
      <c r="J158" s="356"/>
      <c r="K158" s="356"/>
    </row>
    <row r="159" spans="10:11" x14ac:dyDescent="0.2">
      <c r="J159" s="356"/>
      <c r="K159" s="356"/>
    </row>
    <row r="160" spans="10:11" x14ac:dyDescent="0.2">
      <c r="J160" s="356"/>
      <c r="K160" s="356"/>
    </row>
    <row r="161" spans="10:11" x14ac:dyDescent="0.2">
      <c r="J161" s="356"/>
      <c r="K161" s="356"/>
    </row>
    <row r="162" spans="10:11" x14ac:dyDescent="0.2">
      <c r="J162" s="356"/>
      <c r="K162" s="356"/>
    </row>
    <row r="163" spans="10:11" x14ac:dyDescent="0.2">
      <c r="J163" s="356"/>
      <c r="K163" s="356"/>
    </row>
    <row r="164" spans="10:11" x14ac:dyDescent="0.2">
      <c r="J164" s="356"/>
      <c r="K164" s="356"/>
    </row>
    <row r="165" spans="10:11" x14ac:dyDescent="0.2">
      <c r="J165" s="356"/>
      <c r="K165" s="356"/>
    </row>
    <row r="166" spans="10:11" x14ac:dyDescent="0.2">
      <c r="J166" s="356"/>
      <c r="K166" s="356"/>
    </row>
    <row r="167" spans="10:11" x14ac:dyDescent="0.2">
      <c r="J167" s="356"/>
      <c r="K167" s="356"/>
    </row>
    <row r="168" spans="10:11" x14ac:dyDescent="0.2">
      <c r="J168" s="356"/>
      <c r="K168" s="356"/>
    </row>
    <row r="169" spans="10:11" x14ac:dyDescent="0.2">
      <c r="J169" s="356"/>
      <c r="K169" s="356"/>
    </row>
    <row r="170" spans="10:11" x14ac:dyDescent="0.2">
      <c r="J170" s="356"/>
      <c r="K170" s="356"/>
    </row>
    <row r="171" spans="10:11" x14ac:dyDescent="0.2">
      <c r="J171" s="356"/>
      <c r="K171" s="356"/>
    </row>
    <row r="172" spans="10:11" x14ac:dyDescent="0.2">
      <c r="J172" s="356"/>
      <c r="K172" s="356"/>
    </row>
    <row r="173" spans="10:11" x14ac:dyDescent="0.2">
      <c r="J173" s="356"/>
      <c r="K173" s="356"/>
    </row>
    <row r="174" spans="10:11" x14ac:dyDescent="0.2">
      <c r="J174" s="356"/>
      <c r="K174" s="356"/>
    </row>
    <row r="175" spans="10:11" x14ac:dyDescent="0.2">
      <c r="J175" s="356"/>
      <c r="K175" s="356"/>
    </row>
    <row r="176" spans="10:11" x14ac:dyDescent="0.2">
      <c r="J176" s="356"/>
      <c r="K176" s="356"/>
    </row>
    <row r="177" spans="10:11" x14ac:dyDescent="0.2">
      <c r="J177" s="356"/>
      <c r="K177" s="356"/>
    </row>
    <row r="178" spans="10:11" x14ac:dyDescent="0.2">
      <c r="J178" s="356"/>
      <c r="K178" s="356"/>
    </row>
    <row r="179" spans="10:11" x14ac:dyDescent="0.2">
      <c r="J179" s="356"/>
      <c r="K179" s="356"/>
    </row>
    <row r="180" spans="10:11" x14ac:dyDescent="0.2">
      <c r="J180" s="356"/>
      <c r="K180" s="356"/>
    </row>
    <row r="181" spans="10:11" x14ac:dyDescent="0.2">
      <c r="J181" s="356"/>
      <c r="K181" s="356"/>
    </row>
    <row r="182" spans="10:11" x14ac:dyDescent="0.2">
      <c r="J182" s="356"/>
      <c r="K182" s="356"/>
    </row>
    <row r="183" spans="10:11" x14ac:dyDescent="0.2">
      <c r="J183" s="356"/>
      <c r="K183" s="356"/>
    </row>
    <row r="184" spans="10:11" x14ac:dyDescent="0.2">
      <c r="J184" s="356"/>
      <c r="K184" s="356"/>
    </row>
    <row r="185" spans="10:11" x14ac:dyDescent="0.2">
      <c r="J185" s="356"/>
      <c r="K185" s="356"/>
    </row>
    <row r="186" spans="10:11" x14ac:dyDescent="0.2">
      <c r="J186" s="356"/>
      <c r="K186" s="356"/>
    </row>
    <row r="187" spans="10:11" x14ac:dyDescent="0.2">
      <c r="J187" s="356"/>
      <c r="K187" s="356"/>
    </row>
    <row r="188" spans="10:11" x14ac:dyDescent="0.2">
      <c r="J188" s="356"/>
      <c r="K188" s="356"/>
    </row>
    <row r="189" spans="10:11" x14ac:dyDescent="0.2">
      <c r="J189" s="356"/>
      <c r="K189" s="356"/>
    </row>
    <row r="190" spans="10:11" x14ac:dyDescent="0.2">
      <c r="J190" s="356"/>
      <c r="K190" s="356"/>
    </row>
    <row r="191" spans="10:11" x14ac:dyDescent="0.2">
      <c r="J191" s="356"/>
      <c r="K191" s="356"/>
    </row>
    <row r="192" spans="10:11" x14ac:dyDescent="0.2">
      <c r="J192" s="356"/>
      <c r="K192" s="356"/>
    </row>
    <row r="193" spans="10:11" x14ac:dyDescent="0.2">
      <c r="J193" s="356"/>
      <c r="K193" s="356"/>
    </row>
    <row r="194" spans="10:11" x14ac:dyDescent="0.2">
      <c r="J194" s="356"/>
      <c r="K194" s="356"/>
    </row>
    <row r="195" spans="10:11" x14ac:dyDescent="0.2">
      <c r="J195" s="356"/>
      <c r="K195" s="356"/>
    </row>
    <row r="196" spans="10:11" x14ac:dyDescent="0.2">
      <c r="J196" s="356"/>
      <c r="K196" s="356"/>
    </row>
    <row r="197" spans="10:11" x14ac:dyDescent="0.2">
      <c r="J197" s="356"/>
      <c r="K197" s="356"/>
    </row>
    <row r="198" spans="10:11" x14ac:dyDescent="0.2">
      <c r="J198" s="356"/>
      <c r="K198" s="356"/>
    </row>
    <row r="199" spans="10:11" x14ac:dyDescent="0.2">
      <c r="J199" s="356"/>
      <c r="K199" s="356"/>
    </row>
    <row r="200" spans="10:11" x14ac:dyDescent="0.2">
      <c r="J200" s="356"/>
      <c r="K200" s="356"/>
    </row>
    <row r="201" spans="10:11" x14ac:dyDescent="0.2">
      <c r="J201" s="356"/>
      <c r="K201" s="356"/>
    </row>
    <row r="202" spans="10:11" x14ac:dyDescent="0.2">
      <c r="J202" s="356"/>
      <c r="K202" s="356"/>
    </row>
    <row r="203" spans="10:11" x14ac:dyDescent="0.2">
      <c r="J203" s="356"/>
      <c r="K203" s="356"/>
    </row>
    <row r="204" spans="10:11" x14ac:dyDescent="0.2">
      <c r="J204" s="356"/>
      <c r="K204" s="356"/>
    </row>
    <row r="205" spans="10:11" x14ac:dyDescent="0.2">
      <c r="J205" s="356"/>
      <c r="K205" s="356"/>
    </row>
    <row r="206" spans="10:11" x14ac:dyDescent="0.2">
      <c r="J206" s="356"/>
      <c r="K206" s="356"/>
    </row>
    <row r="207" spans="10:11" x14ac:dyDescent="0.2">
      <c r="J207" s="356"/>
      <c r="K207" s="356"/>
    </row>
    <row r="208" spans="10:11" x14ac:dyDescent="0.2">
      <c r="J208" s="356"/>
      <c r="K208" s="356"/>
    </row>
    <row r="209" spans="10:11" x14ac:dyDescent="0.2">
      <c r="J209" s="356"/>
      <c r="K209" s="356"/>
    </row>
    <row r="210" spans="10:11" x14ac:dyDescent="0.2">
      <c r="J210" s="356"/>
      <c r="K210" s="356"/>
    </row>
    <row r="211" spans="10:11" x14ac:dyDescent="0.2">
      <c r="J211" s="356"/>
      <c r="K211" s="356"/>
    </row>
    <row r="212" spans="10:11" x14ac:dyDescent="0.2">
      <c r="J212" s="356"/>
      <c r="K212" s="356"/>
    </row>
    <row r="213" spans="10:11" x14ac:dyDescent="0.2">
      <c r="J213" s="356"/>
      <c r="K213" s="356"/>
    </row>
    <row r="214" spans="10:11" x14ac:dyDescent="0.2">
      <c r="J214" s="356"/>
      <c r="K214" s="356"/>
    </row>
    <row r="215" spans="10:11" x14ac:dyDescent="0.2">
      <c r="J215" s="356"/>
      <c r="K215" s="356"/>
    </row>
    <row r="216" spans="10:11" x14ac:dyDescent="0.2">
      <c r="J216" s="356"/>
      <c r="K216" s="356"/>
    </row>
    <row r="217" spans="10:11" x14ac:dyDescent="0.2">
      <c r="J217" s="356"/>
      <c r="K217" s="356"/>
    </row>
    <row r="218" spans="10:11" x14ac:dyDescent="0.2">
      <c r="J218" s="356"/>
      <c r="K218" s="356"/>
    </row>
    <row r="219" spans="10:11" x14ac:dyDescent="0.2">
      <c r="J219" s="356"/>
      <c r="K219" s="356"/>
    </row>
    <row r="220" spans="10:11" x14ac:dyDescent="0.2">
      <c r="J220" s="356"/>
      <c r="K220" s="356"/>
    </row>
    <row r="221" spans="10:11" x14ac:dyDescent="0.2">
      <c r="J221" s="356"/>
      <c r="K221" s="356"/>
    </row>
    <row r="222" spans="10:11" x14ac:dyDescent="0.2">
      <c r="J222" s="356"/>
      <c r="K222" s="356"/>
    </row>
    <row r="223" spans="10:11" x14ac:dyDescent="0.2">
      <c r="J223" s="356"/>
      <c r="K223" s="356"/>
    </row>
    <row r="224" spans="10:11" x14ac:dyDescent="0.2">
      <c r="J224" s="356"/>
      <c r="K224" s="356"/>
    </row>
    <row r="225" spans="10:11" x14ac:dyDescent="0.2">
      <c r="J225" s="356"/>
      <c r="K225" s="356"/>
    </row>
    <row r="226" spans="10:11" x14ac:dyDescent="0.2">
      <c r="J226" s="356"/>
      <c r="K226" s="356"/>
    </row>
    <row r="227" spans="10:11" x14ac:dyDescent="0.2">
      <c r="J227" s="356"/>
      <c r="K227" s="356"/>
    </row>
    <row r="228" spans="10:11" x14ac:dyDescent="0.2">
      <c r="J228" s="356"/>
      <c r="K228" s="356"/>
    </row>
    <row r="229" spans="10:11" x14ac:dyDescent="0.2">
      <c r="J229" s="356"/>
      <c r="K229" s="356"/>
    </row>
    <row r="230" spans="10:11" x14ac:dyDescent="0.2">
      <c r="J230" s="356"/>
      <c r="K230" s="356"/>
    </row>
    <row r="231" spans="10:11" x14ac:dyDescent="0.2">
      <c r="J231" s="356"/>
      <c r="K231" s="356"/>
    </row>
    <row r="232" spans="10:11" x14ac:dyDescent="0.2">
      <c r="J232" s="356"/>
      <c r="K232" s="356"/>
    </row>
    <row r="233" spans="10:11" x14ac:dyDescent="0.2">
      <c r="J233" s="356"/>
      <c r="K233" s="356"/>
    </row>
    <row r="234" spans="10:11" x14ac:dyDescent="0.2">
      <c r="J234" s="356"/>
      <c r="K234" s="356"/>
    </row>
    <row r="235" spans="10:11" x14ac:dyDescent="0.2">
      <c r="J235" s="356"/>
      <c r="K235" s="356"/>
    </row>
    <row r="236" spans="10:11" x14ac:dyDescent="0.2">
      <c r="J236" s="356"/>
      <c r="K236" s="356"/>
    </row>
    <row r="237" spans="10:11" x14ac:dyDescent="0.2">
      <c r="J237" s="356"/>
      <c r="K237" s="356"/>
    </row>
    <row r="238" spans="10:11" x14ac:dyDescent="0.2">
      <c r="J238" s="356"/>
      <c r="K238" s="356"/>
    </row>
    <row r="239" spans="10:11" x14ac:dyDescent="0.2">
      <c r="J239" s="356"/>
      <c r="K239" s="356"/>
    </row>
    <row r="240" spans="10:11" x14ac:dyDescent="0.2">
      <c r="J240" s="356"/>
      <c r="K240" s="356"/>
    </row>
    <row r="241" spans="10:11" x14ac:dyDescent="0.2">
      <c r="J241" s="356"/>
      <c r="K241" s="356"/>
    </row>
    <row r="242" spans="10:11" x14ac:dyDescent="0.2">
      <c r="J242" s="356"/>
      <c r="K242" s="356"/>
    </row>
    <row r="243" spans="10:11" x14ac:dyDescent="0.2">
      <c r="J243" s="356"/>
      <c r="K243" s="356"/>
    </row>
    <row r="244" spans="10:11" x14ac:dyDescent="0.2">
      <c r="J244" s="356"/>
      <c r="K244" s="356"/>
    </row>
    <row r="245" spans="10:11" x14ac:dyDescent="0.2">
      <c r="J245" s="356"/>
      <c r="K245" s="356"/>
    </row>
    <row r="246" spans="10:11" x14ac:dyDescent="0.2">
      <c r="J246" s="356"/>
      <c r="K246" s="356"/>
    </row>
    <row r="247" spans="10:11" x14ac:dyDescent="0.2">
      <c r="J247" s="356"/>
      <c r="K247" s="356"/>
    </row>
    <row r="248" spans="10:11" x14ac:dyDescent="0.2">
      <c r="J248" s="356"/>
      <c r="K248" s="356"/>
    </row>
    <row r="249" spans="10:11" x14ac:dyDescent="0.2">
      <c r="J249" s="356"/>
      <c r="K249" s="356"/>
    </row>
    <row r="250" spans="10:11" x14ac:dyDescent="0.2">
      <c r="J250" s="356"/>
      <c r="K250" s="356"/>
    </row>
    <row r="251" spans="10:11" x14ac:dyDescent="0.2">
      <c r="J251" s="356"/>
      <c r="K251" s="356"/>
    </row>
    <row r="252" spans="10:11" x14ac:dyDescent="0.2">
      <c r="J252" s="356"/>
      <c r="K252" s="356"/>
    </row>
    <row r="253" spans="10:11" x14ac:dyDescent="0.2">
      <c r="J253" s="356"/>
      <c r="K253" s="356"/>
    </row>
    <row r="254" spans="10:11" x14ac:dyDescent="0.2">
      <c r="J254" s="356"/>
      <c r="K254" s="356"/>
    </row>
    <row r="255" spans="10:11" x14ac:dyDescent="0.2">
      <c r="J255" s="356"/>
      <c r="K255" s="356"/>
    </row>
    <row r="256" spans="10:11" x14ac:dyDescent="0.2">
      <c r="J256" s="356"/>
      <c r="K256" s="356"/>
    </row>
    <row r="257" spans="10:11" x14ac:dyDescent="0.2">
      <c r="J257" s="356"/>
      <c r="K257" s="356"/>
    </row>
    <row r="258" spans="10:11" x14ac:dyDescent="0.2">
      <c r="J258" s="356"/>
      <c r="K258" s="356"/>
    </row>
    <row r="259" spans="10:11" x14ac:dyDescent="0.2">
      <c r="J259" s="356"/>
      <c r="K259" s="356"/>
    </row>
    <row r="260" spans="10:11" x14ac:dyDescent="0.2">
      <c r="J260" s="356"/>
      <c r="K260" s="356"/>
    </row>
    <row r="261" spans="10:11" x14ac:dyDescent="0.2">
      <c r="J261" s="356"/>
      <c r="K261" s="356"/>
    </row>
    <row r="262" spans="10:11" x14ac:dyDescent="0.2">
      <c r="J262" s="356"/>
      <c r="K262" s="356"/>
    </row>
    <row r="263" spans="10:11" x14ac:dyDescent="0.2">
      <c r="J263" s="356"/>
      <c r="K263" s="356"/>
    </row>
    <row r="264" spans="10:11" x14ac:dyDescent="0.2">
      <c r="J264" s="356"/>
      <c r="K264" s="356"/>
    </row>
    <row r="265" spans="10:11" x14ac:dyDescent="0.2">
      <c r="J265" s="356"/>
      <c r="K265" s="356"/>
    </row>
    <row r="266" spans="10:11" x14ac:dyDescent="0.2">
      <c r="J266" s="356"/>
      <c r="K266" s="356"/>
    </row>
    <row r="267" spans="10:11" x14ac:dyDescent="0.2">
      <c r="J267" s="356"/>
      <c r="K267" s="356"/>
    </row>
    <row r="268" spans="10:11" x14ac:dyDescent="0.2">
      <c r="J268" s="356"/>
      <c r="K268" s="356"/>
    </row>
    <row r="269" spans="10:11" x14ac:dyDescent="0.2">
      <c r="J269" s="356"/>
      <c r="K269" s="356"/>
    </row>
    <row r="270" spans="10:11" x14ac:dyDescent="0.2">
      <c r="J270" s="356"/>
      <c r="K270" s="356"/>
    </row>
    <row r="271" spans="10:11" x14ac:dyDescent="0.2">
      <c r="J271" s="356"/>
      <c r="K271" s="356"/>
    </row>
    <row r="272" spans="10:11" x14ac:dyDescent="0.2">
      <c r="J272" s="356"/>
      <c r="K272" s="356"/>
    </row>
    <row r="273" spans="10:11" x14ac:dyDescent="0.2">
      <c r="J273" s="356"/>
      <c r="K273" s="356"/>
    </row>
    <row r="274" spans="10:11" x14ac:dyDescent="0.2">
      <c r="J274" s="356"/>
      <c r="K274" s="356"/>
    </row>
    <row r="275" spans="10:11" x14ac:dyDescent="0.2">
      <c r="J275" s="356"/>
      <c r="K275" s="356"/>
    </row>
    <row r="276" spans="10:11" x14ac:dyDescent="0.2">
      <c r="J276" s="356"/>
      <c r="K276" s="356"/>
    </row>
    <row r="277" spans="10:11" x14ac:dyDescent="0.2">
      <c r="J277" s="356"/>
      <c r="K277" s="356"/>
    </row>
    <row r="278" spans="10:11" x14ac:dyDescent="0.2">
      <c r="J278" s="356"/>
      <c r="K278" s="356"/>
    </row>
    <row r="279" spans="10:11" x14ac:dyDescent="0.2">
      <c r="J279" s="356"/>
      <c r="K279" s="356"/>
    </row>
    <row r="280" spans="10:11" x14ac:dyDescent="0.2">
      <c r="J280" s="356"/>
      <c r="K280" s="356"/>
    </row>
    <row r="281" spans="10:11" x14ac:dyDescent="0.2">
      <c r="J281" s="356"/>
      <c r="K281" s="356"/>
    </row>
    <row r="282" spans="10:11" x14ac:dyDescent="0.2">
      <c r="J282" s="356"/>
      <c r="K282" s="356"/>
    </row>
    <row r="283" spans="10:11" x14ac:dyDescent="0.2">
      <c r="J283" s="356"/>
      <c r="K283" s="356"/>
    </row>
    <row r="284" spans="10:11" x14ac:dyDescent="0.2">
      <c r="J284" s="356"/>
      <c r="K284" s="356"/>
    </row>
    <row r="285" spans="10:11" x14ac:dyDescent="0.2">
      <c r="J285" s="356"/>
      <c r="K285" s="356"/>
    </row>
    <row r="286" spans="10:11" x14ac:dyDescent="0.2">
      <c r="J286" s="356"/>
      <c r="K286" s="356"/>
    </row>
    <row r="287" spans="10:11" x14ac:dyDescent="0.2">
      <c r="J287" s="356"/>
      <c r="K287" s="356"/>
    </row>
    <row r="288" spans="10:11" x14ac:dyDescent="0.2">
      <c r="J288" s="356"/>
      <c r="K288" s="356"/>
    </row>
    <row r="289" spans="10:11" x14ac:dyDescent="0.2">
      <c r="J289" s="356"/>
      <c r="K289" s="356"/>
    </row>
    <row r="290" spans="10:11" x14ac:dyDescent="0.2">
      <c r="J290" s="356"/>
      <c r="K290" s="356"/>
    </row>
    <row r="291" spans="10:11" x14ac:dyDescent="0.2">
      <c r="J291" s="356"/>
      <c r="K291" s="356"/>
    </row>
    <row r="292" spans="10:11" x14ac:dyDescent="0.2">
      <c r="J292" s="356"/>
      <c r="K292" s="356"/>
    </row>
    <row r="293" spans="10:11" x14ac:dyDescent="0.2">
      <c r="J293" s="356"/>
      <c r="K293" s="356"/>
    </row>
    <row r="294" spans="10:11" x14ac:dyDescent="0.2">
      <c r="J294" s="356"/>
      <c r="K294" s="356"/>
    </row>
    <row r="295" spans="10:11" x14ac:dyDescent="0.2">
      <c r="J295" s="356"/>
      <c r="K295" s="356"/>
    </row>
    <row r="296" spans="10:11" x14ac:dyDescent="0.2">
      <c r="J296" s="356"/>
      <c r="K296" s="356"/>
    </row>
    <row r="297" spans="10:11" x14ac:dyDescent="0.2">
      <c r="J297" s="356"/>
      <c r="K297" s="356"/>
    </row>
    <row r="298" spans="10:11" x14ac:dyDescent="0.2">
      <c r="J298" s="356"/>
      <c r="K298" s="356"/>
    </row>
    <row r="299" spans="10:11" x14ac:dyDescent="0.2">
      <c r="J299" s="356"/>
      <c r="K299" s="356"/>
    </row>
    <row r="300" spans="10:11" x14ac:dyDescent="0.2">
      <c r="J300" s="356"/>
      <c r="K300" s="356"/>
    </row>
    <row r="301" spans="10:11" x14ac:dyDescent="0.2">
      <c r="J301" s="356"/>
      <c r="K301" s="356"/>
    </row>
    <row r="302" spans="10:11" x14ac:dyDescent="0.2">
      <c r="J302" s="356"/>
      <c r="K302" s="356"/>
    </row>
    <row r="303" spans="10:11" x14ac:dyDescent="0.2">
      <c r="J303" s="356"/>
      <c r="K303" s="356"/>
    </row>
    <row r="304" spans="10:11" x14ac:dyDescent="0.2">
      <c r="J304" s="356"/>
      <c r="K304" s="356"/>
    </row>
    <row r="305" spans="10:11" x14ac:dyDescent="0.2">
      <c r="J305" s="356"/>
      <c r="K305" s="356"/>
    </row>
    <row r="306" spans="10:11" x14ac:dyDescent="0.2">
      <c r="J306" s="356"/>
      <c r="K306" s="356"/>
    </row>
    <row r="307" spans="10:11" x14ac:dyDescent="0.2">
      <c r="J307" s="356"/>
      <c r="K307" s="356"/>
    </row>
    <row r="308" spans="10:11" x14ac:dyDescent="0.2">
      <c r="J308" s="356"/>
      <c r="K308" s="356"/>
    </row>
    <row r="309" spans="10:11" x14ac:dyDescent="0.2">
      <c r="J309" s="356"/>
      <c r="K309" s="356"/>
    </row>
    <row r="310" spans="10:11" x14ac:dyDescent="0.2">
      <c r="J310" s="356"/>
      <c r="K310" s="356"/>
    </row>
    <row r="311" spans="10:11" x14ac:dyDescent="0.2">
      <c r="J311" s="356"/>
      <c r="K311" s="356"/>
    </row>
    <row r="312" spans="10:11" x14ac:dyDescent="0.2">
      <c r="J312" s="356"/>
      <c r="K312" s="356"/>
    </row>
    <row r="313" spans="10:11" x14ac:dyDescent="0.2">
      <c r="J313" s="356"/>
      <c r="K313" s="356"/>
    </row>
    <row r="314" spans="10:11" x14ac:dyDescent="0.2">
      <c r="J314" s="356"/>
      <c r="K314" s="356"/>
    </row>
    <row r="315" spans="10:11" x14ac:dyDescent="0.2">
      <c r="J315" s="356"/>
      <c r="K315" s="356"/>
    </row>
    <row r="316" spans="10:11" x14ac:dyDescent="0.2">
      <c r="J316" s="356"/>
      <c r="K316" s="356"/>
    </row>
    <row r="317" spans="10:11" x14ac:dyDescent="0.2">
      <c r="J317" s="356"/>
      <c r="K317" s="356"/>
    </row>
    <row r="318" spans="10:11" x14ac:dyDescent="0.2">
      <c r="J318" s="356"/>
      <c r="K318" s="356"/>
    </row>
    <row r="319" spans="10:11" x14ac:dyDescent="0.2">
      <c r="J319" s="356"/>
      <c r="K319" s="356"/>
    </row>
    <row r="320" spans="10:11" x14ac:dyDescent="0.2">
      <c r="J320" s="356"/>
      <c r="K320" s="356"/>
    </row>
    <row r="321" spans="10:11" x14ac:dyDescent="0.2">
      <c r="J321" s="356"/>
      <c r="K321" s="356"/>
    </row>
    <row r="322" spans="10:11" x14ac:dyDescent="0.2">
      <c r="J322" s="356"/>
      <c r="K322" s="356"/>
    </row>
    <row r="323" spans="10:11" x14ac:dyDescent="0.2">
      <c r="J323" s="356"/>
      <c r="K323" s="356"/>
    </row>
    <row r="324" spans="10:11" x14ac:dyDescent="0.2">
      <c r="J324" s="356"/>
      <c r="K324" s="356"/>
    </row>
    <row r="325" spans="10:11" x14ac:dyDescent="0.2">
      <c r="J325" s="356"/>
      <c r="K325" s="356"/>
    </row>
    <row r="326" spans="10:11" x14ac:dyDescent="0.2">
      <c r="J326" s="356"/>
      <c r="K326" s="356"/>
    </row>
    <row r="327" spans="10:11" x14ac:dyDescent="0.2">
      <c r="J327" s="356"/>
      <c r="K327" s="356"/>
    </row>
    <row r="328" spans="10:11" x14ac:dyDescent="0.2">
      <c r="J328" s="356"/>
      <c r="K328" s="356"/>
    </row>
    <row r="329" spans="10:11" x14ac:dyDescent="0.2">
      <c r="J329" s="356"/>
      <c r="K329" s="356"/>
    </row>
    <row r="330" spans="10:11" x14ac:dyDescent="0.2">
      <c r="J330" s="356"/>
      <c r="K330" s="356"/>
    </row>
    <row r="331" spans="10:11" x14ac:dyDescent="0.2">
      <c r="J331" s="356"/>
      <c r="K331" s="356"/>
    </row>
    <row r="332" spans="10:11" x14ac:dyDescent="0.2">
      <c r="J332" s="356"/>
      <c r="K332" s="356"/>
    </row>
    <row r="333" spans="10:11" x14ac:dyDescent="0.2">
      <c r="J333" s="356"/>
      <c r="K333" s="356"/>
    </row>
    <row r="334" spans="10:11" x14ac:dyDescent="0.2">
      <c r="J334" s="356"/>
      <c r="K334" s="356"/>
    </row>
    <row r="335" spans="10:11" x14ac:dyDescent="0.2">
      <c r="J335" s="356"/>
      <c r="K335" s="356"/>
    </row>
    <row r="336" spans="10:11" x14ac:dyDescent="0.2">
      <c r="J336" s="356"/>
      <c r="K336" s="356"/>
    </row>
    <row r="337" spans="10:11" x14ac:dyDescent="0.2">
      <c r="J337" s="356"/>
      <c r="K337" s="356"/>
    </row>
    <row r="338" spans="10:11" x14ac:dyDescent="0.2">
      <c r="J338" s="356"/>
      <c r="K338" s="356"/>
    </row>
    <row r="339" spans="10:11" x14ac:dyDescent="0.2">
      <c r="J339" s="356"/>
      <c r="K339" s="356"/>
    </row>
    <row r="340" spans="10:11" x14ac:dyDescent="0.2">
      <c r="J340" s="356"/>
      <c r="K340" s="356"/>
    </row>
    <row r="341" spans="10:11" x14ac:dyDescent="0.2">
      <c r="J341" s="356"/>
      <c r="K341" s="356"/>
    </row>
    <row r="342" spans="10:11" x14ac:dyDescent="0.2">
      <c r="J342" s="356"/>
      <c r="K342" s="356"/>
    </row>
    <row r="343" spans="10:11" x14ac:dyDescent="0.2">
      <c r="J343" s="356"/>
      <c r="K343" s="356"/>
    </row>
    <row r="344" spans="10:11" x14ac:dyDescent="0.2">
      <c r="J344" s="356"/>
      <c r="K344" s="356"/>
    </row>
    <row r="345" spans="10:11" x14ac:dyDescent="0.2">
      <c r="J345" s="356"/>
      <c r="K345" s="356"/>
    </row>
    <row r="346" spans="10:11" x14ac:dyDescent="0.2">
      <c r="J346" s="356"/>
      <c r="K346" s="356"/>
    </row>
    <row r="347" spans="10:11" x14ac:dyDescent="0.2">
      <c r="J347" s="356"/>
      <c r="K347" s="356"/>
    </row>
    <row r="348" spans="10:11" x14ac:dyDescent="0.2">
      <c r="J348" s="356"/>
      <c r="K348" s="356"/>
    </row>
    <row r="349" spans="10:11" x14ac:dyDescent="0.2">
      <c r="J349" s="356"/>
      <c r="K349" s="356"/>
    </row>
    <row r="350" spans="10:11" x14ac:dyDescent="0.2">
      <c r="J350" s="356"/>
      <c r="K350" s="356"/>
    </row>
    <row r="351" spans="10:11" x14ac:dyDescent="0.2">
      <c r="J351" s="356"/>
      <c r="K351" s="356"/>
    </row>
    <row r="352" spans="10:11" x14ac:dyDescent="0.2">
      <c r="J352" s="356"/>
      <c r="K352" s="356"/>
    </row>
    <row r="353" spans="10:11" x14ac:dyDescent="0.2">
      <c r="J353" s="356"/>
      <c r="K353" s="356"/>
    </row>
    <row r="354" spans="10:11" x14ac:dyDescent="0.2">
      <c r="J354" s="356"/>
      <c r="K354" s="356"/>
    </row>
    <row r="355" spans="10:11" x14ac:dyDescent="0.2">
      <c r="J355" s="356"/>
      <c r="K355" s="356"/>
    </row>
    <row r="356" spans="10:11" x14ac:dyDescent="0.2">
      <c r="J356" s="356"/>
      <c r="K356" s="356"/>
    </row>
    <row r="357" spans="10:11" x14ac:dyDescent="0.2">
      <c r="J357" s="356"/>
      <c r="K357" s="356"/>
    </row>
    <row r="358" spans="10:11" x14ac:dyDescent="0.2">
      <c r="J358" s="356"/>
      <c r="K358" s="356"/>
    </row>
    <row r="359" spans="10:11" x14ac:dyDescent="0.2">
      <c r="J359" s="356"/>
      <c r="K359" s="356"/>
    </row>
    <row r="360" spans="10:11" x14ac:dyDescent="0.2">
      <c r="J360" s="356"/>
      <c r="K360" s="356"/>
    </row>
    <row r="361" spans="10:11" x14ac:dyDescent="0.2">
      <c r="J361" s="356"/>
      <c r="K361" s="356"/>
    </row>
    <row r="362" spans="10:11" x14ac:dyDescent="0.2">
      <c r="J362" s="356"/>
      <c r="K362" s="356"/>
    </row>
    <row r="363" spans="10:11" x14ac:dyDescent="0.2">
      <c r="J363" s="356"/>
      <c r="K363" s="356"/>
    </row>
    <row r="364" spans="10:11" x14ac:dyDescent="0.2">
      <c r="J364" s="356"/>
      <c r="K364" s="356"/>
    </row>
    <row r="365" spans="10:11" x14ac:dyDescent="0.2">
      <c r="J365" s="356"/>
      <c r="K365" s="356"/>
    </row>
    <row r="366" spans="10:11" x14ac:dyDescent="0.2">
      <c r="J366" s="356"/>
      <c r="K366" s="356"/>
    </row>
    <row r="367" spans="10:11" x14ac:dyDescent="0.2">
      <c r="J367" s="356"/>
      <c r="K367" s="356"/>
    </row>
    <row r="368" spans="10:11" x14ac:dyDescent="0.2">
      <c r="J368" s="356"/>
      <c r="K368" s="356"/>
    </row>
    <row r="369" spans="10:11" x14ac:dyDescent="0.2">
      <c r="J369" s="356"/>
      <c r="K369" s="356"/>
    </row>
    <row r="370" spans="10:11" x14ac:dyDescent="0.2">
      <c r="J370" s="356"/>
      <c r="K370" s="356"/>
    </row>
    <row r="371" spans="10:11" x14ac:dyDescent="0.2">
      <c r="J371" s="356"/>
      <c r="K371" s="356"/>
    </row>
    <row r="372" spans="10:11" x14ac:dyDescent="0.2">
      <c r="J372" s="356"/>
      <c r="K372" s="356"/>
    </row>
    <row r="373" spans="10:11" x14ac:dyDescent="0.2">
      <c r="J373" s="356"/>
      <c r="K373" s="356"/>
    </row>
    <row r="374" spans="10:11" x14ac:dyDescent="0.2">
      <c r="J374" s="356"/>
      <c r="K374" s="356"/>
    </row>
    <row r="375" spans="10:11" x14ac:dyDescent="0.2">
      <c r="J375" s="356"/>
      <c r="K375" s="356"/>
    </row>
    <row r="376" spans="10:11" x14ac:dyDescent="0.2">
      <c r="J376" s="356"/>
      <c r="K376" s="356"/>
    </row>
    <row r="377" spans="10:11" x14ac:dyDescent="0.2">
      <c r="J377" s="356"/>
      <c r="K377" s="356"/>
    </row>
    <row r="378" spans="10:11" x14ac:dyDescent="0.2">
      <c r="J378" s="356"/>
      <c r="K378" s="356"/>
    </row>
    <row r="379" spans="10:11" x14ac:dyDescent="0.2">
      <c r="J379" s="356"/>
      <c r="K379" s="356"/>
    </row>
    <row r="380" spans="10:11" x14ac:dyDescent="0.2">
      <c r="J380" s="356"/>
      <c r="K380" s="356"/>
    </row>
    <row r="381" spans="10:11" x14ac:dyDescent="0.2">
      <c r="J381" s="356"/>
      <c r="K381" s="356"/>
    </row>
    <row r="382" spans="10:11" x14ac:dyDescent="0.2">
      <c r="J382" s="356"/>
      <c r="K382" s="356"/>
    </row>
    <row r="383" spans="10:11" x14ac:dyDescent="0.2">
      <c r="J383" s="356"/>
      <c r="K383" s="356"/>
    </row>
    <row r="384" spans="10:11" x14ac:dyDescent="0.2">
      <c r="J384" s="356"/>
      <c r="K384" s="356"/>
    </row>
    <row r="385" spans="10:11" x14ac:dyDescent="0.2">
      <c r="J385" s="356"/>
      <c r="K385" s="356"/>
    </row>
    <row r="386" spans="10:11" x14ac:dyDescent="0.2">
      <c r="J386" s="356"/>
      <c r="K386" s="356"/>
    </row>
    <row r="387" spans="10:11" x14ac:dyDescent="0.2">
      <c r="J387" s="356"/>
      <c r="K387" s="356"/>
    </row>
    <row r="388" spans="10:11" x14ac:dyDescent="0.2">
      <c r="J388" s="356"/>
      <c r="K388" s="356"/>
    </row>
    <row r="389" spans="10:11" x14ac:dyDescent="0.2">
      <c r="J389" s="356"/>
      <c r="K389" s="356"/>
    </row>
    <row r="390" spans="10:11" x14ac:dyDescent="0.2">
      <c r="J390" s="356"/>
      <c r="K390" s="356"/>
    </row>
    <row r="391" spans="10:11" x14ac:dyDescent="0.2">
      <c r="J391" s="356"/>
      <c r="K391" s="356"/>
    </row>
    <row r="392" spans="10:11" x14ac:dyDescent="0.2">
      <c r="J392" s="356"/>
      <c r="K392" s="356"/>
    </row>
    <row r="393" spans="10:11" x14ac:dyDescent="0.2">
      <c r="J393" s="356"/>
      <c r="K393" s="356"/>
    </row>
    <row r="394" spans="10:11" x14ac:dyDescent="0.2">
      <c r="J394" s="356"/>
      <c r="K394" s="356"/>
    </row>
  </sheetData>
  <mergeCells count="1">
    <mergeCell ref="D4:K4"/>
  </mergeCells>
  <phoneticPr fontId="5"/>
  <dataValidations count="1">
    <dataValidation type="list" allowBlank="1" showInputMessage="1" showErrorMessage="1" sqref="E17" xr:uid="{00000000-0002-0000-3500-000000000000}">
      <formula1>"A,B"</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6"/>
  <dimension ref="A2:M43"/>
  <sheetViews>
    <sheetView workbookViewId="0"/>
  </sheetViews>
  <sheetFormatPr defaultRowHeight="13.2" x14ac:dyDescent="0.2"/>
  <cols>
    <col min="1" max="1" width="2.6640625" customWidth="1"/>
    <col min="2" max="2" width="4.33203125" customWidth="1"/>
    <col min="3" max="3" width="14" customWidth="1"/>
    <col min="4" max="4" width="10" customWidth="1"/>
    <col min="5" max="5" width="10.77734375" customWidth="1"/>
    <col min="6" max="7" width="10" customWidth="1"/>
    <col min="8" max="8" width="10.88671875" customWidth="1"/>
    <col min="9" max="13" width="13.88671875" customWidth="1"/>
  </cols>
  <sheetData>
    <row r="2" spans="2:13" ht="14.4" x14ac:dyDescent="0.2">
      <c r="B2" s="330" t="s">
        <v>426</v>
      </c>
      <c r="D2" s="90"/>
    </row>
    <row r="3" spans="2:13" ht="13.8" thickBot="1" x14ac:dyDescent="0.25">
      <c r="C3" s="1"/>
      <c r="D3" s="1"/>
      <c r="E3" s="1"/>
      <c r="F3" s="1"/>
      <c r="G3" s="1"/>
      <c r="H3" s="1"/>
      <c r="I3" s="1"/>
      <c r="J3" s="1"/>
      <c r="K3" s="1"/>
      <c r="L3" s="1"/>
      <c r="M3" s="1"/>
    </row>
    <row r="4" spans="2:13" ht="27" customHeight="1" thickTop="1" thickBot="1" x14ac:dyDescent="0.25">
      <c r="C4" s="1"/>
      <c r="D4" s="415" t="s">
        <v>281</v>
      </c>
      <c r="E4" s="794" t="s">
        <v>811</v>
      </c>
      <c r="F4" s="793"/>
      <c r="G4" s="793"/>
      <c r="H4" s="793"/>
      <c r="I4" s="793"/>
      <c r="J4" s="793"/>
      <c r="K4" s="793"/>
      <c r="L4" s="563"/>
      <c r="M4" s="1"/>
    </row>
    <row r="5" spans="2:13" ht="21" customHeight="1" thickTop="1" x14ac:dyDescent="0.2">
      <c r="C5" s="1"/>
      <c r="D5" s="1"/>
      <c r="E5" s="1"/>
      <c r="F5" s="1"/>
      <c r="G5" s="1"/>
      <c r="H5" s="1"/>
      <c r="I5" s="1"/>
      <c r="J5" s="1"/>
      <c r="K5" s="1"/>
      <c r="L5" s="1"/>
      <c r="M5" s="1"/>
    </row>
    <row r="6" spans="2:13" x14ac:dyDescent="0.2">
      <c r="C6" s="1"/>
      <c r="D6" s="232"/>
      <c r="E6" s="232"/>
      <c r="F6" s="1"/>
      <c r="G6" s="1"/>
      <c r="H6" s="1"/>
      <c r="I6" s="1"/>
      <c r="J6" s="1"/>
      <c r="K6" s="1"/>
      <c r="L6" s="1"/>
      <c r="M6" s="1"/>
    </row>
    <row r="7" spans="2:13" x14ac:dyDescent="0.2">
      <c r="C7" s="1"/>
      <c r="D7" s="234"/>
      <c r="E7" s="1"/>
      <c r="F7" s="222"/>
      <c r="G7" s="1"/>
      <c r="H7" s="1"/>
      <c r="I7" s="1"/>
      <c r="J7" s="1"/>
      <c r="K7" s="1"/>
      <c r="L7" s="1"/>
      <c r="M7" s="1"/>
    </row>
    <row r="8" spans="2:13" x14ac:dyDescent="0.2">
      <c r="C8" s="1"/>
      <c r="D8" s="234"/>
      <c r="E8" s="1"/>
      <c r="F8" s="221"/>
      <c r="G8" s="1"/>
      <c r="H8" s="1"/>
      <c r="I8" s="1"/>
      <c r="J8" s="1"/>
      <c r="K8" s="1"/>
      <c r="L8" s="1"/>
      <c r="M8" s="1"/>
    </row>
    <row r="9" spans="2:13" ht="13.5" customHeight="1" x14ac:dyDescent="0.2">
      <c r="C9" s="1"/>
      <c r="D9" s="234"/>
      <c r="E9" s="1"/>
      <c r="F9" s="222"/>
      <c r="G9" s="1"/>
      <c r="H9" s="1"/>
      <c r="I9" s="1"/>
      <c r="J9" s="1"/>
      <c r="K9" s="1"/>
      <c r="L9" s="1"/>
      <c r="M9" s="1"/>
    </row>
    <row r="10" spans="2:13" ht="13.5" customHeight="1" x14ac:dyDescent="0.2">
      <c r="C10" s="1"/>
      <c r="D10" s="234"/>
      <c r="E10" s="1"/>
      <c r="F10" s="221"/>
      <c r="G10" s="1"/>
      <c r="H10" s="1"/>
      <c r="I10" s="1"/>
      <c r="J10" s="1"/>
      <c r="K10" s="1"/>
      <c r="L10" s="1"/>
      <c r="M10" s="1"/>
    </row>
    <row r="11" spans="2:13" ht="13.5" customHeight="1" x14ac:dyDescent="0.2">
      <c r="C11" s="120"/>
      <c r="D11" s="234"/>
      <c r="E11" s="1"/>
      <c r="F11" s="222"/>
      <c r="G11" s="1"/>
      <c r="H11" s="1"/>
      <c r="I11" s="1"/>
      <c r="J11" s="1"/>
      <c r="K11" s="1"/>
      <c r="L11" s="1"/>
      <c r="M11" s="1"/>
    </row>
    <row r="12" spans="2:13" ht="13.5" customHeight="1" x14ac:dyDescent="0.2">
      <c r="C12" s="120"/>
      <c r="D12" s="233"/>
      <c r="E12" s="1"/>
      <c r="F12" s="1"/>
      <c r="G12" s="1"/>
      <c r="H12" s="1"/>
      <c r="I12" s="1"/>
      <c r="J12" s="1"/>
      <c r="K12" s="1"/>
      <c r="L12" s="1"/>
      <c r="M12" s="1"/>
    </row>
    <row r="13" spans="2:13" ht="13.5" customHeight="1" x14ac:dyDescent="0.2">
      <c r="C13" s="120"/>
      <c r="D13" s="235"/>
      <c r="E13" s="1"/>
      <c r="F13" s="1"/>
      <c r="G13" s="1"/>
      <c r="H13" s="1"/>
      <c r="I13" s="1"/>
      <c r="J13" s="236"/>
      <c r="K13" s="236"/>
      <c r="L13" s="236"/>
      <c r="M13" s="236"/>
    </row>
    <row r="14" spans="2:13" ht="13.5" customHeight="1" x14ac:dyDescent="0.2">
      <c r="C14" s="120"/>
      <c r="D14" s="235"/>
      <c r="E14" s="1"/>
      <c r="F14" s="1"/>
      <c r="G14" s="1"/>
      <c r="H14" s="1"/>
      <c r="I14" s="1"/>
      <c r="J14" s="236"/>
      <c r="K14" s="236"/>
      <c r="L14" s="236"/>
      <c r="M14" s="236"/>
    </row>
    <row r="15" spans="2:13" ht="13.5" customHeight="1" x14ac:dyDescent="0.2">
      <c r="C15" s="120"/>
      <c r="D15" s="1"/>
      <c r="E15" s="1"/>
      <c r="F15" s="1"/>
      <c r="G15" s="1"/>
      <c r="H15" s="1"/>
      <c r="I15" s="1"/>
      <c r="J15" s="1"/>
      <c r="K15" s="1"/>
      <c r="L15" s="1"/>
      <c r="M15" s="1"/>
    </row>
    <row r="16" spans="2:13" ht="25.5" customHeight="1" x14ac:dyDescent="0.25">
      <c r="D16" s="57" t="s">
        <v>894</v>
      </c>
    </row>
    <row r="17" spans="1:13" x14ac:dyDescent="0.2">
      <c r="C17" s="237" t="s">
        <v>976</v>
      </c>
      <c r="D17" s="238"/>
      <c r="E17" s="238"/>
      <c r="F17" s="237" t="s">
        <v>983</v>
      </c>
      <c r="G17" s="238"/>
      <c r="H17" s="238"/>
      <c r="I17" s="237" t="s">
        <v>976</v>
      </c>
      <c r="J17" s="237" t="s">
        <v>976</v>
      </c>
      <c r="K17" s="237" t="s">
        <v>976</v>
      </c>
      <c r="L17" s="237" t="s">
        <v>976</v>
      </c>
      <c r="M17" s="237" t="s">
        <v>976</v>
      </c>
    </row>
    <row r="18" spans="1:13" x14ac:dyDescent="0.2">
      <c r="B18" s="239" t="s">
        <v>974</v>
      </c>
      <c r="C18" s="50"/>
      <c r="D18" s="18" t="s">
        <v>1037</v>
      </c>
      <c r="E18" s="18" t="s">
        <v>1038</v>
      </c>
      <c r="F18" s="210" t="s">
        <v>1039</v>
      </c>
      <c r="G18" s="18" t="s">
        <v>1040</v>
      </c>
      <c r="H18" s="18" t="s">
        <v>1041</v>
      </c>
      <c r="I18" s="125" t="s">
        <v>962</v>
      </c>
      <c r="J18" s="195" t="s">
        <v>967</v>
      </c>
      <c r="K18" s="195" t="s">
        <v>1359</v>
      </c>
      <c r="L18" s="195" t="s">
        <v>1360</v>
      </c>
      <c r="M18" s="195" t="s">
        <v>1361</v>
      </c>
    </row>
    <row r="19" spans="1:13" x14ac:dyDescent="0.2">
      <c r="B19" s="240"/>
      <c r="C19" s="52" t="s">
        <v>1037</v>
      </c>
      <c r="D19" s="151"/>
      <c r="E19" s="151"/>
      <c r="F19" s="151"/>
      <c r="G19" s="151"/>
      <c r="H19" s="151"/>
      <c r="I19" s="151"/>
      <c r="J19" s="151"/>
      <c r="K19" s="151"/>
      <c r="L19" s="151"/>
      <c r="M19" s="151"/>
    </row>
    <row r="20" spans="1:13" x14ac:dyDescent="0.2">
      <c r="B20" s="240"/>
      <c r="C20" s="52" t="s">
        <v>1038</v>
      </c>
      <c r="D20" s="151"/>
      <c r="E20" s="151"/>
      <c r="F20" s="151"/>
      <c r="G20" s="151"/>
      <c r="H20" s="151"/>
      <c r="I20" s="151"/>
      <c r="J20" s="151"/>
      <c r="K20" s="151"/>
      <c r="L20" s="151"/>
      <c r="M20" s="151"/>
    </row>
    <row r="21" spans="1:13" x14ac:dyDescent="0.2">
      <c r="A21" s="58"/>
      <c r="B21" s="239" t="s">
        <v>975</v>
      </c>
      <c r="C21" s="411" t="s">
        <v>1039</v>
      </c>
      <c r="D21" s="151"/>
      <c r="E21" s="151"/>
      <c r="F21" s="151"/>
      <c r="G21" s="151"/>
      <c r="H21" s="151"/>
      <c r="I21" s="151"/>
      <c r="J21" s="151"/>
      <c r="K21" s="151"/>
      <c r="L21" s="151"/>
      <c r="M21" s="151"/>
    </row>
    <row r="22" spans="1:13" x14ac:dyDescent="0.2">
      <c r="B22" s="240"/>
      <c r="C22" s="52" t="s">
        <v>1040</v>
      </c>
      <c r="D22" s="151"/>
      <c r="E22" s="151"/>
      <c r="F22" s="151"/>
      <c r="G22" s="151"/>
      <c r="H22" s="151"/>
      <c r="I22" s="151"/>
      <c r="J22" s="151"/>
      <c r="K22" s="151"/>
      <c r="L22" s="151"/>
      <c r="M22" s="151"/>
    </row>
    <row r="23" spans="1:13" x14ac:dyDescent="0.2">
      <c r="B23" s="240"/>
      <c r="C23" s="52" t="s">
        <v>1041</v>
      </c>
      <c r="D23" s="151"/>
      <c r="E23" s="151"/>
      <c r="F23" s="151"/>
      <c r="G23" s="151"/>
      <c r="H23" s="151"/>
      <c r="I23" s="151"/>
      <c r="J23" s="151"/>
      <c r="K23" s="151"/>
      <c r="L23" s="151"/>
      <c r="M23" s="151"/>
    </row>
    <row r="24" spans="1:13" x14ac:dyDescent="0.2">
      <c r="B24" s="239" t="s">
        <v>974</v>
      </c>
      <c r="C24" s="412" t="s">
        <v>962</v>
      </c>
      <c r="D24" s="151"/>
      <c r="E24" s="151"/>
      <c r="F24" s="151"/>
      <c r="G24" s="151"/>
      <c r="H24" s="151"/>
      <c r="I24" s="151"/>
      <c r="J24" s="151"/>
      <c r="K24" s="151"/>
      <c r="L24" s="151"/>
      <c r="M24" s="151"/>
    </row>
    <row r="25" spans="1:13" x14ac:dyDescent="0.2">
      <c r="B25" s="239" t="s">
        <v>974</v>
      </c>
      <c r="C25" s="412" t="s">
        <v>967</v>
      </c>
      <c r="D25" s="151"/>
      <c r="E25" s="151"/>
      <c r="F25" s="151"/>
      <c r="G25" s="151"/>
      <c r="H25" s="151"/>
      <c r="I25" s="151"/>
      <c r="J25" s="151"/>
      <c r="K25" s="151"/>
      <c r="L25" s="151"/>
      <c r="M25" s="151"/>
    </row>
    <row r="26" spans="1:13" x14ac:dyDescent="0.2">
      <c r="B26" s="239" t="s">
        <v>974</v>
      </c>
      <c r="C26" s="412" t="s">
        <v>1359</v>
      </c>
      <c r="D26" s="151"/>
      <c r="E26" s="151"/>
      <c r="F26" s="151"/>
      <c r="G26" s="151"/>
      <c r="H26" s="151"/>
      <c r="I26" s="151"/>
      <c r="J26" s="151"/>
      <c r="K26" s="151"/>
      <c r="L26" s="151"/>
      <c r="M26" s="151"/>
    </row>
    <row r="27" spans="1:13" x14ac:dyDescent="0.2">
      <c r="B27" s="239" t="s">
        <v>974</v>
      </c>
      <c r="C27" s="412" t="s">
        <v>1360</v>
      </c>
      <c r="D27" s="151"/>
      <c r="E27" s="151"/>
      <c r="F27" s="151"/>
      <c r="G27" s="151"/>
      <c r="H27" s="151"/>
      <c r="I27" s="151"/>
      <c r="J27" s="151"/>
      <c r="K27" s="151"/>
      <c r="L27" s="151"/>
      <c r="M27" s="151"/>
    </row>
    <row r="28" spans="1:13" x14ac:dyDescent="0.2">
      <c r="B28" s="239" t="s">
        <v>974</v>
      </c>
      <c r="C28" s="412" t="s">
        <v>1361</v>
      </c>
      <c r="D28" s="151"/>
      <c r="E28" s="151"/>
      <c r="F28" s="151"/>
      <c r="G28" s="151"/>
      <c r="H28" s="151"/>
      <c r="I28" s="151"/>
      <c r="J28" s="151"/>
      <c r="K28" s="151"/>
      <c r="L28" s="151"/>
      <c r="M28" s="151"/>
    </row>
    <row r="29" spans="1:13" x14ac:dyDescent="0.2">
      <c r="C29" s="29"/>
      <c r="D29" s="151"/>
      <c r="E29" s="151"/>
      <c r="F29" s="151"/>
      <c r="G29" s="151"/>
      <c r="H29" s="151"/>
      <c r="I29" s="151"/>
      <c r="J29" s="151"/>
      <c r="K29" s="151"/>
      <c r="L29" s="151"/>
      <c r="M29" s="151"/>
    </row>
    <row r="30" spans="1:13" x14ac:dyDescent="0.2">
      <c r="C30" s="29"/>
      <c r="D30" s="151"/>
      <c r="E30" s="151"/>
      <c r="F30" s="151"/>
      <c r="G30" s="151"/>
      <c r="H30" s="151"/>
      <c r="I30" s="151"/>
      <c r="J30" s="151"/>
      <c r="K30" s="151"/>
      <c r="L30" s="151"/>
      <c r="M30" s="151"/>
    </row>
    <row r="31" spans="1:13" x14ac:dyDescent="0.2">
      <c r="C31" s="29"/>
      <c r="D31" s="151"/>
      <c r="E31" s="151"/>
      <c r="F31" s="151"/>
      <c r="G31" s="151"/>
      <c r="H31" s="151"/>
      <c r="I31" s="151"/>
      <c r="J31" s="151"/>
      <c r="K31" s="151"/>
      <c r="L31" s="151"/>
      <c r="M31" s="151"/>
    </row>
    <row r="32" spans="1:13" x14ac:dyDescent="0.2">
      <c r="C32" s="29"/>
      <c r="D32" s="151"/>
      <c r="E32" s="151"/>
      <c r="F32" s="151"/>
      <c r="G32" s="151"/>
      <c r="H32" s="151"/>
      <c r="I32" s="151"/>
      <c r="J32" s="151"/>
      <c r="K32" s="151"/>
      <c r="L32" s="151"/>
      <c r="M32" s="151"/>
    </row>
    <row r="33" spans="3:13" x14ac:dyDescent="0.2">
      <c r="C33" s="29"/>
      <c r="D33" s="151"/>
      <c r="E33" s="151"/>
      <c r="F33" s="151"/>
      <c r="G33" s="151"/>
      <c r="H33" s="151"/>
      <c r="I33" s="151"/>
      <c r="J33" s="151"/>
      <c r="K33" s="151"/>
      <c r="L33" s="151"/>
      <c r="M33" s="151"/>
    </row>
    <row r="34" spans="3:13" x14ac:dyDescent="0.2">
      <c r="C34" s="29"/>
      <c r="D34" s="151"/>
      <c r="E34" s="151"/>
      <c r="F34" s="151"/>
      <c r="G34" s="151"/>
      <c r="H34" s="151"/>
      <c r="I34" s="151"/>
      <c r="J34" s="151"/>
      <c r="K34" s="151"/>
      <c r="L34" s="151"/>
      <c r="M34" s="151"/>
    </row>
    <row r="35" spans="3:13" x14ac:dyDescent="0.2">
      <c r="C35" s="29"/>
      <c r="D35" s="151"/>
      <c r="E35" s="151"/>
      <c r="F35" s="151"/>
      <c r="G35" s="151"/>
      <c r="H35" s="151"/>
      <c r="I35" s="151"/>
      <c r="J35" s="151"/>
      <c r="K35" s="151"/>
      <c r="L35" s="151"/>
      <c r="M35" s="151"/>
    </row>
    <row r="36" spans="3:13" x14ac:dyDescent="0.2">
      <c r="C36" s="29"/>
      <c r="D36" s="151"/>
      <c r="E36" s="151"/>
      <c r="F36" s="151"/>
      <c r="G36" s="151"/>
      <c r="H36" s="151"/>
      <c r="I36" s="151"/>
      <c r="J36" s="151"/>
      <c r="K36" s="151"/>
      <c r="L36" s="151"/>
      <c r="M36" s="151"/>
    </row>
    <row r="37" spans="3:13" x14ac:dyDescent="0.2">
      <c r="C37" s="29"/>
      <c r="D37" s="151"/>
      <c r="E37" s="151"/>
      <c r="F37" s="151"/>
      <c r="G37" s="151"/>
      <c r="H37" s="151"/>
      <c r="I37" s="151"/>
      <c r="J37" s="151"/>
      <c r="K37" s="151"/>
      <c r="L37" s="151"/>
      <c r="M37" s="151"/>
    </row>
    <row r="38" spans="3:13" x14ac:dyDescent="0.2">
      <c r="C38" s="29"/>
      <c r="D38" s="151"/>
      <c r="E38" s="151"/>
      <c r="F38" s="151"/>
      <c r="G38" s="151"/>
      <c r="H38" s="151"/>
      <c r="I38" s="151"/>
      <c r="J38" s="151"/>
      <c r="K38" s="151"/>
      <c r="L38" s="151"/>
      <c r="M38" s="151"/>
    </row>
    <row r="39" spans="3:13" x14ac:dyDescent="0.2">
      <c r="C39" s="29"/>
      <c r="D39" s="151"/>
      <c r="E39" s="151"/>
      <c r="F39" s="151"/>
      <c r="G39" s="151"/>
      <c r="H39" s="151"/>
      <c r="I39" s="151"/>
      <c r="J39" s="151"/>
      <c r="K39" s="151"/>
      <c r="L39" s="151"/>
      <c r="M39" s="151"/>
    </row>
    <row r="40" spans="3:13" x14ac:dyDescent="0.2">
      <c r="C40" s="29"/>
      <c r="D40" s="151"/>
      <c r="E40" s="151"/>
      <c r="F40" s="151"/>
      <c r="G40" s="151"/>
      <c r="H40" s="151"/>
      <c r="I40" s="151"/>
      <c r="J40" s="151"/>
      <c r="K40" s="151"/>
      <c r="L40" s="151"/>
      <c r="M40" s="151"/>
    </row>
    <row r="41" spans="3:13" x14ac:dyDescent="0.2">
      <c r="C41" s="29"/>
      <c r="D41" s="151"/>
      <c r="E41" s="151"/>
      <c r="F41" s="151"/>
      <c r="G41" s="151"/>
      <c r="H41" s="151"/>
      <c r="I41" s="151"/>
      <c r="J41" s="151"/>
      <c r="K41" s="151"/>
      <c r="L41" s="151"/>
      <c r="M41" s="151"/>
    </row>
    <row r="42" spans="3:13" x14ac:dyDescent="0.2">
      <c r="C42" s="29"/>
      <c r="D42" s="151"/>
      <c r="E42" s="151"/>
      <c r="F42" s="151"/>
      <c r="G42" s="151"/>
      <c r="H42" s="151"/>
      <c r="I42" s="151"/>
      <c r="J42" s="151"/>
      <c r="K42" s="151"/>
      <c r="L42" s="151"/>
      <c r="M42" s="151"/>
    </row>
    <row r="43" spans="3:13" x14ac:dyDescent="0.2">
      <c r="C43" s="29"/>
      <c r="D43" s="151"/>
      <c r="E43" s="151"/>
      <c r="F43" s="151"/>
      <c r="G43" s="151"/>
      <c r="H43" s="151"/>
      <c r="I43" s="151"/>
      <c r="J43" s="151"/>
      <c r="K43" s="151"/>
      <c r="L43" s="151"/>
      <c r="M43" s="151"/>
    </row>
  </sheetData>
  <mergeCells count="1">
    <mergeCell ref="E4:K4"/>
  </mergeCells>
  <phoneticPr fontId="5"/>
  <pageMargins left="0.75" right="0.75" top="1" bottom="1" header="0.51200000000000001" footer="0.51200000000000001"/>
  <pageSetup paperSize="9" orientation="portrait" verticalDpi="0" r:id="rId1"/>
  <headerFooter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71"/>
  <dimension ref="B2:N49"/>
  <sheetViews>
    <sheetView workbookViewId="0"/>
  </sheetViews>
  <sheetFormatPr defaultRowHeight="13.2" x14ac:dyDescent="0.2"/>
  <cols>
    <col min="1" max="1" width="2.6640625" customWidth="1"/>
    <col min="2" max="2" width="4.33203125" customWidth="1"/>
  </cols>
  <sheetData>
    <row r="2" spans="2:14" ht="14.4" x14ac:dyDescent="0.2">
      <c r="B2" s="330" t="s">
        <v>704</v>
      </c>
    </row>
    <row r="3" spans="2:14" ht="13.8" thickBot="1" x14ac:dyDescent="0.25"/>
    <row r="4" spans="2:14" ht="14.25" customHeight="1" thickTop="1" x14ac:dyDescent="0.2">
      <c r="C4" s="677" t="s">
        <v>1381</v>
      </c>
      <c r="D4" s="416" t="s">
        <v>703</v>
      </c>
      <c r="E4" s="417"/>
      <c r="F4" s="417"/>
      <c r="G4" s="417"/>
      <c r="H4" s="417"/>
      <c r="I4" s="419"/>
      <c r="J4" s="419"/>
      <c r="K4" s="419"/>
      <c r="L4" s="419"/>
      <c r="M4" s="419"/>
      <c r="N4" s="420"/>
    </row>
    <row r="5" spans="2:14" x14ac:dyDescent="0.2">
      <c r="C5" s="678"/>
      <c r="D5" s="424" t="s">
        <v>705</v>
      </c>
      <c r="E5" s="376"/>
      <c r="F5" s="376"/>
      <c r="G5" s="376"/>
      <c r="H5" s="376"/>
      <c r="I5" s="281"/>
      <c r="J5" s="281"/>
      <c r="K5" s="281"/>
      <c r="L5" s="281"/>
      <c r="M5" s="281"/>
      <c r="N5" s="421"/>
    </row>
    <row r="6" spans="2:14" x14ac:dyDescent="0.2">
      <c r="C6" s="678"/>
      <c r="D6" s="424" t="s">
        <v>623</v>
      </c>
      <c r="E6" s="376"/>
      <c r="F6" s="376"/>
      <c r="G6" s="376"/>
      <c r="H6" s="376"/>
      <c r="I6" s="281"/>
      <c r="J6" s="281"/>
      <c r="K6" s="281"/>
      <c r="L6" s="281"/>
      <c r="M6" s="281"/>
      <c r="N6" s="421"/>
    </row>
    <row r="7" spans="2:14" ht="13.8" thickBot="1" x14ac:dyDescent="0.25">
      <c r="C7" s="679"/>
      <c r="D7" s="425" t="s">
        <v>624</v>
      </c>
      <c r="E7" s="418"/>
      <c r="F7" s="418"/>
      <c r="G7" s="418"/>
      <c r="H7" s="418"/>
      <c r="I7" s="422"/>
      <c r="J7" s="422"/>
      <c r="K7" s="422"/>
      <c r="L7" s="422"/>
      <c r="M7" s="422"/>
      <c r="N7" s="423"/>
    </row>
    <row r="8" spans="2:14" ht="13.8" thickTop="1" x14ac:dyDescent="0.2">
      <c r="C8" s="293"/>
      <c r="D8" s="294"/>
      <c r="E8" s="294"/>
      <c r="F8" s="294"/>
      <c r="G8" s="294"/>
      <c r="H8" s="294"/>
    </row>
    <row r="9" spans="2:14" x14ac:dyDescent="0.2">
      <c r="C9" s="562" t="s">
        <v>7</v>
      </c>
      <c r="D9" s="295" t="s">
        <v>707</v>
      </c>
      <c r="E9" s="294"/>
      <c r="F9" s="294"/>
      <c r="G9" s="294"/>
      <c r="H9" s="294"/>
    </row>
    <row r="10" spans="2:14" ht="6.75" customHeight="1" x14ac:dyDescent="0.2"/>
    <row r="11" spans="2:14" x14ac:dyDescent="0.2">
      <c r="D11" s="41" t="s">
        <v>66</v>
      </c>
    </row>
    <row r="12" spans="2:14" ht="6.75" customHeight="1" x14ac:dyDescent="0.2"/>
    <row r="13" spans="2:14" x14ac:dyDescent="0.2">
      <c r="D13" s="41" t="s">
        <v>65</v>
      </c>
    </row>
    <row r="14" spans="2:14" ht="6.75" customHeight="1" x14ac:dyDescent="0.2"/>
    <row r="15" spans="2:14" x14ac:dyDescent="0.2">
      <c r="D15" s="41" t="s">
        <v>67</v>
      </c>
    </row>
    <row r="16" spans="2:14" ht="6.75" customHeight="1" x14ac:dyDescent="0.2"/>
    <row r="17" spans="3:14" x14ac:dyDescent="0.2">
      <c r="C17" s="295"/>
      <c r="D17" s="295" t="s">
        <v>68</v>
      </c>
      <c r="E17" s="294"/>
      <c r="F17" s="294"/>
      <c r="G17" s="294"/>
      <c r="H17" s="294"/>
    </row>
    <row r="18" spans="3:14" ht="6.75" customHeight="1" x14ac:dyDescent="0.2"/>
    <row r="19" spans="3:14" x14ac:dyDescent="0.2">
      <c r="D19" s="41" t="s">
        <v>70</v>
      </c>
    </row>
    <row r="20" spans="3:14" ht="6.75" customHeight="1" x14ac:dyDescent="0.2"/>
    <row r="21" spans="3:14" x14ac:dyDescent="0.2">
      <c r="D21" s="41" t="s">
        <v>69</v>
      </c>
    </row>
    <row r="22" spans="3:14" ht="6.75" customHeight="1" x14ac:dyDescent="0.2"/>
    <row r="23" spans="3:14" x14ac:dyDescent="0.2">
      <c r="D23" s="41" t="s">
        <v>727</v>
      </c>
    </row>
    <row r="24" spans="3:14" x14ac:dyDescent="0.2">
      <c r="C24" s="41"/>
    </row>
    <row r="25" spans="3:14" x14ac:dyDescent="0.2">
      <c r="C25" s="41" t="s">
        <v>138</v>
      </c>
      <c r="I25" s="41" t="s">
        <v>137</v>
      </c>
    </row>
    <row r="26" spans="3:14" x14ac:dyDescent="0.2">
      <c r="C26" s="18" t="s">
        <v>607</v>
      </c>
      <c r="D26" s="18" t="s">
        <v>608</v>
      </c>
      <c r="E26" s="18" t="s">
        <v>609</v>
      </c>
      <c r="F26" s="18" t="s">
        <v>610</v>
      </c>
      <c r="I26" s="18" t="s">
        <v>987</v>
      </c>
      <c r="J26" s="18" t="s">
        <v>988</v>
      </c>
      <c r="K26" s="18" t="s">
        <v>989</v>
      </c>
      <c r="L26" s="18" t="s">
        <v>990</v>
      </c>
      <c r="M26" s="18" t="s">
        <v>991</v>
      </c>
      <c r="N26" s="18" t="s">
        <v>992</v>
      </c>
    </row>
    <row r="27" spans="3:14" x14ac:dyDescent="0.2">
      <c r="C27" s="22">
        <v>1</v>
      </c>
      <c r="D27" s="296" t="s">
        <v>1004</v>
      </c>
      <c r="E27" s="297" t="s">
        <v>1005</v>
      </c>
      <c r="F27" s="22"/>
      <c r="I27" s="29">
        <v>1</v>
      </c>
      <c r="J27" s="29" t="s">
        <v>926</v>
      </c>
      <c r="K27" s="29"/>
      <c r="L27" s="29"/>
      <c r="M27" s="29"/>
      <c r="N27" s="29"/>
    </row>
    <row r="28" spans="3:14" x14ac:dyDescent="0.2">
      <c r="C28" s="22">
        <v>2</v>
      </c>
      <c r="D28" s="22" t="s">
        <v>1313</v>
      </c>
      <c r="E28" s="298" t="s">
        <v>1314</v>
      </c>
      <c r="F28" s="22"/>
      <c r="I28" s="29">
        <v>2</v>
      </c>
      <c r="J28" s="29" t="s">
        <v>993</v>
      </c>
      <c r="K28" s="29"/>
      <c r="L28" s="29"/>
      <c r="M28" s="29"/>
      <c r="N28" s="29"/>
    </row>
    <row r="29" spans="3:14" x14ac:dyDescent="0.2">
      <c r="C29" s="22">
        <v>3</v>
      </c>
      <c r="D29" s="22"/>
      <c r="E29" s="22"/>
      <c r="F29" s="22"/>
      <c r="I29" s="29">
        <v>3</v>
      </c>
      <c r="J29" s="29" t="s">
        <v>994</v>
      </c>
      <c r="K29" s="29"/>
      <c r="L29" s="29"/>
      <c r="M29" s="29"/>
      <c r="N29" s="29"/>
    </row>
    <row r="30" spans="3:14" x14ac:dyDescent="0.2">
      <c r="C30" s="22">
        <v>4</v>
      </c>
      <c r="D30" s="22"/>
      <c r="E30" s="22"/>
      <c r="F30" s="22"/>
      <c r="I30" s="29">
        <v>4</v>
      </c>
      <c r="J30" s="29" t="s">
        <v>995</v>
      </c>
      <c r="K30" s="29"/>
      <c r="L30" s="29"/>
      <c r="M30" s="29"/>
      <c r="N30" s="29"/>
    </row>
    <row r="31" spans="3:14" x14ac:dyDescent="0.2">
      <c r="C31" s="22">
        <v>5</v>
      </c>
      <c r="D31" s="22"/>
      <c r="E31" s="22"/>
      <c r="F31" s="22"/>
      <c r="I31" s="29">
        <v>5</v>
      </c>
      <c r="J31" s="29" t="s">
        <v>996</v>
      </c>
      <c r="K31" s="29"/>
      <c r="L31" s="29"/>
      <c r="M31" s="29"/>
      <c r="N31" s="29"/>
    </row>
    <row r="32" spans="3:14" x14ac:dyDescent="0.2">
      <c r="C32" s="22">
        <v>6</v>
      </c>
      <c r="D32" s="22"/>
      <c r="E32" s="22"/>
      <c r="F32" s="22"/>
      <c r="I32" s="29">
        <v>6</v>
      </c>
      <c r="J32" s="29" t="s">
        <v>997</v>
      </c>
      <c r="K32" s="29"/>
      <c r="L32" s="29"/>
      <c r="M32" s="29"/>
      <c r="N32" s="29"/>
    </row>
    <row r="33" spans="3:14" x14ac:dyDescent="0.2">
      <c r="C33" s="22">
        <v>7</v>
      </c>
      <c r="D33" s="22"/>
      <c r="E33" s="22"/>
      <c r="F33" s="22"/>
      <c r="I33" s="29">
        <v>7</v>
      </c>
      <c r="J33" s="29" t="s">
        <v>998</v>
      </c>
      <c r="K33" s="29"/>
      <c r="L33" s="29"/>
      <c r="M33" s="29"/>
      <c r="N33" s="29"/>
    </row>
    <row r="34" spans="3:14" x14ac:dyDescent="0.2">
      <c r="C34" s="22">
        <v>8</v>
      </c>
      <c r="D34" s="22"/>
      <c r="E34" s="22"/>
      <c r="F34" s="22"/>
      <c r="I34" s="29">
        <v>8</v>
      </c>
      <c r="J34" s="29" t="s">
        <v>999</v>
      </c>
      <c r="K34" s="29"/>
      <c r="L34" s="29"/>
      <c r="M34" s="29"/>
      <c r="N34" s="29"/>
    </row>
    <row r="35" spans="3:14" x14ac:dyDescent="0.2">
      <c r="C35" s="22">
        <v>9</v>
      </c>
      <c r="D35" s="22"/>
      <c r="E35" s="22"/>
      <c r="F35" s="22"/>
      <c r="I35" s="29">
        <v>9</v>
      </c>
      <c r="J35" s="29" t="s">
        <v>1000</v>
      </c>
      <c r="K35" s="29"/>
      <c r="L35" s="29"/>
      <c r="M35" s="29"/>
      <c r="N35" s="29"/>
    </row>
    <row r="36" spans="3:14" x14ac:dyDescent="0.2">
      <c r="C36" s="22">
        <v>10</v>
      </c>
      <c r="D36" s="22"/>
      <c r="E36" s="22"/>
      <c r="F36" s="22"/>
      <c r="I36" s="29">
        <v>10</v>
      </c>
      <c r="J36" s="29" t="s">
        <v>1001</v>
      </c>
      <c r="K36" s="29"/>
      <c r="L36" s="29"/>
      <c r="M36" s="29"/>
      <c r="N36" s="29"/>
    </row>
    <row r="38" spans="3:14" x14ac:dyDescent="0.2">
      <c r="C38" s="41" t="s">
        <v>706</v>
      </c>
    </row>
    <row r="39" spans="3:14" x14ac:dyDescent="0.2">
      <c r="C39" s="18" t="s">
        <v>987</v>
      </c>
      <c r="D39" s="18" t="s">
        <v>767</v>
      </c>
      <c r="E39" s="18" t="s">
        <v>768</v>
      </c>
      <c r="F39" s="18" t="s">
        <v>769</v>
      </c>
    </row>
    <row r="40" spans="3:14" x14ac:dyDescent="0.2">
      <c r="C40" s="29">
        <v>1</v>
      </c>
      <c r="D40" s="29" t="s">
        <v>926</v>
      </c>
      <c r="E40" s="29"/>
      <c r="F40" s="29"/>
    </row>
    <row r="41" spans="3:14" x14ac:dyDescent="0.2">
      <c r="C41" s="29">
        <v>2</v>
      </c>
      <c r="D41" s="29" t="s">
        <v>927</v>
      </c>
      <c r="E41" s="29"/>
      <c r="F41" s="29"/>
    </row>
    <row r="42" spans="3:14" x14ac:dyDescent="0.2">
      <c r="C42" s="29">
        <v>3</v>
      </c>
      <c r="D42" s="29" t="s">
        <v>770</v>
      </c>
      <c r="E42" s="29"/>
      <c r="F42" s="29"/>
    </row>
    <row r="43" spans="3:14" x14ac:dyDescent="0.2">
      <c r="C43" s="29">
        <v>4</v>
      </c>
      <c r="D43" s="29" t="s">
        <v>771</v>
      </c>
      <c r="E43" s="29"/>
      <c r="F43" s="29"/>
    </row>
    <row r="44" spans="3:14" x14ac:dyDescent="0.2">
      <c r="C44" s="29">
        <v>5</v>
      </c>
      <c r="D44" s="29" t="s">
        <v>772</v>
      </c>
      <c r="E44" s="29"/>
      <c r="F44" s="29"/>
    </row>
    <row r="45" spans="3:14" x14ac:dyDescent="0.2">
      <c r="C45" s="29">
        <v>6</v>
      </c>
      <c r="D45" s="29" t="s">
        <v>773</v>
      </c>
      <c r="E45" s="29"/>
      <c r="F45" s="29"/>
    </row>
    <row r="46" spans="3:14" x14ac:dyDescent="0.2">
      <c r="C46" s="29">
        <v>7</v>
      </c>
      <c r="D46" s="29" t="s">
        <v>774</v>
      </c>
      <c r="E46" s="29"/>
      <c r="F46" s="29"/>
    </row>
    <row r="47" spans="3:14" x14ac:dyDescent="0.2">
      <c r="C47" s="29">
        <v>8</v>
      </c>
      <c r="D47" s="29" t="s">
        <v>775</v>
      </c>
      <c r="E47" s="29"/>
      <c r="F47" s="29"/>
    </row>
    <row r="48" spans="3:14" x14ac:dyDescent="0.2">
      <c r="C48" s="29">
        <v>9</v>
      </c>
      <c r="D48" s="29" t="s">
        <v>776</v>
      </c>
      <c r="E48" s="29"/>
      <c r="F48" s="29"/>
    </row>
    <row r="49" spans="3:6" x14ac:dyDescent="0.2">
      <c r="C49" s="29">
        <v>10</v>
      </c>
      <c r="D49" s="29" t="s">
        <v>777</v>
      </c>
      <c r="E49" s="29"/>
      <c r="F49" s="29"/>
    </row>
  </sheetData>
  <mergeCells count="1">
    <mergeCell ref="C4:C7"/>
  </mergeCells>
  <phoneticPr fontId="5"/>
  <dataValidations disablePrompts="1" count="1">
    <dataValidation type="list" allowBlank="1" showInputMessage="1" showErrorMessage="1" sqref="D27" xr:uid="{00000000-0002-0000-3700-000000000000}">
      <formula1>"aaa,bbb,ccc,ddd"</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2"/>
  <dimension ref="B2:M40"/>
  <sheetViews>
    <sheetView zoomScaleNormal="100" workbookViewId="0"/>
  </sheetViews>
  <sheetFormatPr defaultRowHeight="13.2" x14ac:dyDescent="0.2"/>
  <cols>
    <col min="1" max="1" width="2.6640625" customWidth="1"/>
    <col min="2" max="2" width="4.33203125" customWidth="1"/>
    <col min="4" max="4" width="9.6640625" customWidth="1"/>
    <col min="5" max="5" width="17.88671875" customWidth="1"/>
    <col min="7" max="7" width="12.6640625" customWidth="1"/>
  </cols>
  <sheetData>
    <row r="2" spans="2:13" ht="14.4" x14ac:dyDescent="0.2">
      <c r="B2" s="330" t="s">
        <v>427</v>
      </c>
    </row>
    <row r="3" spans="2:13" ht="13.8" thickBot="1" x14ac:dyDescent="0.25"/>
    <row r="4" spans="2:13" ht="13.8" thickTop="1" x14ac:dyDescent="0.2">
      <c r="C4" s="660" t="s">
        <v>1306</v>
      </c>
      <c r="D4" s="663" t="s">
        <v>1339</v>
      </c>
      <c r="E4" s="669"/>
      <c r="F4" s="669"/>
      <c r="G4" s="669"/>
      <c r="H4" s="669"/>
      <c r="I4" s="669"/>
      <c r="J4" s="669"/>
      <c r="K4" s="795"/>
      <c r="L4" s="358"/>
      <c r="M4" s="81"/>
    </row>
    <row r="5" spans="2:13" ht="29.25" customHeight="1" x14ac:dyDescent="0.2">
      <c r="C5" s="678"/>
      <c r="D5" s="796"/>
      <c r="E5" s="797"/>
      <c r="F5" s="797"/>
      <c r="G5" s="797"/>
      <c r="H5" s="797"/>
      <c r="I5" s="797"/>
      <c r="J5" s="797"/>
      <c r="K5" s="798"/>
      <c r="L5" s="358"/>
      <c r="M5" s="81"/>
    </row>
    <row r="6" spans="2:13" ht="13.8" thickBot="1" x14ac:dyDescent="0.25">
      <c r="C6" s="679"/>
      <c r="D6" s="670"/>
      <c r="E6" s="670"/>
      <c r="F6" s="670"/>
      <c r="G6" s="670"/>
      <c r="H6" s="670"/>
      <c r="I6" s="670"/>
      <c r="J6" s="670"/>
      <c r="K6" s="799"/>
      <c r="L6" s="358"/>
      <c r="M6" s="81"/>
    </row>
    <row r="7" spans="2:13" ht="13.8" thickTop="1" x14ac:dyDescent="0.2"/>
    <row r="8" spans="2:13" s="36" customFormat="1" x14ac:dyDescent="0.2">
      <c r="C8" s="331" t="s">
        <v>1340</v>
      </c>
      <c r="D8" s="339" t="s">
        <v>152</v>
      </c>
      <c r="F8" s="572"/>
    </row>
    <row r="9" spans="2:13" s="36" customFormat="1" x14ac:dyDescent="0.2">
      <c r="C9" s="573"/>
      <c r="D9" s="339" t="s">
        <v>153</v>
      </c>
      <c r="F9" s="572"/>
      <c r="G9" s="475"/>
      <c r="H9" s="475"/>
      <c r="I9" s="475"/>
      <c r="J9" s="475"/>
      <c r="K9" s="475"/>
    </row>
    <row r="10" spans="2:13" s="36" customFormat="1" ht="18" customHeight="1" x14ac:dyDescent="0.2">
      <c r="C10" s="573"/>
      <c r="D10" s="339" t="s">
        <v>1423</v>
      </c>
      <c r="F10" s="572"/>
      <c r="G10" s="475"/>
      <c r="H10" s="475"/>
      <c r="I10" s="475"/>
      <c r="J10" s="475"/>
      <c r="K10" s="475"/>
    </row>
    <row r="12" spans="2:13" x14ac:dyDescent="0.2">
      <c r="C12" s="266" t="s">
        <v>436</v>
      </c>
      <c r="D12" s="18" t="s">
        <v>1037</v>
      </c>
      <c r="E12" s="18" t="s">
        <v>1038</v>
      </c>
      <c r="F12" s="18" t="s">
        <v>1039</v>
      </c>
      <c r="G12" s="18" t="s">
        <v>1040</v>
      </c>
      <c r="H12" s="18" t="s">
        <v>1041</v>
      </c>
    </row>
    <row r="13" spans="2:13" x14ac:dyDescent="0.2">
      <c r="C13" s="267">
        <f>IF(D13&lt;&gt;"",1,0)</f>
        <v>0</v>
      </c>
      <c r="D13" s="151"/>
      <c r="E13" s="151"/>
      <c r="F13" s="151"/>
      <c r="G13" s="151"/>
      <c r="H13" s="151"/>
    </row>
    <row r="14" spans="2:13" x14ac:dyDescent="0.2">
      <c r="C14" s="267">
        <f>IF(D14&lt;&gt;"",C13+1,0)</f>
        <v>0</v>
      </c>
      <c r="D14" s="151"/>
      <c r="E14" s="151"/>
      <c r="F14" s="151"/>
      <c r="G14" s="151"/>
      <c r="H14" s="151"/>
    </row>
    <row r="15" spans="2:13" x14ac:dyDescent="0.2">
      <c r="C15" s="267">
        <f t="shared" ref="C15:C40" si="0">IF(D15&lt;&gt;"",C14+1,0)</f>
        <v>0</v>
      </c>
      <c r="D15" s="151"/>
      <c r="E15" s="151"/>
      <c r="F15" s="151"/>
      <c r="G15" s="151"/>
      <c r="H15" s="151"/>
    </row>
    <row r="16" spans="2:13" x14ac:dyDescent="0.2">
      <c r="C16" s="267">
        <f t="shared" si="0"/>
        <v>0</v>
      </c>
      <c r="D16" s="151"/>
      <c r="E16" s="151"/>
      <c r="F16" s="151"/>
      <c r="G16" s="151"/>
      <c r="H16" s="151"/>
    </row>
    <row r="17" spans="3:8" x14ac:dyDescent="0.2">
      <c r="C17" s="267">
        <f t="shared" si="0"/>
        <v>0</v>
      </c>
      <c r="D17" s="151"/>
      <c r="E17" s="151"/>
      <c r="F17" s="151"/>
      <c r="G17" s="151"/>
      <c r="H17" s="151"/>
    </row>
    <row r="18" spans="3:8" x14ac:dyDescent="0.2">
      <c r="C18" s="267">
        <f t="shared" si="0"/>
        <v>0</v>
      </c>
      <c r="D18" s="151"/>
      <c r="E18" s="151"/>
      <c r="F18" s="151"/>
      <c r="G18" s="151"/>
      <c r="H18" s="151"/>
    </row>
    <row r="19" spans="3:8" x14ac:dyDescent="0.2">
      <c r="C19" s="267">
        <f t="shared" si="0"/>
        <v>0</v>
      </c>
      <c r="D19" s="151"/>
      <c r="E19" s="151"/>
      <c r="F19" s="151"/>
      <c r="G19" s="151"/>
      <c r="H19" s="151"/>
    </row>
    <row r="20" spans="3:8" x14ac:dyDescent="0.2">
      <c r="C20" s="267">
        <f t="shared" si="0"/>
        <v>0</v>
      </c>
      <c r="D20" s="151"/>
      <c r="E20" s="151"/>
      <c r="F20" s="151"/>
      <c r="G20" s="151"/>
      <c r="H20" s="151"/>
    </row>
    <row r="21" spans="3:8" x14ac:dyDescent="0.2">
      <c r="C21" s="267">
        <f t="shared" si="0"/>
        <v>0</v>
      </c>
      <c r="D21" s="151"/>
      <c r="E21" s="151"/>
      <c r="F21" s="151"/>
      <c r="G21" s="151"/>
      <c r="H21" s="151"/>
    </row>
    <row r="22" spans="3:8" x14ac:dyDescent="0.2">
      <c r="C22" s="267">
        <f t="shared" si="0"/>
        <v>0</v>
      </c>
      <c r="D22" s="151"/>
      <c r="E22" s="151"/>
      <c r="F22" s="151"/>
      <c r="G22" s="151"/>
      <c r="H22" s="151"/>
    </row>
    <row r="23" spans="3:8" x14ac:dyDescent="0.2">
      <c r="C23" s="267">
        <f t="shared" si="0"/>
        <v>0</v>
      </c>
      <c r="D23" s="151"/>
      <c r="E23" s="151"/>
      <c r="F23" s="151"/>
      <c r="G23" s="151"/>
      <c r="H23" s="151"/>
    </row>
    <row r="24" spans="3:8" x14ac:dyDescent="0.2">
      <c r="C24" s="267">
        <f t="shared" si="0"/>
        <v>0</v>
      </c>
      <c r="D24" s="151"/>
      <c r="E24" s="151"/>
      <c r="F24" s="151"/>
      <c r="G24" s="151"/>
      <c r="H24" s="151"/>
    </row>
    <row r="25" spans="3:8" x14ac:dyDescent="0.2">
      <c r="C25" s="267">
        <f t="shared" si="0"/>
        <v>0</v>
      </c>
      <c r="D25" s="151"/>
      <c r="E25" s="151"/>
      <c r="F25" s="151"/>
      <c r="G25" s="151"/>
      <c r="H25" s="151"/>
    </row>
    <row r="26" spans="3:8" x14ac:dyDescent="0.2">
      <c r="C26" s="267">
        <f t="shared" si="0"/>
        <v>0</v>
      </c>
      <c r="D26" s="151"/>
      <c r="E26" s="151"/>
      <c r="F26" s="151"/>
      <c r="G26" s="151"/>
      <c r="H26" s="151"/>
    </row>
    <row r="27" spans="3:8" x14ac:dyDescent="0.2">
      <c r="C27" s="267">
        <f t="shared" si="0"/>
        <v>0</v>
      </c>
      <c r="D27" s="151"/>
      <c r="E27" s="151"/>
      <c r="F27" s="151"/>
      <c r="G27" s="151"/>
      <c r="H27" s="151"/>
    </row>
    <row r="28" spans="3:8" x14ac:dyDescent="0.2">
      <c r="C28" s="267">
        <f t="shared" si="0"/>
        <v>0</v>
      </c>
      <c r="D28" s="151"/>
      <c r="E28" s="151"/>
      <c r="F28" s="151"/>
      <c r="G28" s="151"/>
      <c r="H28" s="151"/>
    </row>
    <row r="29" spans="3:8" x14ac:dyDescent="0.2">
      <c r="C29" s="267">
        <f t="shared" si="0"/>
        <v>0</v>
      </c>
      <c r="D29" s="151"/>
      <c r="E29" s="151"/>
      <c r="F29" s="151"/>
      <c r="G29" s="151"/>
      <c r="H29" s="151"/>
    </row>
    <row r="30" spans="3:8" x14ac:dyDescent="0.2">
      <c r="C30" s="267">
        <f t="shared" si="0"/>
        <v>0</v>
      </c>
      <c r="D30" s="151"/>
      <c r="E30" s="151"/>
      <c r="F30" s="151"/>
      <c r="G30" s="151"/>
      <c r="H30" s="151"/>
    </row>
    <row r="31" spans="3:8" x14ac:dyDescent="0.2">
      <c r="C31" s="267">
        <f t="shared" si="0"/>
        <v>0</v>
      </c>
      <c r="D31" s="151"/>
      <c r="E31" s="151"/>
      <c r="F31" s="151"/>
      <c r="G31" s="151"/>
      <c r="H31" s="151"/>
    </row>
    <row r="32" spans="3:8" x14ac:dyDescent="0.2">
      <c r="C32" s="267">
        <f t="shared" si="0"/>
        <v>0</v>
      </c>
      <c r="D32" s="151"/>
      <c r="E32" s="151"/>
      <c r="F32" s="151"/>
      <c r="G32" s="151"/>
      <c r="H32" s="151"/>
    </row>
    <row r="33" spans="3:8" x14ac:dyDescent="0.2">
      <c r="C33" s="267">
        <f t="shared" si="0"/>
        <v>0</v>
      </c>
      <c r="D33" s="151"/>
      <c r="E33" s="151"/>
      <c r="F33" s="151"/>
      <c r="G33" s="151"/>
      <c r="H33" s="151"/>
    </row>
    <row r="34" spans="3:8" x14ac:dyDescent="0.2">
      <c r="C34" s="267">
        <f t="shared" si="0"/>
        <v>0</v>
      </c>
      <c r="D34" s="151"/>
      <c r="E34" s="151"/>
      <c r="F34" s="151"/>
      <c r="G34" s="151"/>
      <c r="H34" s="151"/>
    </row>
    <row r="35" spans="3:8" x14ac:dyDescent="0.2">
      <c r="C35" s="267">
        <f t="shared" si="0"/>
        <v>0</v>
      </c>
      <c r="D35" s="151"/>
      <c r="E35" s="151"/>
      <c r="F35" s="151"/>
      <c r="G35" s="151"/>
      <c r="H35" s="151"/>
    </row>
    <row r="36" spans="3:8" x14ac:dyDescent="0.2">
      <c r="C36" s="267">
        <f t="shared" si="0"/>
        <v>0</v>
      </c>
      <c r="D36" s="151"/>
      <c r="E36" s="151"/>
      <c r="F36" s="151"/>
      <c r="G36" s="151"/>
      <c r="H36" s="151"/>
    </row>
    <row r="37" spans="3:8" x14ac:dyDescent="0.2">
      <c r="C37" s="267">
        <f t="shared" si="0"/>
        <v>0</v>
      </c>
      <c r="D37" s="151"/>
      <c r="E37" s="151"/>
      <c r="F37" s="151"/>
      <c r="G37" s="151"/>
      <c r="H37" s="151"/>
    </row>
    <row r="38" spans="3:8" x14ac:dyDescent="0.2">
      <c r="C38" s="267">
        <f t="shared" si="0"/>
        <v>0</v>
      </c>
      <c r="D38" s="151"/>
      <c r="E38" s="151"/>
      <c r="F38" s="151"/>
      <c r="G38" s="151"/>
      <c r="H38" s="151"/>
    </row>
    <row r="39" spans="3:8" x14ac:dyDescent="0.2">
      <c r="C39" s="267">
        <f t="shared" si="0"/>
        <v>0</v>
      </c>
      <c r="D39" s="151"/>
      <c r="E39" s="151"/>
      <c r="F39" s="151"/>
      <c r="G39" s="151"/>
      <c r="H39" s="151"/>
    </row>
    <row r="40" spans="3:8" x14ac:dyDescent="0.2">
      <c r="C40" s="267">
        <f t="shared" si="0"/>
        <v>0</v>
      </c>
      <c r="D40" s="151"/>
      <c r="E40" s="151"/>
      <c r="F40" s="151"/>
      <c r="G40" s="151"/>
      <c r="H40" s="151"/>
    </row>
  </sheetData>
  <mergeCells count="2">
    <mergeCell ref="C4:C6"/>
    <mergeCell ref="D4:K6"/>
  </mergeCells>
  <phoneticPr fontId="5"/>
  <pageMargins left="0.75" right="0.75" top="1" bottom="1" header="0.51200000000000001" footer="0.51200000000000001"/>
  <pageSetup paperSize="9" orientation="portrait" horizontalDpi="4294967293" verticalDpi="4294967293"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filterMode="1"/>
  <dimension ref="B2:H46"/>
  <sheetViews>
    <sheetView showRowColHeaders="0" zoomScaleNormal="100" workbookViewId="0"/>
  </sheetViews>
  <sheetFormatPr defaultColWidth="8.88671875" defaultRowHeight="13.2" x14ac:dyDescent="0.2"/>
  <cols>
    <col min="1" max="1" width="2.6640625" style="635" customWidth="1"/>
    <col min="2" max="2" width="4.33203125" style="635" customWidth="1"/>
    <col min="3" max="3" width="8.88671875" style="635"/>
    <col min="4" max="4" width="13.44140625" style="635" customWidth="1"/>
    <col min="5" max="5" width="13" style="635" customWidth="1"/>
    <col min="6" max="6" width="8.88671875" style="635"/>
    <col min="7" max="7" width="9.6640625" style="635" customWidth="1"/>
    <col min="8" max="16384" width="8.88671875" style="635"/>
  </cols>
  <sheetData>
    <row r="2" spans="2:8" ht="14.4" x14ac:dyDescent="0.2">
      <c r="B2" s="330" t="s">
        <v>1422</v>
      </c>
    </row>
    <row r="3" spans="2:8" ht="13.8" thickBot="1" x14ac:dyDescent="0.25"/>
    <row r="4" spans="2:8" ht="13.2" customHeight="1" thickTop="1" x14ac:dyDescent="0.2">
      <c r="C4" s="660" t="s">
        <v>581</v>
      </c>
      <c r="D4" s="790" t="s">
        <v>1429</v>
      </c>
      <c r="E4" s="669"/>
      <c r="F4" s="669"/>
      <c r="G4" s="669"/>
      <c r="H4" s="795"/>
    </row>
    <row r="5" spans="2:8" ht="13.95" customHeight="1" x14ac:dyDescent="0.2">
      <c r="C5" s="678"/>
      <c r="D5" s="800"/>
      <c r="E5" s="796"/>
      <c r="F5" s="796"/>
      <c r="G5" s="796"/>
      <c r="H5" s="798"/>
    </row>
    <row r="6" spans="2:8" ht="13.8" thickBot="1" x14ac:dyDescent="0.25">
      <c r="C6" s="679"/>
      <c r="D6" s="791"/>
      <c r="E6" s="670"/>
      <c r="F6" s="670"/>
      <c r="G6" s="670"/>
      <c r="H6" s="799"/>
    </row>
    <row r="7" spans="2:8" ht="13.8" thickTop="1" x14ac:dyDescent="0.2"/>
    <row r="8" spans="2:8" s="36" customFormat="1" x14ac:dyDescent="0.2">
      <c r="C8" s="331" t="s">
        <v>1340</v>
      </c>
      <c r="D8" s="339" t="s">
        <v>1430</v>
      </c>
      <c r="F8" s="572"/>
    </row>
    <row r="9" spans="2:8" s="36" customFormat="1" x14ac:dyDescent="0.2">
      <c r="C9" s="573"/>
      <c r="D9" s="339"/>
      <c r="F9" s="572"/>
      <c r="G9" s="475"/>
      <c r="H9" s="475"/>
    </row>
    <row r="10" spans="2:8" s="36" customFormat="1" ht="18" customHeight="1" x14ac:dyDescent="0.2">
      <c r="C10" s="339" t="s">
        <v>1431</v>
      </c>
      <c r="F10" s="572"/>
      <c r="G10" s="475"/>
      <c r="H10" s="475"/>
    </row>
    <row r="11" spans="2:8" s="36" customFormat="1" ht="18" customHeight="1" x14ac:dyDescent="0.2">
      <c r="C11" s="339"/>
      <c r="F11" s="572"/>
      <c r="G11" s="475"/>
      <c r="H11" s="475"/>
    </row>
    <row r="12" spans="2:8" s="36" customFormat="1" ht="18" customHeight="1" x14ac:dyDescent="0.2">
      <c r="C12" s="339" t="s">
        <v>1432</v>
      </c>
      <c r="F12" s="572"/>
      <c r="G12" s="475"/>
      <c r="H12" s="475"/>
    </row>
    <row r="13" spans="2:8" s="36" customFormat="1" ht="18" customHeight="1" x14ac:dyDescent="0.2">
      <c r="C13" s="339"/>
      <c r="F13" s="572"/>
      <c r="G13" s="475"/>
      <c r="H13" s="475"/>
    </row>
    <row r="14" spans="2:8" s="36" customFormat="1" ht="18" customHeight="1" x14ac:dyDescent="0.2">
      <c r="C14" s="339" t="s">
        <v>1433</v>
      </c>
      <c r="F14" s="572"/>
      <c r="G14" s="475"/>
      <c r="H14" s="475"/>
    </row>
    <row r="15" spans="2:8" s="36" customFormat="1" ht="18" customHeight="1" x14ac:dyDescent="0.2">
      <c r="C15" s="339"/>
      <c r="F15" s="572"/>
      <c r="G15" s="475"/>
      <c r="H15" s="475"/>
    </row>
    <row r="16" spans="2:8" s="36" customFormat="1" ht="18" customHeight="1" x14ac:dyDescent="0.2">
      <c r="C16" s="339" t="s">
        <v>1434</v>
      </c>
      <c r="F16" s="572"/>
      <c r="G16" s="475"/>
      <c r="H16" s="475"/>
    </row>
    <row r="17" spans="3:8" ht="17.399999999999999" customHeight="1" x14ac:dyDescent="0.2"/>
    <row r="18" spans="3:8" ht="18" customHeight="1" x14ac:dyDescent="0.2">
      <c r="C18" s="636" t="s">
        <v>436</v>
      </c>
      <c r="D18" s="52" t="s">
        <v>1037</v>
      </c>
      <c r="E18" s="52" t="s">
        <v>1038</v>
      </c>
      <c r="F18" s="52" t="s">
        <v>1039</v>
      </c>
      <c r="G18" s="52" t="s">
        <v>1040</v>
      </c>
      <c r="H18" s="52" t="s">
        <v>1041</v>
      </c>
    </row>
    <row r="19" spans="3:8" hidden="1" x14ac:dyDescent="0.2">
      <c r="C19" s="267">
        <f>IF(D19&lt;&gt;"",1,0)</f>
        <v>1</v>
      </c>
      <c r="D19" s="638">
        <v>1</v>
      </c>
      <c r="E19" s="638" t="s">
        <v>1424</v>
      </c>
      <c r="F19" s="638" t="s">
        <v>1425</v>
      </c>
      <c r="G19" s="637">
        <v>1448</v>
      </c>
      <c r="H19" s="638">
        <v>3</v>
      </c>
    </row>
    <row r="20" spans="3:8" hidden="1" x14ac:dyDescent="0.2">
      <c r="C20" s="267">
        <f>IF(D20&lt;&gt;"",C19+1,0)</f>
        <v>2</v>
      </c>
      <c r="D20" s="638">
        <v>2</v>
      </c>
      <c r="E20" s="638" t="s">
        <v>1426</v>
      </c>
      <c r="F20" s="638" t="s">
        <v>1425</v>
      </c>
      <c r="G20" s="637">
        <v>1449</v>
      </c>
      <c r="H20" s="638">
        <v>1</v>
      </c>
    </row>
    <row r="21" spans="3:8" hidden="1" x14ac:dyDescent="0.2">
      <c r="C21" s="267">
        <f t="shared" ref="C21:C46" si="0">IF(D21&lt;&gt;"",C20+1,0)</f>
        <v>3</v>
      </c>
      <c r="D21" s="638">
        <v>3</v>
      </c>
      <c r="E21" s="638" t="s">
        <v>1427</v>
      </c>
      <c r="F21" s="638" t="s">
        <v>1425</v>
      </c>
      <c r="G21" s="637">
        <v>1450</v>
      </c>
      <c r="H21" s="638">
        <v>1</v>
      </c>
    </row>
    <row r="22" spans="3:8" hidden="1" x14ac:dyDescent="0.2">
      <c r="C22" s="267">
        <f t="shared" si="0"/>
        <v>4</v>
      </c>
      <c r="D22" s="638">
        <v>4</v>
      </c>
      <c r="E22" s="638" t="s">
        <v>1097</v>
      </c>
      <c r="F22" s="638" t="s">
        <v>1428</v>
      </c>
      <c r="G22" s="637">
        <v>11650</v>
      </c>
      <c r="H22" s="638">
        <v>1</v>
      </c>
    </row>
    <row r="23" spans="3:8" hidden="1" x14ac:dyDescent="0.2">
      <c r="C23" s="267">
        <f t="shared" si="0"/>
        <v>5</v>
      </c>
      <c r="D23" s="638">
        <v>5</v>
      </c>
      <c r="E23" s="638" t="s">
        <v>1076</v>
      </c>
      <c r="F23" s="638" t="s">
        <v>1428</v>
      </c>
      <c r="G23" s="637">
        <v>1500</v>
      </c>
      <c r="H23" s="638">
        <v>1</v>
      </c>
    </row>
    <row r="24" spans="3:8" hidden="1" x14ac:dyDescent="0.2">
      <c r="C24" s="267">
        <f t="shared" si="0"/>
        <v>6</v>
      </c>
      <c r="D24" s="638">
        <v>6</v>
      </c>
      <c r="E24" s="638" t="s">
        <v>1077</v>
      </c>
      <c r="F24" s="638" t="s">
        <v>1428</v>
      </c>
      <c r="G24" s="637">
        <v>2000</v>
      </c>
      <c r="H24" s="638">
        <v>1</v>
      </c>
    </row>
    <row r="25" spans="3:8" x14ac:dyDescent="0.2">
      <c r="C25" s="267">
        <f t="shared" si="0"/>
        <v>7</v>
      </c>
      <c r="D25" s="638">
        <v>7</v>
      </c>
      <c r="E25" s="638" t="s">
        <v>1078</v>
      </c>
      <c r="F25" s="638" t="s">
        <v>1425</v>
      </c>
      <c r="G25" s="637">
        <v>2000</v>
      </c>
      <c r="H25" s="638">
        <v>2</v>
      </c>
    </row>
    <row r="26" spans="3:8" x14ac:dyDescent="0.2">
      <c r="C26" s="267">
        <f t="shared" si="0"/>
        <v>8</v>
      </c>
      <c r="D26" s="638">
        <v>9</v>
      </c>
      <c r="E26" s="638" t="s">
        <v>1080</v>
      </c>
      <c r="F26" s="638" t="s">
        <v>1425</v>
      </c>
      <c r="G26" s="637">
        <v>2100</v>
      </c>
      <c r="H26" s="638">
        <v>2</v>
      </c>
    </row>
    <row r="27" spans="3:8" x14ac:dyDescent="0.2">
      <c r="C27" s="267">
        <f t="shared" si="0"/>
        <v>9</v>
      </c>
      <c r="D27" s="638">
        <v>8</v>
      </c>
      <c r="E27" s="638" t="s">
        <v>1079</v>
      </c>
      <c r="F27" s="638" t="s">
        <v>1428</v>
      </c>
      <c r="G27" s="637">
        <v>1260</v>
      </c>
      <c r="H27" s="638">
        <v>2</v>
      </c>
    </row>
    <row r="28" spans="3:8" x14ac:dyDescent="0.2">
      <c r="C28" s="267">
        <f t="shared" si="0"/>
        <v>10</v>
      </c>
      <c r="D28" s="638">
        <v>10</v>
      </c>
      <c r="E28" s="638" t="s">
        <v>1081</v>
      </c>
      <c r="F28" s="638" t="s">
        <v>1428</v>
      </c>
      <c r="G28" s="637">
        <v>1280</v>
      </c>
      <c r="H28" s="638">
        <v>2</v>
      </c>
    </row>
    <row r="29" spans="3:8" x14ac:dyDescent="0.2">
      <c r="C29" s="267">
        <f t="shared" si="0"/>
        <v>11</v>
      </c>
      <c r="D29" s="638">
        <v>11</v>
      </c>
      <c r="E29" s="638" t="s">
        <v>1082</v>
      </c>
      <c r="F29" s="638" t="s">
        <v>1428</v>
      </c>
      <c r="G29" s="637">
        <v>2000</v>
      </c>
      <c r="H29" s="638">
        <v>2</v>
      </c>
    </row>
    <row r="30" spans="3:8" x14ac:dyDescent="0.2">
      <c r="C30" s="267">
        <f t="shared" si="0"/>
        <v>12</v>
      </c>
      <c r="D30" s="638">
        <v>12</v>
      </c>
      <c r="E30" s="638" t="s">
        <v>1083</v>
      </c>
      <c r="F30" s="638" t="s">
        <v>1428</v>
      </c>
      <c r="G30" s="637">
        <v>2000</v>
      </c>
      <c r="H30" s="638">
        <v>2</v>
      </c>
    </row>
    <row r="31" spans="3:8" x14ac:dyDescent="0.2">
      <c r="C31" s="267">
        <f t="shared" si="0"/>
        <v>13</v>
      </c>
      <c r="D31" s="638">
        <v>13</v>
      </c>
      <c r="E31" s="638" t="s">
        <v>1084</v>
      </c>
      <c r="F31" s="638" t="s">
        <v>1428</v>
      </c>
      <c r="G31" s="637">
        <v>2150</v>
      </c>
      <c r="H31" s="638">
        <v>2</v>
      </c>
    </row>
    <row r="32" spans="3:8" x14ac:dyDescent="0.2">
      <c r="C32" s="267">
        <f t="shared" si="0"/>
        <v>14</v>
      </c>
      <c r="D32" s="638">
        <v>14</v>
      </c>
      <c r="E32" s="638" t="s">
        <v>1085</v>
      </c>
      <c r="F32" s="638" t="s">
        <v>1428</v>
      </c>
      <c r="G32" s="637">
        <v>2000</v>
      </c>
      <c r="H32" s="638">
        <v>2</v>
      </c>
    </row>
    <row r="33" spans="3:8" x14ac:dyDescent="0.2">
      <c r="C33" s="267">
        <f t="shared" si="0"/>
        <v>15</v>
      </c>
      <c r="D33" s="638">
        <v>15</v>
      </c>
      <c r="E33" s="638" t="s">
        <v>1086</v>
      </c>
      <c r="F33" s="638" t="s">
        <v>1428</v>
      </c>
      <c r="G33" s="637">
        <v>2350</v>
      </c>
      <c r="H33" s="638">
        <v>2</v>
      </c>
    </row>
    <row r="34" spans="3:8" x14ac:dyDescent="0.2">
      <c r="C34" s="267">
        <f t="shared" si="0"/>
        <v>16</v>
      </c>
      <c r="D34" s="638">
        <v>16</v>
      </c>
      <c r="E34" s="638" t="s">
        <v>1087</v>
      </c>
      <c r="F34" s="638" t="s">
        <v>1428</v>
      </c>
      <c r="G34" s="637">
        <v>2000</v>
      </c>
      <c r="H34" s="638">
        <v>2</v>
      </c>
    </row>
    <row r="35" spans="3:8" x14ac:dyDescent="0.2">
      <c r="C35" s="267">
        <f t="shared" si="0"/>
        <v>17</v>
      </c>
      <c r="D35" s="638">
        <v>17</v>
      </c>
      <c r="E35" s="638" t="s">
        <v>1088</v>
      </c>
      <c r="F35" s="638" t="s">
        <v>1428</v>
      </c>
      <c r="G35" s="637">
        <v>1750</v>
      </c>
      <c r="H35" s="638">
        <v>2</v>
      </c>
    </row>
    <row r="36" spans="3:8" x14ac:dyDescent="0.2">
      <c r="C36" s="267">
        <f t="shared" si="0"/>
        <v>18</v>
      </c>
      <c r="D36" s="638">
        <v>18</v>
      </c>
      <c r="E36" s="638" t="s">
        <v>1089</v>
      </c>
      <c r="F36" s="638" t="s">
        <v>1428</v>
      </c>
      <c r="G36" s="637">
        <v>1150</v>
      </c>
      <c r="H36" s="638">
        <v>2</v>
      </c>
    </row>
    <row r="37" spans="3:8" x14ac:dyDescent="0.2">
      <c r="C37" s="267">
        <f t="shared" si="0"/>
        <v>19</v>
      </c>
      <c r="D37" s="638">
        <v>19</v>
      </c>
      <c r="E37" s="638" t="s">
        <v>1090</v>
      </c>
      <c r="F37" s="638" t="s">
        <v>1428</v>
      </c>
      <c r="G37" s="637">
        <v>2000</v>
      </c>
      <c r="H37" s="638">
        <v>2</v>
      </c>
    </row>
    <row r="38" spans="3:8" x14ac:dyDescent="0.2">
      <c r="C38" s="267">
        <f t="shared" si="0"/>
        <v>20</v>
      </c>
      <c r="D38" s="638">
        <v>20</v>
      </c>
      <c r="E38" s="638" t="s">
        <v>1091</v>
      </c>
      <c r="F38" s="638" t="s">
        <v>1428</v>
      </c>
      <c r="G38" s="637">
        <v>2310</v>
      </c>
      <c r="H38" s="638">
        <v>2</v>
      </c>
    </row>
    <row r="39" spans="3:8" x14ac:dyDescent="0.2">
      <c r="C39" s="267">
        <f t="shared" si="0"/>
        <v>21</v>
      </c>
      <c r="D39" s="638">
        <v>21</v>
      </c>
      <c r="E39" s="638" t="s">
        <v>1092</v>
      </c>
      <c r="F39" s="638" t="s">
        <v>1428</v>
      </c>
      <c r="G39" s="637">
        <v>2000</v>
      </c>
      <c r="H39" s="638">
        <v>2</v>
      </c>
    </row>
    <row r="40" spans="3:8" x14ac:dyDescent="0.2">
      <c r="C40" s="267">
        <f t="shared" si="0"/>
        <v>22</v>
      </c>
      <c r="D40" s="638">
        <v>22</v>
      </c>
      <c r="E40" s="638" t="s">
        <v>1093</v>
      </c>
      <c r="F40" s="638" t="s">
        <v>1428</v>
      </c>
      <c r="G40" s="637">
        <v>1550</v>
      </c>
      <c r="H40" s="638">
        <v>2</v>
      </c>
    </row>
    <row r="41" spans="3:8" x14ac:dyDescent="0.2">
      <c r="C41" s="267">
        <f t="shared" si="0"/>
        <v>23</v>
      </c>
      <c r="D41" s="638">
        <v>23</v>
      </c>
      <c r="E41" s="638" t="s">
        <v>1094</v>
      </c>
      <c r="F41" s="638" t="s">
        <v>1428</v>
      </c>
      <c r="G41" s="637">
        <v>2000</v>
      </c>
      <c r="H41" s="638">
        <v>2</v>
      </c>
    </row>
    <row r="42" spans="3:8" x14ac:dyDescent="0.2">
      <c r="C42" s="267">
        <f t="shared" si="0"/>
        <v>24</v>
      </c>
      <c r="D42" s="638">
        <v>24</v>
      </c>
      <c r="E42" s="638" t="s">
        <v>1095</v>
      </c>
      <c r="F42" s="638" t="s">
        <v>1428</v>
      </c>
      <c r="G42" s="637">
        <v>2000</v>
      </c>
      <c r="H42" s="638">
        <v>2</v>
      </c>
    </row>
    <row r="43" spans="3:8" x14ac:dyDescent="0.2">
      <c r="C43" s="267">
        <f t="shared" si="0"/>
        <v>25</v>
      </c>
      <c r="D43" s="638">
        <v>25</v>
      </c>
      <c r="E43" s="638" t="s">
        <v>1096</v>
      </c>
      <c r="F43" s="638" t="s">
        <v>1428</v>
      </c>
      <c r="G43" s="637">
        <v>2000</v>
      </c>
      <c r="H43" s="638">
        <v>2</v>
      </c>
    </row>
    <row r="44" spans="3:8" hidden="1" x14ac:dyDescent="0.2">
      <c r="C44" s="267">
        <f t="shared" si="0"/>
        <v>0</v>
      </c>
      <c r="D44" s="151"/>
      <c r="E44" s="151"/>
      <c r="F44" s="151"/>
      <c r="G44" s="151"/>
      <c r="H44" s="151"/>
    </row>
    <row r="45" spans="3:8" hidden="1" x14ac:dyDescent="0.2">
      <c r="C45" s="267">
        <f t="shared" si="0"/>
        <v>0</v>
      </c>
      <c r="D45" s="151"/>
      <c r="E45" s="151"/>
      <c r="F45" s="151"/>
      <c r="G45" s="151"/>
      <c r="H45" s="151"/>
    </row>
    <row r="46" spans="3:8" hidden="1" x14ac:dyDescent="0.2">
      <c r="C46" s="267">
        <f t="shared" si="0"/>
        <v>0</v>
      </c>
      <c r="D46" s="151"/>
      <c r="E46" s="151"/>
      <c r="F46" s="151"/>
      <c r="G46" s="151"/>
      <c r="H46" s="151"/>
    </row>
  </sheetData>
  <autoFilter ref="D18:H46" xr:uid="{00000000-0009-0000-0000-000039000000}">
    <filterColumn colId="4">
      <filters>
        <filter val="2"/>
      </filters>
    </filterColumn>
    <sortState xmlns:xlrd2="http://schemas.microsoft.com/office/spreadsheetml/2017/richdata2" ref="D19:H37">
      <sortCondition ref="F12:F40"/>
    </sortState>
  </autoFilter>
  <mergeCells count="2">
    <mergeCell ref="C4:C6"/>
    <mergeCell ref="D4:H6"/>
  </mergeCells>
  <phoneticPr fontId="5"/>
  <pageMargins left="0.75" right="0.75" top="1" bottom="1" header="0.51200000000000001" footer="0.51200000000000001"/>
  <pageSetup paperSize="9" orientation="portrait" horizontalDpi="4294967293" verticalDpi="4294967293" r:id="rId1"/>
  <headerFooter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1"/>
  <dimension ref="A2:Y44"/>
  <sheetViews>
    <sheetView workbookViewId="0"/>
  </sheetViews>
  <sheetFormatPr defaultRowHeight="13.2" x14ac:dyDescent="0.2"/>
  <cols>
    <col min="1" max="1" width="2.6640625" customWidth="1"/>
    <col min="2" max="2" width="4.33203125" customWidth="1"/>
    <col min="4" max="4" width="12.77734375" customWidth="1"/>
    <col min="6" max="6" width="11.88671875" customWidth="1"/>
  </cols>
  <sheetData>
    <row r="2" spans="2:12" ht="14.4" x14ac:dyDescent="0.2">
      <c r="B2" s="330" t="s">
        <v>410</v>
      </c>
    </row>
    <row r="3" spans="2:12" ht="13.8" thickBot="1" x14ac:dyDescent="0.25"/>
    <row r="4" spans="2:12" ht="13.8" thickTop="1" x14ac:dyDescent="0.2">
      <c r="B4" s="39"/>
      <c r="C4" s="801" t="s">
        <v>524</v>
      </c>
      <c r="D4" s="751" t="s">
        <v>1207</v>
      </c>
      <c r="E4" s="680"/>
      <c r="F4" s="680"/>
      <c r="G4" s="680"/>
      <c r="H4" s="680"/>
      <c r="I4" s="680"/>
      <c r="J4" s="680"/>
      <c r="K4" s="680"/>
      <c r="L4" s="369"/>
    </row>
    <row r="5" spans="2:12" ht="13.8" thickBot="1" x14ac:dyDescent="0.25">
      <c r="B5" s="39"/>
      <c r="C5" s="802"/>
      <c r="D5" s="684"/>
      <c r="E5" s="684"/>
      <c r="F5" s="684"/>
      <c r="G5" s="684"/>
      <c r="H5" s="684"/>
      <c r="I5" s="684"/>
      <c r="J5" s="684"/>
      <c r="K5" s="684"/>
      <c r="L5" s="369"/>
    </row>
    <row r="6" spans="2:12" ht="9.75" customHeight="1" thickTop="1" x14ac:dyDescent="0.2">
      <c r="B6" s="39"/>
      <c r="C6" s="80"/>
      <c r="D6" s="81"/>
      <c r="E6" s="81"/>
      <c r="F6" s="81"/>
      <c r="G6" s="81"/>
      <c r="H6" s="81"/>
      <c r="I6" s="81"/>
      <c r="J6" s="81"/>
      <c r="K6" s="81"/>
      <c r="L6" s="81"/>
    </row>
    <row r="7" spans="2:12" x14ac:dyDescent="0.2">
      <c r="C7" s="89" t="s">
        <v>1377</v>
      </c>
      <c r="D7" s="41" t="s">
        <v>568</v>
      </c>
      <c r="E7" s="82"/>
      <c r="F7" s="82"/>
      <c r="G7" s="82"/>
      <c r="H7" s="82"/>
    </row>
    <row r="8" spans="2:12" x14ac:dyDescent="0.2">
      <c r="C8" s="41"/>
      <c r="E8" s="82"/>
      <c r="F8" s="82"/>
      <c r="G8" s="82"/>
      <c r="H8" s="82"/>
    </row>
    <row r="9" spans="2:12" x14ac:dyDescent="0.2">
      <c r="C9" s="41"/>
      <c r="D9" s="41"/>
      <c r="E9" s="82"/>
      <c r="F9" s="82"/>
      <c r="G9" s="82"/>
      <c r="H9" s="82"/>
    </row>
    <row r="10" spans="2:12" x14ac:dyDescent="0.2">
      <c r="C10" s="41"/>
      <c r="D10" s="85" t="s">
        <v>132</v>
      </c>
      <c r="E10" s="84" t="s">
        <v>1378</v>
      </c>
      <c r="F10" s="41" t="s">
        <v>569</v>
      </c>
      <c r="G10" s="82"/>
      <c r="H10" s="82"/>
    </row>
    <row r="11" spans="2:12" ht="6.75" customHeight="1" x14ac:dyDescent="0.2">
      <c r="C11" s="41"/>
      <c r="D11" s="93"/>
      <c r="E11" s="84"/>
      <c r="F11" s="41"/>
      <c r="G11" s="82"/>
      <c r="H11" s="82"/>
    </row>
    <row r="12" spans="2:12" x14ac:dyDescent="0.2">
      <c r="C12" s="41"/>
      <c r="D12" s="86"/>
      <c r="E12" s="85" t="s">
        <v>709</v>
      </c>
      <c r="F12" s="41" t="s">
        <v>710</v>
      </c>
      <c r="G12" s="82"/>
      <c r="H12" s="82"/>
    </row>
    <row r="13" spans="2:12" ht="6.75" customHeight="1" x14ac:dyDescent="0.2">
      <c r="C13" s="41"/>
      <c r="D13" s="86"/>
      <c r="E13" s="41"/>
      <c r="F13" s="41"/>
      <c r="G13" s="82"/>
      <c r="H13" s="82"/>
    </row>
    <row r="14" spans="2:12" x14ac:dyDescent="0.2">
      <c r="D14" s="85" t="s">
        <v>711</v>
      </c>
      <c r="E14" s="84" t="s">
        <v>1378</v>
      </c>
      <c r="F14" s="41" t="s">
        <v>1209</v>
      </c>
    </row>
    <row r="15" spans="2:12" ht="6.75" customHeight="1" x14ac:dyDescent="0.2">
      <c r="D15" s="87"/>
      <c r="E15" s="41"/>
      <c r="F15" s="41"/>
    </row>
    <row r="16" spans="2:12" x14ac:dyDescent="0.2">
      <c r="D16" s="85" t="s">
        <v>74</v>
      </c>
      <c r="E16" s="84" t="s">
        <v>75</v>
      </c>
      <c r="F16" s="85" t="s">
        <v>711</v>
      </c>
      <c r="G16" s="41" t="s">
        <v>1210</v>
      </c>
      <c r="H16" s="41"/>
      <c r="I16" s="41"/>
    </row>
    <row r="40" spans="1:25" x14ac:dyDescent="0.2">
      <c r="A40" s="132" t="s">
        <v>1348</v>
      </c>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row>
    <row r="41" spans="1:25" x14ac:dyDescent="0.2">
      <c r="B41" s="187"/>
      <c r="C41" s="187"/>
      <c r="D41" s="187"/>
      <c r="E41" s="187"/>
    </row>
    <row r="42" spans="1:25" x14ac:dyDescent="0.2">
      <c r="B42" s="187"/>
      <c r="C42" s="188"/>
      <c r="D42" s="189" t="s">
        <v>341</v>
      </c>
      <c r="E42" s="187"/>
    </row>
    <row r="43" spans="1:25" x14ac:dyDescent="0.2">
      <c r="B43" s="187"/>
      <c r="C43" s="187"/>
      <c r="D43" s="187"/>
      <c r="E43" s="187"/>
    </row>
    <row r="44" spans="1:25" x14ac:dyDescent="0.2">
      <c r="B44" s="187"/>
      <c r="C44" s="189" t="s">
        <v>677</v>
      </c>
      <c r="D44" s="187"/>
      <c r="E44" s="187"/>
    </row>
  </sheetData>
  <mergeCells count="2">
    <mergeCell ref="C4:C5"/>
    <mergeCell ref="D4:K5"/>
  </mergeCells>
  <phoneticPr fontId="5"/>
  <pageMargins left="0.75" right="0.75" top="1" bottom="1" header="0.51200000000000001" footer="0.51200000000000001"/>
  <pageSetup paperSize="9" orientation="portrait" verticalDpi="96"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B2:L71"/>
  <sheetViews>
    <sheetView showRowColHeaders="0" workbookViewId="0">
      <selection activeCell="D18" sqref="D18"/>
    </sheetView>
  </sheetViews>
  <sheetFormatPr defaultRowHeight="13.2" x14ac:dyDescent="0.2"/>
  <cols>
    <col min="1" max="1" width="2.6640625" customWidth="1"/>
    <col min="2" max="2" width="3.88671875" customWidth="1"/>
    <col min="3" max="3" width="10.21875" customWidth="1"/>
    <col min="4" max="4" width="29.88671875" customWidth="1"/>
    <col min="5" max="5" width="7.77734375" customWidth="1"/>
    <col min="6" max="6" width="8.77734375" customWidth="1"/>
    <col min="7" max="7" width="8.88671875" customWidth="1"/>
    <col min="8" max="8" width="12.88671875" bestFit="1" customWidth="1"/>
    <col min="9" max="9" width="18.33203125" bestFit="1" customWidth="1"/>
  </cols>
  <sheetData>
    <row r="2" spans="2:12" ht="14.4" x14ac:dyDescent="0.2">
      <c r="B2" s="330" t="s">
        <v>350</v>
      </c>
      <c r="D2" s="79"/>
      <c r="E2" s="79"/>
      <c r="F2" s="79"/>
      <c r="G2" s="79"/>
      <c r="H2" s="79"/>
      <c r="I2" s="79"/>
      <c r="J2" s="79"/>
      <c r="K2" s="79"/>
      <c r="L2" s="79"/>
    </row>
    <row r="3" spans="2:12" ht="15" thickBot="1" x14ac:dyDescent="0.25">
      <c r="C3" s="79"/>
      <c r="D3" s="79"/>
      <c r="E3" s="79"/>
      <c r="F3" s="79"/>
      <c r="G3" s="79"/>
      <c r="H3" s="79"/>
      <c r="I3" s="79"/>
      <c r="J3" s="79"/>
      <c r="K3" s="79"/>
      <c r="L3" s="79"/>
    </row>
    <row r="4" spans="2:12" ht="14.25" customHeight="1" thickTop="1" x14ac:dyDescent="0.2">
      <c r="C4" s="660" t="s">
        <v>1381</v>
      </c>
      <c r="D4" s="663" t="s">
        <v>351</v>
      </c>
      <c r="E4" s="669"/>
      <c r="F4" s="669"/>
      <c r="G4" s="669"/>
      <c r="H4" s="669"/>
      <c r="I4" s="669"/>
      <c r="J4" s="669"/>
      <c r="K4" s="349"/>
      <c r="L4" s="81"/>
    </row>
    <row r="5" spans="2:12" ht="13.8" thickBot="1" x14ac:dyDescent="0.25">
      <c r="C5" s="662"/>
      <c r="D5" s="670"/>
      <c r="E5" s="670"/>
      <c r="F5" s="670"/>
      <c r="G5" s="670"/>
      <c r="H5" s="670"/>
      <c r="I5" s="670"/>
      <c r="J5" s="670"/>
      <c r="K5" s="349"/>
      <c r="L5" s="81"/>
    </row>
    <row r="6" spans="2:12" ht="13.8" thickTop="1" x14ac:dyDescent="0.2"/>
    <row r="7" spans="2:12" x14ac:dyDescent="0.2">
      <c r="C7" s="331" t="s">
        <v>1377</v>
      </c>
      <c r="D7" s="41" t="s">
        <v>1125</v>
      </c>
    </row>
    <row r="8" spans="2:12" ht="8.25" customHeight="1" x14ac:dyDescent="0.2"/>
    <row r="9" spans="2:12" x14ac:dyDescent="0.2">
      <c r="D9" s="41" t="s">
        <v>1124</v>
      </c>
    </row>
    <row r="10" spans="2:12" ht="9" customHeight="1" x14ac:dyDescent="0.2">
      <c r="D10" s="41"/>
    </row>
    <row r="11" spans="2:12" x14ac:dyDescent="0.2">
      <c r="D11" s="41" t="s">
        <v>551</v>
      </c>
    </row>
    <row r="12" spans="2:12" ht="8.25" customHeight="1" x14ac:dyDescent="0.2"/>
    <row r="13" spans="2:12" x14ac:dyDescent="0.2">
      <c r="D13" s="41" t="s">
        <v>552</v>
      </c>
    </row>
    <row r="14" spans="2:12" ht="8.25" customHeight="1" x14ac:dyDescent="0.2"/>
    <row r="15" spans="2:12" x14ac:dyDescent="0.2">
      <c r="D15" s="41" t="s">
        <v>1222</v>
      </c>
    </row>
    <row r="16" spans="2:12" x14ac:dyDescent="0.2">
      <c r="C16" s="102"/>
      <c r="D16" s="88"/>
      <c r="E16" s="97"/>
      <c r="F16" s="88"/>
      <c r="G16" s="88"/>
      <c r="H16" s="88"/>
      <c r="I16" s="88"/>
      <c r="J16" s="88"/>
      <c r="K16" s="88"/>
      <c r="L16" s="88"/>
    </row>
    <row r="17" spans="3:10" x14ac:dyDescent="0.2">
      <c r="C17" s="18" t="s">
        <v>1101</v>
      </c>
      <c r="D17" s="18" t="s">
        <v>1102</v>
      </c>
      <c r="E17" s="18" t="s">
        <v>1103</v>
      </c>
      <c r="F17" s="18" t="s">
        <v>1104</v>
      </c>
      <c r="G17" s="18" t="s">
        <v>1105</v>
      </c>
      <c r="I17" s="373" t="s">
        <v>739</v>
      </c>
      <c r="J17" s="374">
        <v>0</v>
      </c>
    </row>
    <row r="18" spans="3:10" x14ac:dyDescent="0.2">
      <c r="C18" s="366"/>
      <c r="D18" s="43"/>
      <c r="E18" s="43"/>
      <c r="F18" s="44"/>
      <c r="G18" s="43"/>
    </row>
    <row r="19" spans="3:10" x14ac:dyDescent="0.2">
      <c r="C19" s="367"/>
      <c r="D19" s="45"/>
      <c r="E19" s="45"/>
      <c r="F19" s="46"/>
      <c r="G19" s="45"/>
    </row>
    <row r="20" spans="3:10" x14ac:dyDescent="0.2">
      <c r="C20" s="367"/>
      <c r="D20" s="45"/>
      <c r="E20" s="45"/>
      <c r="F20" s="46"/>
      <c r="G20" s="45"/>
    </row>
    <row r="21" spans="3:10" x14ac:dyDescent="0.2">
      <c r="C21" s="367"/>
      <c r="D21" s="45"/>
      <c r="E21" s="45"/>
      <c r="F21" s="46"/>
      <c r="G21" s="45"/>
    </row>
    <row r="22" spans="3:10" x14ac:dyDescent="0.2">
      <c r="C22" s="367"/>
      <c r="D22" s="45"/>
      <c r="E22" s="45"/>
      <c r="F22" s="46"/>
      <c r="G22" s="45"/>
    </row>
    <row r="23" spans="3:10" x14ac:dyDescent="0.2">
      <c r="C23" s="367"/>
      <c r="D23" s="45"/>
      <c r="E23" s="45"/>
      <c r="F23" s="46"/>
      <c r="G23" s="45"/>
    </row>
    <row r="24" spans="3:10" x14ac:dyDescent="0.2">
      <c r="C24" s="367"/>
      <c r="D24" s="45"/>
      <c r="E24" s="45"/>
      <c r="F24" s="46"/>
      <c r="G24" s="45"/>
    </row>
    <row r="25" spans="3:10" x14ac:dyDescent="0.2">
      <c r="C25" s="367"/>
      <c r="D25" s="45"/>
      <c r="E25" s="45"/>
      <c r="F25" s="46"/>
      <c r="G25" s="45"/>
    </row>
    <row r="26" spans="3:10" x14ac:dyDescent="0.2">
      <c r="C26" s="367"/>
      <c r="D26" s="45"/>
      <c r="E26" s="45"/>
      <c r="F26" s="46"/>
      <c r="G26" s="45"/>
    </row>
    <row r="27" spans="3:10" x14ac:dyDescent="0.2">
      <c r="C27" s="367"/>
      <c r="D27" s="45"/>
      <c r="E27" s="45"/>
      <c r="F27" s="46"/>
      <c r="G27" s="45"/>
    </row>
    <row r="28" spans="3:10" x14ac:dyDescent="0.2">
      <c r="C28" s="367"/>
      <c r="D28" s="45"/>
      <c r="E28" s="45"/>
      <c r="F28" s="46"/>
      <c r="G28" s="45"/>
    </row>
    <row r="29" spans="3:10" x14ac:dyDescent="0.2">
      <c r="C29" s="367"/>
      <c r="D29" s="45"/>
      <c r="E29" s="45"/>
      <c r="F29" s="46"/>
      <c r="G29" s="45"/>
    </row>
    <row r="30" spans="3:10" x14ac:dyDescent="0.2">
      <c r="C30" s="367"/>
      <c r="D30" s="45"/>
      <c r="E30" s="45"/>
      <c r="F30" s="46"/>
      <c r="G30" s="45"/>
    </row>
    <row r="31" spans="3:10" x14ac:dyDescent="0.2">
      <c r="C31" s="367"/>
      <c r="D31" s="45"/>
      <c r="E31" s="45"/>
      <c r="F31" s="46"/>
      <c r="G31" s="45"/>
    </row>
    <row r="32" spans="3:10" x14ac:dyDescent="0.2">
      <c r="C32" s="367"/>
      <c r="D32" s="45"/>
      <c r="E32" s="45"/>
      <c r="F32" s="46"/>
      <c r="G32" s="45"/>
    </row>
    <row r="33" spans="3:7" x14ac:dyDescent="0.2">
      <c r="C33" s="367"/>
      <c r="D33" s="45"/>
      <c r="E33" s="45"/>
      <c r="F33" s="46"/>
      <c r="G33" s="45"/>
    </row>
    <row r="34" spans="3:7" x14ac:dyDescent="0.2">
      <c r="C34" s="367"/>
      <c r="D34" s="45"/>
      <c r="E34" s="45"/>
      <c r="F34" s="46"/>
      <c r="G34" s="45"/>
    </row>
    <row r="35" spans="3:7" x14ac:dyDescent="0.2">
      <c r="C35" s="367"/>
      <c r="D35" s="45"/>
      <c r="E35" s="45"/>
      <c r="F35" s="46"/>
      <c r="G35" s="45"/>
    </row>
    <row r="36" spans="3:7" x14ac:dyDescent="0.2">
      <c r="C36" s="367"/>
      <c r="D36" s="45"/>
      <c r="E36" s="45"/>
      <c r="F36" s="46"/>
      <c r="G36" s="45"/>
    </row>
    <row r="37" spans="3:7" x14ac:dyDescent="0.2">
      <c r="C37" s="367"/>
      <c r="D37" s="45"/>
      <c r="E37" s="45"/>
      <c r="F37" s="46"/>
      <c r="G37" s="45"/>
    </row>
    <row r="38" spans="3:7" x14ac:dyDescent="0.2">
      <c r="C38" s="367"/>
      <c r="D38" s="45"/>
      <c r="E38" s="45"/>
      <c r="F38" s="46"/>
      <c r="G38" s="45"/>
    </row>
    <row r="39" spans="3:7" x14ac:dyDescent="0.2">
      <c r="C39" s="367"/>
      <c r="D39" s="45"/>
      <c r="E39" s="45"/>
      <c r="F39" s="46"/>
      <c r="G39" s="45"/>
    </row>
    <row r="40" spans="3:7" x14ac:dyDescent="0.2">
      <c r="C40" s="367"/>
      <c r="D40" s="45"/>
      <c r="E40" s="45"/>
      <c r="F40" s="46"/>
      <c r="G40" s="45"/>
    </row>
    <row r="41" spans="3:7" x14ac:dyDescent="0.2">
      <c r="C41" s="367"/>
      <c r="D41" s="45"/>
      <c r="E41" s="45"/>
      <c r="F41" s="46"/>
      <c r="G41" s="45"/>
    </row>
    <row r="42" spans="3:7" x14ac:dyDescent="0.2">
      <c r="C42" s="367"/>
      <c r="D42" s="45"/>
      <c r="E42" s="45"/>
      <c r="F42" s="46"/>
      <c r="G42" s="45"/>
    </row>
    <row r="43" spans="3:7" x14ac:dyDescent="0.2">
      <c r="C43" s="367"/>
      <c r="D43" s="45"/>
      <c r="E43" s="45"/>
      <c r="F43" s="46"/>
      <c r="G43" s="45"/>
    </row>
    <row r="44" spans="3:7" x14ac:dyDescent="0.2">
      <c r="C44" s="367"/>
      <c r="D44" s="45"/>
      <c r="E44" s="45"/>
      <c r="F44" s="46"/>
      <c r="G44" s="45"/>
    </row>
    <row r="45" spans="3:7" x14ac:dyDescent="0.2">
      <c r="C45" s="367"/>
      <c r="D45" s="45"/>
      <c r="E45" s="45"/>
      <c r="F45" s="46"/>
      <c r="G45" s="45"/>
    </row>
    <row r="46" spans="3:7" x14ac:dyDescent="0.2">
      <c r="C46" s="367"/>
      <c r="D46" s="45"/>
      <c r="E46" s="45"/>
      <c r="F46" s="46"/>
      <c r="G46" s="45"/>
    </row>
    <row r="47" spans="3:7" x14ac:dyDescent="0.2">
      <c r="C47" s="367"/>
      <c r="D47" s="45"/>
      <c r="E47" s="45"/>
      <c r="F47" s="46"/>
      <c r="G47" s="45"/>
    </row>
    <row r="48" spans="3:7" x14ac:dyDescent="0.2">
      <c r="C48" s="367"/>
      <c r="D48" s="45"/>
      <c r="E48" s="45"/>
      <c r="F48" s="46"/>
      <c r="G48" s="45"/>
    </row>
    <row r="49" spans="3:7" x14ac:dyDescent="0.2">
      <c r="C49" s="367"/>
      <c r="D49" s="45"/>
      <c r="E49" s="45"/>
      <c r="F49" s="46"/>
      <c r="G49" s="45"/>
    </row>
    <row r="50" spans="3:7" x14ac:dyDescent="0.2">
      <c r="C50" s="367"/>
      <c r="D50" s="45"/>
      <c r="E50" s="45"/>
      <c r="F50" s="46"/>
      <c r="G50" s="45"/>
    </row>
    <row r="51" spans="3:7" x14ac:dyDescent="0.2">
      <c r="C51" s="367"/>
      <c r="D51" s="45"/>
      <c r="E51" s="45"/>
      <c r="F51" s="46"/>
      <c r="G51" s="45"/>
    </row>
    <row r="52" spans="3:7" x14ac:dyDescent="0.2">
      <c r="C52" s="367"/>
      <c r="D52" s="45"/>
      <c r="E52" s="45"/>
      <c r="F52" s="46"/>
      <c r="G52" s="45"/>
    </row>
    <row r="53" spans="3:7" x14ac:dyDescent="0.2">
      <c r="C53" s="367"/>
      <c r="D53" s="45"/>
      <c r="E53" s="45"/>
      <c r="F53" s="46"/>
      <c r="G53" s="45"/>
    </row>
    <row r="54" spans="3:7" x14ac:dyDescent="0.2">
      <c r="C54" s="367"/>
      <c r="D54" s="45"/>
      <c r="E54" s="45"/>
      <c r="F54" s="46"/>
      <c r="G54" s="45"/>
    </row>
    <row r="55" spans="3:7" x14ac:dyDescent="0.2">
      <c r="C55" s="367"/>
      <c r="D55" s="45"/>
      <c r="E55" s="45"/>
      <c r="F55" s="46"/>
      <c r="G55" s="45"/>
    </row>
    <row r="56" spans="3:7" x14ac:dyDescent="0.2">
      <c r="C56" s="367"/>
      <c r="D56" s="45"/>
      <c r="E56" s="45"/>
      <c r="F56" s="46"/>
      <c r="G56" s="45"/>
    </row>
    <row r="57" spans="3:7" x14ac:dyDescent="0.2">
      <c r="C57" s="367"/>
      <c r="D57" s="45"/>
      <c r="E57" s="45"/>
      <c r="F57" s="46"/>
      <c r="G57" s="45"/>
    </row>
    <row r="58" spans="3:7" x14ac:dyDescent="0.2">
      <c r="C58" s="367"/>
      <c r="D58" s="45"/>
      <c r="E58" s="45"/>
      <c r="F58" s="46"/>
      <c r="G58" s="45"/>
    </row>
    <row r="59" spans="3:7" x14ac:dyDescent="0.2">
      <c r="C59" s="367"/>
      <c r="D59" s="45"/>
      <c r="E59" s="45"/>
      <c r="F59" s="46"/>
      <c r="G59" s="45"/>
    </row>
    <row r="60" spans="3:7" x14ac:dyDescent="0.2">
      <c r="C60" s="367"/>
      <c r="D60" s="45"/>
      <c r="E60" s="45"/>
      <c r="F60" s="46"/>
      <c r="G60" s="45"/>
    </row>
    <row r="61" spans="3:7" x14ac:dyDescent="0.2">
      <c r="C61" s="367"/>
      <c r="D61" s="45"/>
      <c r="E61" s="45"/>
      <c r="F61" s="46"/>
      <c r="G61" s="45"/>
    </row>
    <row r="62" spans="3:7" x14ac:dyDescent="0.2">
      <c r="C62" s="367"/>
      <c r="D62" s="45"/>
      <c r="E62" s="45"/>
      <c r="F62" s="46"/>
      <c r="G62" s="45"/>
    </row>
    <row r="63" spans="3:7" x14ac:dyDescent="0.2">
      <c r="C63" s="367"/>
      <c r="D63" s="45"/>
      <c r="E63" s="45"/>
      <c r="F63" s="46"/>
      <c r="G63" s="45"/>
    </row>
    <row r="64" spans="3:7" x14ac:dyDescent="0.2">
      <c r="C64" s="367"/>
      <c r="D64" s="45"/>
      <c r="E64" s="45"/>
      <c r="F64" s="46"/>
      <c r="G64" s="45"/>
    </row>
    <row r="65" spans="3:7" x14ac:dyDescent="0.2">
      <c r="C65" s="367"/>
      <c r="D65" s="45"/>
      <c r="E65" s="45"/>
      <c r="F65" s="46"/>
      <c r="G65" s="45"/>
    </row>
    <row r="66" spans="3:7" x14ac:dyDescent="0.2">
      <c r="C66" s="367"/>
      <c r="D66" s="45"/>
      <c r="E66" s="45"/>
      <c r="F66" s="46"/>
      <c r="G66" s="45"/>
    </row>
    <row r="67" spans="3:7" x14ac:dyDescent="0.2">
      <c r="C67" s="367"/>
      <c r="D67" s="45"/>
      <c r="E67" s="45"/>
      <c r="F67" s="46"/>
      <c r="G67" s="45"/>
    </row>
    <row r="68" spans="3:7" x14ac:dyDescent="0.2">
      <c r="C68" s="367"/>
      <c r="D68" s="45"/>
      <c r="E68" s="45"/>
      <c r="F68" s="46"/>
      <c r="G68" s="45"/>
    </row>
    <row r="69" spans="3:7" x14ac:dyDescent="0.2">
      <c r="C69" s="367"/>
      <c r="D69" s="45"/>
      <c r="E69" s="45"/>
      <c r="F69" s="46"/>
      <c r="G69" s="45"/>
    </row>
    <row r="70" spans="3:7" x14ac:dyDescent="0.2">
      <c r="C70" s="367"/>
      <c r="D70" s="45"/>
      <c r="E70" s="45"/>
      <c r="F70" s="46"/>
      <c r="G70" s="45"/>
    </row>
    <row r="71" spans="3:7" x14ac:dyDescent="0.2">
      <c r="C71" s="368"/>
      <c r="D71" s="47"/>
      <c r="E71" s="47"/>
      <c r="F71" s="48"/>
      <c r="G71" s="47"/>
    </row>
  </sheetData>
  <sheetProtection sheet="1"/>
  <mergeCells count="2">
    <mergeCell ref="C4:C5"/>
    <mergeCell ref="D4:J5"/>
  </mergeCells>
  <phoneticPr fontId="5"/>
  <pageMargins left="0.75" right="0.75" top="1" bottom="1" header="0.51200000000000001" footer="0.51200000000000001"/>
  <pageSetup paperSize="9" orientation="portrait" verticalDpi="0" r:id="rId1"/>
  <headerFooter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2">
    <tabColor indexed="22"/>
  </sheetPr>
  <dimension ref="A1:S46"/>
  <sheetViews>
    <sheetView workbookViewId="0"/>
  </sheetViews>
  <sheetFormatPr defaultRowHeight="13.2" x14ac:dyDescent="0.2"/>
  <sheetData>
    <row r="1" spans="1:19" x14ac:dyDescent="0.2">
      <c r="A1" s="94"/>
      <c r="B1" s="94"/>
      <c r="C1" s="94"/>
      <c r="D1" s="94"/>
      <c r="E1" s="94"/>
      <c r="F1" s="94"/>
      <c r="G1" s="94"/>
      <c r="H1" s="94"/>
      <c r="I1" s="94"/>
      <c r="J1" s="94"/>
      <c r="K1" s="94"/>
      <c r="L1" s="94"/>
      <c r="M1" s="94"/>
      <c r="N1" s="94"/>
      <c r="O1" s="94"/>
      <c r="P1" s="94"/>
      <c r="Q1" s="94"/>
      <c r="R1" s="94"/>
      <c r="S1" s="94"/>
    </row>
    <row r="2" spans="1:19" x14ac:dyDescent="0.2">
      <c r="A2" s="94"/>
      <c r="B2" s="94"/>
      <c r="C2" s="94"/>
      <c r="D2" s="94"/>
      <c r="E2" s="94"/>
      <c r="F2" s="94"/>
      <c r="G2" s="94"/>
      <c r="H2" s="94"/>
      <c r="I2" s="94"/>
      <c r="J2" s="94"/>
      <c r="K2" s="94"/>
      <c r="L2" s="94"/>
      <c r="M2" s="94"/>
      <c r="N2" s="94"/>
      <c r="O2" s="94"/>
      <c r="P2" s="94"/>
      <c r="Q2" s="94"/>
      <c r="R2" s="94"/>
      <c r="S2" s="94"/>
    </row>
    <row r="3" spans="1:19" ht="14.4" x14ac:dyDescent="0.2">
      <c r="A3" s="94"/>
      <c r="B3" s="95" t="s">
        <v>570</v>
      </c>
      <c r="C3" s="94"/>
      <c r="D3" s="94"/>
      <c r="E3" s="94"/>
      <c r="F3" s="94"/>
      <c r="G3" s="94"/>
      <c r="H3" s="94"/>
      <c r="I3" s="94"/>
      <c r="J3" s="94"/>
      <c r="K3" s="94"/>
      <c r="L3" s="94"/>
      <c r="M3" s="94"/>
      <c r="N3" s="94"/>
      <c r="O3" s="94"/>
      <c r="P3" s="94"/>
      <c r="Q3" s="94"/>
      <c r="R3" s="94"/>
      <c r="S3" s="94"/>
    </row>
    <row r="4" spans="1:19" x14ac:dyDescent="0.2">
      <c r="A4" s="94"/>
      <c r="B4" s="94"/>
      <c r="C4" s="94"/>
      <c r="D4" s="94"/>
      <c r="E4" s="94"/>
      <c r="F4" s="94"/>
      <c r="G4" s="94"/>
      <c r="H4" s="94"/>
      <c r="I4" s="94"/>
      <c r="J4" s="94"/>
      <c r="K4" s="94"/>
      <c r="L4" s="94"/>
      <c r="M4" s="94"/>
      <c r="N4" s="94"/>
      <c r="O4" s="94"/>
      <c r="P4" s="94"/>
      <c r="Q4" s="94"/>
      <c r="R4" s="94"/>
      <c r="S4" s="94"/>
    </row>
    <row r="5" spans="1:19" x14ac:dyDescent="0.2">
      <c r="A5" s="94"/>
      <c r="B5" s="85" t="s">
        <v>709</v>
      </c>
      <c r="C5" s="96" t="s">
        <v>571</v>
      </c>
      <c r="D5" s="94"/>
      <c r="E5" s="94"/>
      <c r="F5" s="94"/>
      <c r="G5" s="94"/>
      <c r="H5" s="94"/>
      <c r="I5" s="94"/>
      <c r="J5" s="94"/>
      <c r="K5" s="94"/>
      <c r="L5" s="94"/>
      <c r="M5" s="94"/>
      <c r="N5" s="94"/>
      <c r="O5" s="94"/>
      <c r="P5" s="94"/>
      <c r="Q5" s="94"/>
      <c r="R5" s="94"/>
      <c r="S5" s="94"/>
    </row>
    <row r="6" spans="1:19" x14ac:dyDescent="0.2">
      <c r="A6" s="94"/>
      <c r="B6" s="94"/>
      <c r="C6" s="94"/>
      <c r="D6" s="94"/>
      <c r="E6" s="94"/>
      <c r="F6" s="94"/>
      <c r="G6" s="94"/>
      <c r="H6" s="94"/>
      <c r="I6" s="94"/>
      <c r="J6" s="94"/>
      <c r="K6" s="94"/>
      <c r="L6" s="94"/>
      <c r="M6" s="94"/>
      <c r="N6" s="94"/>
      <c r="O6" s="94"/>
      <c r="P6" s="94"/>
      <c r="Q6" s="94"/>
      <c r="R6" s="94"/>
      <c r="S6" s="94"/>
    </row>
    <row r="7" spans="1:19" x14ac:dyDescent="0.2">
      <c r="A7" s="94"/>
      <c r="B7" s="94"/>
      <c r="C7" s="94"/>
      <c r="D7" s="94"/>
      <c r="E7" s="94"/>
      <c r="F7" s="94"/>
      <c r="G7" s="94"/>
      <c r="H7" s="94"/>
      <c r="I7" s="94"/>
      <c r="J7" s="94"/>
      <c r="K7" s="94"/>
      <c r="L7" s="94"/>
      <c r="M7" s="94"/>
      <c r="N7" s="94"/>
      <c r="O7" s="94"/>
      <c r="P7" s="94"/>
      <c r="Q7" s="94"/>
      <c r="R7" s="94"/>
      <c r="S7" s="94"/>
    </row>
    <row r="8" spans="1:19" x14ac:dyDescent="0.2">
      <c r="A8" s="94"/>
      <c r="B8" s="94"/>
      <c r="C8" s="94"/>
      <c r="D8" s="94"/>
      <c r="E8" s="94"/>
      <c r="F8" s="94"/>
      <c r="G8" s="94"/>
      <c r="H8" s="94"/>
      <c r="I8" s="94"/>
      <c r="J8" s="94"/>
      <c r="K8" s="94"/>
      <c r="L8" s="94"/>
      <c r="M8" s="94"/>
      <c r="N8" s="94"/>
      <c r="O8" s="94"/>
      <c r="P8" s="94"/>
      <c r="Q8" s="94"/>
      <c r="R8" s="94"/>
      <c r="S8" s="94"/>
    </row>
    <row r="9" spans="1:19" x14ac:dyDescent="0.2">
      <c r="A9" s="94"/>
      <c r="B9" s="94"/>
      <c r="C9" s="94"/>
      <c r="D9" s="94"/>
      <c r="E9" s="94"/>
      <c r="F9" s="94"/>
      <c r="G9" s="94"/>
      <c r="H9" s="94"/>
      <c r="I9" s="94"/>
      <c r="J9" s="94"/>
      <c r="K9" s="94"/>
      <c r="L9" s="94"/>
      <c r="M9" s="94"/>
      <c r="N9" s="94"/>
      <c r="O9" s="94"/>
      <c r="P9" s="94"/>
      <c r="Q9" s="94"/>
      <c r="R9" s="94"/>
      <c r="S9" s="94"/>
    </row>
    <row r="10" spans="1:19" x14ac:dyDescent="0.2">
      <c r="A10" s="94"/>
      <c r="B10" s="94"/>
      <c r="C10" s="94"/>
      <c r="D10" s="94"/>
      <c r="E10" s="94"/>
      <c r="F10" s="94"/>
      <c r="G10" s="94"/>
      <c r="H10" s="94"/>
      <c r="I10" s="94"/>
      <c r="J10" s="94"/>
      <c r="K10" s="94"/>
      <c r="L10" s="94"/>
      <c r="M10" s="94"/>
      <c r="N10" s="94"/>
      <c r="O10" s="94"/>
      <c r="P10" s="94"/>
      <c r="Q10" s="94"/>
      <c r="R10" s="94"/>
      <c r="S10" s="94"/>
    </row>
    <row r="11" spans="1:19" x14ac:dyDescent="0.2">
      <c r="A11" s="94"/>
      <c r="B11" s="94"/>
      <c r="C11" s="94"/>
      <c r="D11" s="94"/>
      <c r="E11" s="94"/>
      <c r="F11" s="94"/>
      <c r="G11" s="94"/>
      <c r="H11" s="94"/>
      <c r="I11" s="94"/>
      <c r="J11" s="94"/>
      <c r="K11" s="94"/>
      <c r="L11" s="94"/>
      <c r="M11" s="94"/>
      <c r="N11" s="94"/>
      <c r="O11" s="94"/>
      <c r="P11" s="94"/>
      <c r="Q11" s="94"/>
      <c r="R11" s="94"/>
      <c r="S11" s="94"/>
    </row>
    <row r="12" spans="1:19" x14ac:dyDescent="0.2">
      <c r="A12" s="94"/>
      <c r="B12" s="94"/>
      <c r="C12" s="94"/>
      <c r="D12" s="94"/>
      <c r="E12" s="94"/>
      <c r="F12" s="94"/>
      <c r="G12" s="94"/>
      <c r="H12" s="94"/>
      <c r="I12" s="94"/>
      <c r="J12" s="94"/>
      <c r="K12" s="94"/>
      <c r="L12" s="94"/>
      <c r="M12" s="94"/>
      <c r="N12" s="94"/>
      <c r="O12" s="94"/>
      <c r="P12" s="94"/>
      <c r="Q12" s="94"/>
      <c r="R12" s="94"/>
      <c r="S12" s="94"/>
    </row>
    <row r="13" spans="1:19" x14ac:dyDescent="0.2">
      <c r="A13" s="94"/>
      <c r="B13" s="94"/>
      <c r="C13" s="94"/>
      <c r="D13" s="94"/>
      <c r="E13" s="94"/>
      <c r="F13" s="94"/>
      <c r="G13" s="94"/>
      <c r="H13" s="94"/>
      <c r="I13" s="94"/>
      <c r="J13" s="94"/>
      <c r="K13" s="94"/>
      <c r="L13" s="94"/>
      <c r="M13" s="94"/>
      <c r="N13" s="94"/>
      <c r="O13" s="94"/>
      <c r="P13" s="94"/>
      <c r="Q13" s="94"/>
      <c r="R13" s="94"/>
      <c r="S13" s="94"/>
    </row>
    <row r="14" spans="1:19" x14ac:dyDescent="0.2">
      <c r="A14" s="94"/>
      <c r="B14" s="94"/>
      <c r="C14" s="94"/>
      <c r="D14" s="94"/>
      <c r="E14" s="94"/>
      <c r="F14" s="94"/>
      <c r="G14" s="94"/>
      <c r="H14" s="94"/>
      <c r="I14" s="94"/>
      <c r="J14" s="94"/>
      <c r="K14" s="94"/>
      <c r="L14" s="94"/>
      <c r="M14" s="94"/>
      <c r="N14" s="94"/>
      <c r="O14" s="94"/>
      <c r="P14" s="94"/>
      <c r="Q14" s="94"/>
      <c r="R14" s="94"/>
      <c r="S14" s="94"/>
    </row>
    <row r="15" spans="1:19" x14ac:dyDescent="0.2">
      <c r="A15" s="94"/>
      <c r="B15" s="94"/>
      <c r="C15" s="94"/>
      <c r="D15" s="94"/>
      <c r="E15" s="94"/>
      <c r="F15" s="94"/>
      <c r="G15" s="94"/>
      <c r="H15" s="94"/>
      <c r="I15" s="94"/>
      <c r="J15" s="94"/>
      <c r="K15" s="94"/>
      <c r="L15" s="94"/>
      <c r="M15" s="94"/>
      <c r="N15" s="94"/>
      <c r="O15" s="94"/>
      <c r="P15" s="94"/>
      <c r="Q15" s="94"/>
      <c r="R15" s="94"/>
      <c r="S15" s="94"/>
    </row>
    <row r="16" spans="1:19" x14ac:dyDescent="0.2">
      <c r="A16" s="94"/>
      <c r="B16" s="94"/>
      <c r="C16" s="94"/>
      <c r="D16" s="94"/>
      <c r="E16" s="94"/>
      <c r="F16" s="94"/>
      <c r="G16" s="94"/>
      <c r="H16" s="94"/>
      <c r="I16" s="94"/>
      <c r="J16" s="94"/>
      <c r="K16" s="94"/>
      <c r="L16" s="94"/>
      <c r="M16" s="94"/>
      <c r="N16" s="94"/>
      <c r="O16" s="94"/>
      <c r="P16" s="94"/>
      <c r="Q16" s="94"/>
      <c r="R16" s="94"/>
      <c r="S16" s="94"/>
    </row>
    <row r="17" spans="1:19" x14ac:dyDescent="0.2">
      <c r="A17" s="94"/>
      <c r="B17" s="94"/>
      <c r="C17" s="94"/>
      <c r="D17" s="94"/>
      <c r="E17" s="94"/>
      <c r="F17" s="94"/>
      <c r="G17" s="94"/>
      <c r="H17" s="94"/>
      <c r="I17" s="94"/>
      <c r="J17" s="94"/>
      <c r="K17" s="94"/>
      <c r="L17" s="94"/>
      <c r="M17" s="94"/>
      <c r="N17" s="94"/>
      <c r="O17" s="94"/>
      <c r="P17" s="94"/>
      <c r="Q17" s="94"/>
      <c r="R17" s="94"/>
      <c r="S17" s="94"/>
    </row>
    <row r="18" spans="1:19" x14ac:dyDescent="0.2">
      <c r="A18" s="94"/>
      <c r="B18" s="94"/>
      <c r="C18" s="94"/>
      <c r="D18" s="94"/>
      <c r="E18" s="94"/>
      <c r="F18" s="94"/>
      <c r="G18" s="94"/>
      <c r="H18" s="94"/>
      <c r="I18" s="94"/>
      <c r="J18" s="94"/>
      <c r="K18" s="94"/>
      <c r="L18" s="94"/>
      <c r="M18" s="94"/>
      <c r="N18" s="94"/>
      <c r="O18" s="94"/>
      <c r="P18" s="94"/>
      <c r="Q18" s="94"/>
      <c r="R18" s="94"/>
      <c r="S18" s="94"/>
    </row>
    <row r="19" spans="1:19" x14ac:dyDescent="0.2">
      <c r="A19" s="94"/>
      <c r="B19" s="94"/>
      <c r="C19" s="94"/>
      <c r="D19" s="94"/>
      <c r="E19" s="94"/>
      <c r="F19" s="94"/>
      <c r="G19" s="94"/>
      <c r="H19" s="94"/>
      <c r="I19" s="94"/>
      <c r="J19" s="94"/>
      <c r="K19" s="94"/>
      <c r="L19" s="94"/>
      <c r="M19" s="94"/>
      <c r="N19" s="94"/>
      <c r="O19" s="94"/>
      <c r="P19" s="94"/>
      <c r="Q19" s="94"/>
      <c r="R19" s="94"/>
      <c r="S19" s="94"/>
    </row>
    <row r="20" spans="1:19" x14ac:dyDescent="0.2">
      <c r="A20" s="94"/>
      <c r="B20" s="94"/>
      <c r="C20" s="94"/>
      <c r="D20" s="94"/>
      <c r="E20" s="94"/>
      <c r="F20" s="94"/>
      <c r="G20" s="94"/>
      <c r="H20" s="94"/>
      <c r="I20" s="94"/>
      <c r="J20" s="94"/>
      <c r="K20" s="94"/>
      <c r="L20" s="94"/>
      <c r="M20" s="94"/>
      <c r="N20" s="94"/>
      <c r="O20" s="94"/>
      <c r="P20" s="94"/>
      <c r="Q20" s="94"/>
      <c r="R20" s="94"/>
      <c r="S20" s="94"/>
    </row>
    <row r="21" spans="1:19" x14ac:dyDescent="0.2">
      <c r="A21" s="94"/>
      <c r="B21" s="94"/>
      <c r="C21" s="94"/>
      <c r="D21" s="94"/>
      <c r="E21" s="94"/>
      <c r="F21" s="94"/>
      <c r="G21" s="94"/>
      <c r="H21" s="94"/>
      <c r="I21" s="94"/>
      <c r="J21" s="94"/>
      <c r="K21" s="94"/>
      <c r="L21" s="94"/>
      <c r="M21" s="94"/>
      <c r="N21" s="94"/>
      <c r="O21" s="94"/>
      <c r="P21" s="94"/>
      <c r="Q21" s="94"/>
      <c r="R21" s="94"/>
      <c r="S21" s="94"/>
    </row>
    <row r="22" spans="1:19" x14ac:dyDescent="0.2">
      <c r="A22" s="94"/>
      <c r="B22" s="94"/>
      <c r="C22" s="94"/>
      <c r="D22" s="94"/>
      <c r="E22" s="94"/>
      <c r="F22" s="94"/>
      <c r="G22" s="94"/>
      <c r="H22" s="94"/>
      <c r="I22" s="94"/>
      <c r="J22" s="94"/>
      <c r="K22" s="94"/>
      <c r="L22" s="94"/>
      <c r="M22" s="94"/>
      <c r="N22" s="94"/>
      <c r="O22" s="94"/>
      <c r="P22" s="94"/>
      <c r="Q22" s="94"/>
      <c r="R22" s="94"/>
      <c r="S22" s="94"/>
    </row>
    <row r="23" spans="1:19" x14ac:dyDescent="0.2">
      <c r="A23" s="94"/>
      <c r="B23" s="94"/>
      <c r="C23" s="94"/>
      <c r="D23" s="94"/>
      <c r="E23" s="94"/>
      <c r="F23" s="94"/>
      <c r="G23" s="94"/>
      <c r="H23" s="94"/>
      <c r="I23" s="94"/>
      <c r="J23" s="94"/>
      <c r="K23" s="94"/>
      <c r="L23" s="94"/>
      <c r="M23" s="94"/>
      <c r="N23" s="94"/>
      <c r="O23" s="94"/>
      <c r="P23" s="94"/>
      <c r="Q23" s="94"/>
      <c r="R23" s="94"/>
      <c r="S23" s="94"/>
    </row>
    <row r="24" spans="1:19" x14ac:dyDescent="0.2">
      <c r="A24" s="94"/>
      <c r="B24" s="94"/>
      <c r="C24" s="94"/>
      <c r="D24" s="94"/>
      <c r="E24" s="94"/>
      <c r="F24" s="94"/>
      <c r="G24" s="94"/>
      <c r="H24" s="94"/>
      <c r="I24" s="94"/>
      <c r="J24" s="94"/>
      <c r="K24" s="94"/>
      <c r="L24" s="94"/>
      <c r="M24" s="94"/>
      <c r="N24" s="94"/>
      <c r="O24" s="94"/>
      <c r="P24" s="94"/>
      <c r="Q24" s="94"/>
      <c r="R24" s="94"/>
      <c r="S24" s="94"/>
    </row>
    <row r="25" spans="1:19" x14ac:dyDescent="0.2">
      <c r="A25" s="94"/>
      <c r="B25" s="94"/>
      <c r="C25" s="94"/>
      <c r="D25" s="94"/>
      <c r="E25" s="94"/>
      <c r="F25" s="94"/>
      <c r="G25" s="94"/>
      <c r="H25" s="94"/>
      <c r="I25" s="94"/>
      <c r="J25" s="94"/>
      <c r="K25" s="94"/>
      <c r="L25" s="94"/>
      <c r="M25" s="94"/>
      <c r="N25" s="94"/>
      <c r="O25" s="94"/>
      <c r="P25" s="94"/>
      <c r="Q25" s="94"/>
      <c r="R25" s="94"/>
      <c r="S25" s="94"/>
    </row>
    <row r="26" spans="1:19" x14ac:dyDescent="0.2">
      <c r="A26" s="94"/>
      <c r="B26" s="94"/>
      <c r="C26" s="94"/>
      <c r="D26" s="94"/>
      <c r="E26" s="94"/>
      <c r="F26" s="94"/>
      <c r="G26" s="94"/>
      <c r="H26" s="94"/>
      <c r="I26" s="94"/>
      <c r="J26" s="94"/>
      <c r="K26" s="94"/>
      <c r="L26" s="94"/>
      <c r="M26" s="94"/>
      <c r="N26" s="94"/>
      <c r="O26" s="94"/>
      <c r="P26" s="94"/>
      <c r="Q26" s="94"/>
      <c r="R26" s="94"/>
      <c r="S26" s="94"/>
    </row>
    <row r="27" spans="1:19" x14ac:dyDescent="0.2">
      <c r="A27" s="94"/>
      <c r="B27" s="94"/>
      <c r="C27" s="94"/>
      <c r="D27" s="94"/>
      <c r="E27" s="94"/>
      <c r="F27" s="94"/>
      <c r="G27" s="94"/>
      <c r="H27" s="94"/>
      <c r="I27" s="94"/>
      <c r="J27" s="94"/>
      <c r="K27" s="94"/>
      <c r="L27" s="94"/>
      <c r="M27" s="94"/>
      <c r="N27" s="94"/>
      <c r="O27" s="94"/>
      <c r="P27" s="94"/>
      <c r="Q27" s="94"/>
      <c r="R27" s="94"/>
      <c r="S27" s="94"/>
    </row>
    <row r="28" spans="1:19" x14ac:dyDescent="0.2">
      <c r="A28" s="94"/>
      <c r="B28" s="94"/>
      <c r="C28" s="94"/>
      <c r="D28" s="94"/>
      <c r="E28" s="94"/>
      <c r="F28" s="94"/>
      <c r="G28" s="94"/>
      <c r="H28" s="94"/>
      <c r="I28" s="94"/>
      <c r="J28" s="94"/>
      <c r="K28" s="94"/>
      <c r="L28" s="94"/>
      <c r="M28" s="94"/>
      <c r="N28" s="94"/>
      <c r="O28" s="94"/>
      <c r="P28" s="94"/>
      <c r="Q28" s="94"/>
      <c r="R28" s="94"/>
      <c r="S28" s="94"/>
    </row>
    <row r="29" spans="1:19" x14ac:dyDescent="0.2">
      <c r="A29" s="94"/>
      <c r="B29" s="94"/>
      <c r="C29" s="94"/>
      <c r="D29" s="94"/>
      <c r="E29" s="94"/>
      <c r="F29" s="94"/>
      <c r="G29" s="94"/>
      <c r="H29" s="94"/>
      <c r="I29" s="94"/>
      <c r="J29" s="94"/>
      <c r="K29" s="94"/>
      <c r="L29" s="94"/>
      <c r="M29" s="94"/>
      <c r="N29" s="94"/>
      <c r="O29" s="94"/>
      <c r="P29" s="94"/>
      <c r="Q29" s="94"/>
      <c r="R29" s="94"/>
      <c r="S29" s="94"/>
    </row>
    <row r="30" spans="1:19" x14ac:dyDescent="0.2">
      <c r="A30" s="94"/>
      <c r="B30" s="94"/>
      <c r="C30" s="94"/>
      <c r="D30" s="94"/>
      <c r="E30" s="94"/>
      <c r="F30" s="94"/>
      <c r="G30" s="94"/>
      <c r="H30" s="94"/>
      <c r="I30" s="94"/>
      <c r="J30" s="94"/>
      <c r="K30" s="94"/>
      <c r="L30" s="94"/>
      <c r="M30" s="94"/>
      <c r="N30" s="94"/>
      <c r="O30" s="94"/>
      <c r="P30" s="94"/>
      <c r="Q30" s="94"/>
      <c r="R30" s="94"/>
      <c r="S30" s="94"/>
    </row>
    <row r="31" spans="1:19" x14ac:dyDescent="0.2">
      <c r="A31" s="94"/>
      <c r="B31" s="94"/>
      <c r="C31" s="94"/>
      <c r="D31" s="94"/>
      <c r="E31" s="94"/>
      <c r="F31" s="94"/>
      <c r="G31" s="94"/>
      <c r="H31" s="94"/>
      <c r="I31" s="94"/>
      <c r="J31" s="94"/>
      <c r="K31" s="94"/>
      <c r="L31" s="94"/>
      <c r="M31" s="94"/>
      <c r="N31" s="94"/>
      <c r="O31" s="94"/>
      <c r="P31" s="94"/>
      <c r="Q31" s="94"/>
      <c r="R31" s="94"/>
      <c r="S31" s="94"/>
    </row>
    <row r="32" spans="1:19" x14ac:dyDescent="0.2">
      <c r="A32" s="94"/>
      <c r="B32" s="94"/>
      <c r="C32" s="94"/>
      <c r="D32" s="94"/>
      <c r="E32" s="94"/>
      <c r="F32" s="94"/>
      <c r="G32" s="94"/>
      <c r="H32" s="94"/>
      <c r="I32" s="94"/>
      <c r="J32" s="94"/>
      <c r="K32" s="94"/>
      <c r="L32" s="94"/>
      <c r="M32" s="94"/>
      <c r="N32" s="94"/>
      <c r="O32" s="94"/>
      <c r="P32" s="94"/>
      <c r="Q32" s="94"/>
      <c r="R32" s="94"/>
      <c r="S32" s="94"/>
    </row>
    <row r="33" spans="1:19" x14ac:dyDescent="0.2">
      <c r="A33" s="94"/>
      <c r="B33" s="94"/>
      <c r="C33" s="94"/>
      <c r="D33" s="94"/>
      <c r="E33" s="94"/>
      <c r="F33" s="94"/>
      <c r="G33" s="94"/>
      <c r="H33" s="94"/>
      <c r="I33" s="94"/>
      <c r="J33" s="94"/>
      <c r="K33" s="94"/>
      <c r="L33" s="94"/>
      <c r="M33" s="94"/>
      <c r="N33" s="94"/>
      <c r="O33" s="94"/>
      <c r="P33" s="94"/>
      <c r="Q33" s="94"/>
      <c r="R33" s="94"/>
      <c r="S33" s="94"/>
    </row>
    <row r="34" spans="1:19" x14ac:dyDescent="0.2">
      <c r="A34" s="94"/>
      <c r="B34" s="94"/>
      <c r="C34" s="94"/>
      <c r="D34" s="94"/>
      <c r="E34" s="94"/>
      <c r="F34" s="94"/>
      <c r="G34" s="94"/>
      <c r="H34" s="94"/>
      <c r="I34" s="94"/>
      <c r="J34" s="94"/>
      <c r="K34" s="94"/>
      <c r="L34" s="94"/>
      <c r="M34" s="94"/>
      <c r="N34" s="94"/>
      <c r="O34" s="94"/>
      <c r="P34" s="94"/>
      <c r="Q34" s="94"/>
      <c r="R34" s="94"/>
      <c r="S34" s="94"/>
    </row>
    <row r="35" spans="1:19" x14ac:dyDescent="0.2">
      <c r="A35" s="94"/>
      <c r="B35" s="94"/>
      <c r="C35" s="94"/>
      <c r="D35" s="94"/>
      <c r="E35" s="94"/>
      <c r="F35" s="94"/>
      <c r="G35" s="94"/>
      <c r="H35" s="94"/>
      <c r="I35" s="94"/>
      <c r="J35" s="94"/>
      <c r="K35" s="94"/>
      <c r="L35" s="94"/>
      <c r="M35" s="94"/>
      <c r="N35" s="94"/>
      <c r="O35" s="94"/>
      <c r="P35" s="94"/>
      <c r="Q35" s="94"/>
      <c r="R35" s="94"/>
      <c r="S35" s="94"/>
    </row>
    <row r="36" spans="1:19" x14ac:dyDescent="0.2">
      <c r="A36" s="94"/>
      <c r="B36" s="94"/>
      <c r="C36" s="94"/>
      <c r="D36" s="94"/>
      <c r="E36" s="94"/>
      <c r="F36" s="94"/>
      <c r="G36" s="94"/>
      <c r="H36" s="94"/>
      <c r="I36" s="94"/>
      <c r="J36" s="94"/>
      <c r="K36" s="94"/>
      <c r="L36" s="94"/>
      <c r="M36" s="94"/>
      <c r="N36" s="94"/>
      <c r="O36" s="94"/>
      <c r="P36" s="94"/>
      <c r="Q36" s="94"/>
      <c r="R36" s="94"/>
      <c r="S36" s="94"/>
    </row>
    <row r="37" spans="1:19" x14ac:dyDescent="0.2">
      <c r="A37" s="94"/>
      <c r="B37" s="94"/>
      <c r="C37" s="94"/>
      <c r="D37" s="94"/>
      <c r="E37" s="94"/>
      <c r="F37" s="94"/>
      <c r="G37" s="94"/>
      <c r="H37" s="94"/>
      <c r="I37" s="94"/>
      <c r="J37" s="94"/>
      <c r="K37" s="94"/>
      <c r="L37" s="94"/>
      <c r="M37" s="94"/>
      <c r="N37" s="94"/>
      <c r="O37" s="94"/>
      <c r="P37" s="94"/>
      <c r="Q37" s="94"/>
      <c r="R37" s="94"/>
      <c r="S37" s="94"/>
    </row>
    <row r="38" spans="1:19" x14ac:dyDescent="0.2">
      <c r="A38" s="94"/>
      <c r="B38" s="94"/>
      <c r="C38" s="94"/>
      <c r="D38" s="94"/>
      <c r="E38" s="94"/>
      <c r="F38" s="94"/>
      <c r="G38" s="94"/>
      <c r="H38" s="94"/>
      <c r="I38" s="94"/>
      <c r="J38" s="94"/>
      <c r="K38" s="94"/>
      <c r="L38" s="94"/>
      <c r="M38" s="94"/>
      <c r="N38" s="94"/>
      <c r="O38" s="94"/>
      <c r="P38" s="94"/>
      <c r="Q38" s="94"/>
      <c r="R38" s="94"/>
      <c r="S38" s="94"/>
    </row>
    <row r="39" spans="1:19" x14ac:dyDescent="0.2">
      <c r="A39" s="94"/>
      <c r="B39" s="94"/>
      <c r="C39" s="94"/>
      <c r="D39" s="94"/>
      <c r="E39" s="94"/>
      <c r="F39" s="94"/>
      <c r="G39" s="94"/>
      <c r="H39" s="94"/>
      <c r="I39" s="94"/>
      <c r="J39" s="94"/>
      <c r="K39" s="94"/>
      <c r="L39" s="94"/>
      <c r="M39" s="94"/>
      <c r="N39" s="94"/>
      <c r="O39" s="94"/>
      <c r="P39" s="94"/>
      <c r="Q39" s="94"/>
      <c r="R39" s="94"/>
      <c r="S39" s="94"/>
    </row>
    <row r="40" spans="1:19" x14ac:dyDescent="0.2">
      <c r="A40" s="94"/>
      <c r="B40" s="94"/>
      <c r="C40" s="94"/>
      <c r="D40" s="94"/>
      <c r="E40" s="94"/>
      <c r="F40" s="94"/>
      <c r="G40" s="94"/>
      <c r="H40" s="94"/>
      <c r="I40" s="94"/>
      <c r="J40" s="94"/>
      <c r="K40" s="94"/>
      <c r="L40" s="94"/>
      <c r="M40" s="94"/>
      <c r="N40" s="94"/>
      <c r="O40" s="94"/>
      <c r="P40" s="94"/>
      <c r="Q40" s="94"/>
      <c r="R40" s="94"/>
      <c r="S40" s="94"/>
    </row>
    <row r="41" spans="1:19" x14ac:dyDescent="0.2">
      <c r="A41" s="94"/>
      <c r="B41" s="94"/>
      <c r="C41" s="94"/>
      <c r="D41" s="94"/>
      <c r="E41" s="94"/>
      <c r="F41" s="94"/>
      <c r="G41" s="94"/>
      <c r="H41" s="94"/>
      <c r="I41" s="94"/>
      <c r="J41" s="94"/>
      <c r="K41" s="94"/>
      <c r="L41" s="94"/>
      <c r="M41" s="94"/>
      <c r="N41" s="94"/>
      <c r="O41" s="94"/>
      <c r="P41" s="94"/>
      <c r="Q41" s="94"/>
      <c r="R41" s="94"/>
      <c r="S41" s="94"/>
    </row>
    <row r="42" spans="1:19" x14ac:dyDescent="0.2">
      <c r="A42" s="94"/>
      <c r="B42" s="94"/>
      <c r="C42" s="94"/>
      <c r="D42" s="94"/>
      <c r="E42" s="94"/>
      <c r="F42" s="94"/>
      <c r="G42" s="94"/>
      <c r="H42" s="94"/>
      <c r="I42" s="94"/>
      <c r="J42" s="94"/>
      <c r="K42" s="94"/>
      <c r="L42" s="94"/>
      <c r="M42" s="94"/>
      <c r="N42" s="94"/>
      <c r="O42" s="94"/>
      <c r="P42" s="94"/>
      <c r="Q42" s="94"/>
      <c r="R42" s="94"/>
      <c r="S42" s="94"/>
    </row>
    <row r="43" spans="1:19" x14ac:dyDescent="0.2">
      <c r="A43" s="94"/>
      <c r="B43" s="94"/>
      <c r="C43" s="94"/>
      <c r="D43" s="94"/>
      <c r="E43" s="94"/>
      <c r="F43" s="94"/>
      <c r="G43" s="94"/>
      <c r="H43" s="94"/>
      <c r="I43" s="94"/>
      <c r="J43" s="94"/>
      <c r="K43" s="94"/>
      <c r="L43" s="94"/>
      <c r="M43" s="94"/>
      <c r="N43" s="94"/>
      <c r="O43" s="94"/>
      <c r="P43" s="94"/>
      <c r="Q43" s="94"/>
      <c r="R43" s="94"/>
      <c r="S43" s="94"/>
    </row>
    <row r="44" spans="1:19" x14ac:dyDescent="0.2">
      <c r="A44" s="94"/>
      <c r="B44" s="94"/>
      <c r="C44" s="94"/>
      <c r="D44" s="94"/>
      <c r="E44" s="94"/>
      <c r="F44" s="94"/>
      <c r="G44" s="94"/>
      <c r="H44" s="94"/>
      <c r="I44" s="94"/>
      <c r="J44" s="94"/>
      <c r="K44" s="94"/>
      <c r="L44" s="94"/>
      <c r="M44" s="94"/>
      <c r="N44" s="94"/>
      <c r="O44" s="94"/>
      <c r="P44" s="94"/>
      <c r="Q44" s="94"/>
      <c r="R44" s="94"/>
      <c r="S44" s="94"/>
    </row>
    <row r="45" spans="1:19" x14ac:dyDescent="0.2">
      <c r="A45" s="94"/>
      <c r="B45" s="94"/>
      <c r="C45" s="94"/>
      <c r="D45" s="94"/>
      <c r="E45" s="94"/>
      <c r="F45" s="94"/>
      <c r="G45" s="94"/>
      <c r="H45" s="94"/>
      <c r="I45" s="94"/>
      <c r="J45" s="94"/>
      <c r="K45" s="94"/>
      <c r="L45" s="94"/>
      <c r="M45" s="94"/>
      <c r="N45" s="94"/>
      <c r="O45" s="94"/>
      <c r="P45" s="94"/>
      <c r="Q45" s="94"/>
      <c r="R45" s="94"/>
      <c r="S45" s="94"/>
    </row>
    <row r="46" spans="1:19" x14ac:dyDescent="0.2">
      <c r="A46" s="94"/>
      <c r="B46" s="94"/>
      <c r="C46" s="94"/>
      <c r="D46" s="94"/>
      <c r="E46" s="94"/>
      <c r="F46" s="94"/>
      <c r="G46" s="94"/>
      <c r="H46" s="94"/>
      <c r="I46" s="94"/>
      <c r="J46" s="94"/>
      <c r="K46" s="94"/>
      <c r="L46" s="94"/>
      <c r="M46" s="94"/>
      <c r="N46" s="94"/>
      <c r="O46" s="94"/>
      <c r="P46" s="94"/>
      <c r="Q46" s="94"/>
      <c r="R46" s="94"/>
      <c r="S46" s="94"/>
    </row>
  </sheetData>
  <phoneticPr fontId="5"/>
  <pageMargins left="0.75" right="0.75" top="1" bottom="1" header="0.51200000000000001" footer="0.51200000000000001"/>
  <headerFooter alignWithMargins="0"/>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95"/>
  <dimension ref="A2:Y44"/>
  <sheetViews>
    <sheetView workbookViewId="0"/>
  </sheetViews>
  <sheetFormatPr defaultRowHeight="13.2" x14ac:dyDescent="0.2"/>
  <cols>
    <col min="1" max="1" width="2.6640625" customWidth="1"/>
    <col min="2" max="2" width="4.33203125" customWidth="1"/>
    <col min="4" max="4" width="12.77734375" customWidth="1"/>
    <col min="6" max="6" width="11.88671875" customWidth="1"/>
  </cols>
  <sheetData>
    <row r="2" spans="2:12" ht="14.4" x14ac:dyDescent="0.2">
      <c r="B2" s="330" t="s">
        <v>412</v>
      </c>
    </row>
    <row r="3" spans="2:12" ht="13.8" thickBot="1" x14ac:dyDescent="0.25"/>
    <row r="4" spans="2:12" ht="13.8" thickTop="1" x14ac:dyDescent="0.2">
      <c r="B4" s="39"/>
      <c r="C4" s="801" t="s">
        <v>524</v>
      </c>
      <c r="D4" s="751" t="s">
        <v>1208</v>
      </c>
      <c r="E4" s="680"/>
      <c r="F4" s="680"/>
      <c r="G4" s="680"/>
      <c r="H4" s="680"/>
      <c r="I4" s="680"/>
      <c r="J4" s="680"/>
      <c r="K4" s="680"/>
      <c r="L4" s="369"/>
    </row>
    <row r="5" spans="2:12" ht="13.8" thickBot="1" x14ac:dyDescent="0.25">
      <c r="B5" s="39"/>
      <c r="C5" s="802"/>
      <c r="D5" s="684"/>
      <c r="E5" s="684"/>
      <c r="F5" s="684"/>
      <c r="G5" s="684"/>
      <c r="H5" s="684"/>
      <c r="I5" s="684"/>
      <c r="J5" s="684"/>
      <c r="K5" s="684"/>
      <c r="L5" s="369"/>
    </row>
    <row r="6" spans="2:12" ht="9.75" customHeight="1" thickTop="1" x14ac:dyDescent="0.2">
      <c r="B6" s="39"/>
      <c r="C6" s="80"/>
      <c r="D6" s="81"/>
      <c r="E6" s="81"/>
      <c r="F6" s="81"/>
      <c r="G6" s="81"/>
      <c r="H6" s="81"/>
      <c r="I6" s="81"/>
      <c r="J6" s="81"/>
      <c r="K6" s="81"/>
      <c r="L6" s="81"/>
    </row>
    <row r="7" spans="2:12" x14ac:dyDescent="0.2">
      <c r="C7" s="89" t="s">
        <v>1377</v>
      </c>
      <c r="D7" s="41" t="s">
        <v>568</v>
      </c>
      <c r="E7" s="82"/>
      <c r="F7" s="82"/>
      <c r="G7" s="82"/>
      <c r="H7" s="82"/>
    </row>
    <row r="8" spans="2:12" x14ac:dyDescent="0.2">
      <c r="C8" s="41"/>
      <c r="E8" s="82"/>
      <c r="F8" s="82"/>
      <c r="G8" s="82"/>
      <c r="H8" s="82"/>
    </row>
    <row r="9" spans="2:12" x14ac:dyDescent="0.2">
      <c r="D9" s="85" t="s">
        <v>711</v>
      </c>
      <c r="E9" s="84" t="s">
        <v>411</v>
      </c>
      <c r="F9" s="41" t="s">
        <v>1209</v>
      </c>
    </row>
    <row r="10" spans="2:12" ht="6.75" customHeight="1" x14ac:dyDescent="0.2">
      <c r="D10" s="87"/>
      <c r="E10" s="41"/>
      <c r="F10" s="41"/>
    </row>
    <row r="11" spans="2:12" x14ac:dyDescent="0.2">
      <c r="D11" s="85" t="s">
        <v>74</v>
      </c>
      <c r="E11" s="84" t="s">
        <v>1378</v>
      </c>
      <c r="F11" s="85" t="s">
        <v>711</v>
      </c>
      <c r="G11" s="41" t="s">
        <v>1210</v>
      </c>
      <c r="H11" s="41"/>
      <c r="I11" s="41"/>
    </row>
    <row r="40" spans="1:25" x14ac:dyDescent="0.2">
      <c r="A40" s="132" t="s">
        <v>1348</v>
      </c>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row>
    <row r="41" spans="1:25" x14ac:dyDescent="0.2">
      <c r="B41" s="370"/>
      <c r="C41" s="370"/>
      <c r="D41" s="370"/>
      <c r="E41" s="370"/>
    </row>
    <row r="42" spans="1:25" x14ac:dyDescent="0.2">
      <c r="B42" s="370"/>
      <c r="C42" s="371"/>
      <c r="D42" s="372" t="s">
        <v>341</v>
      </c>
      <c r="E42" s="370"/>
    </row>
    <row r="43" spans="1:25" x14ac:dyDescent="0.2">
      <c r="B43" s="370"/>
      <c r="C43" s="370"/>
      <c r="D43" s="370"/>
      <c r="E43" s="370"/>
    </row>
    <row r="44" spans="1:25" x14ac:dyDescent="0.2">
      <c r="B44" s="370"/>
      <c r="C44" s="372" t="s">
        <v>677</v>
      </c>
      <c r="D44" s="370"/>
      <c r="E44" s="370"/>
    </row>
  </sheetData>
  <mergeCells count="2">
    <mergeCell ref="C4:C5"/>
    <mergeCell ref="D4:K5"/>
  </mergeCells>
  <phoneticPr fontId="5"/>
  <pageMargins left="0.75" right="0.75" top="1" bottom="1" header="0.51200000000000001" footer="0.51200000000000001"/>
  <pageSetup paperSize="9" orientation="portrait" verticalDpi="96" r:id="rId1"/>
  <headerFooter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3"/>
  <dimension ref="B2:K50"/>
  <sheetViews>
    <sheetView workbookViewId="0"/>
  </sheetViews>
  <sheetFormatPr defaultRowHeight="13.2" x14ac:dyDescent="0.2"/>
  <cols>
    <col min="1" max="1" width="2.6640625" customWidth="1"/>
    <col min="2" max="2" width="4.33203125" customWidth="1"/>
    <col min="4" max="4" width="19.21875" customWidth="1"/>
    <col min="5" max="5" width="7" customWidth="1"/>
    <col min="6" max="6" width="13.88671875" customWidth="1"/>
    <col min="7" max="7" width="13.33203125" customWidth="1"/>
    <col min="8" max="8" width="6.6640625" customWidth="1"/>
    <col min="9" max="9" width="11" bestFit="1" customWidth="1"/>
    <col min="10" max="11" width="8.77734375" bestFit="1" customWidth="1"/>
  </cols>
  <sheetData>
    <row r="2" spans="2:9" ht="14.4" x14ac:dyDescent="0.2">
      <c r="B2" s="330" t="s">
        <v>413</v>
      </c>
    </row>
    <row r="3" spans="2:9" ht="13.8" thickBot="1" x14ac:dyDescent="0.25"/>
    <row r="4" spans="2:9" ht="20.100000000000001" customHeight="1" thickTop="1" thickBot="1" x14ac:dyDescent="0.25">
      <c r="B4" t="s">
        <v>918</v>
      </c>
      <c r="C4" s="415" t="s">
        <v>1381</v>
      </c>
      <c r="D4" s="803" t="s">
        <v>1123</v>
      </c>
      <c r="E4" s="804"/>
      <c r="F4" s="804"/>
      <c r="G4" s="804"/>
      <c r="H4" s="804"/>
      <c r="I4" s="805"/>
    </row>
    <row r="5" spans="2:9" ht="13.8" thickTop="1" x14ac:dyDescent="0.2"/>
    <row r="6" spans="2:9" x14ac:dyDescent="0.2">
      <c r="C6" s="331" t="s">
        <v>1377</v>
      </c>
      <c r="D6" s="102" t="s">
        <v>154</v>
      </c>
    </row>
    <row r="7" spans="2:9" x14ac:dyDescent="0.2">
      <c r="C7" s="41"/>
      <c r="D7" s="41" t="s">
        <v>155</v>
      </c>
    </row>
    <row r="8" spans="2:9" ht="6.75" customHeight="1" x14ac:dyDescent="0.2"/>
    <row r="9" spans="2:9" x14ac:dyDescent="0.2">
      <c r="C9" s="41"/>
      <c r="D9" s="41" t="s">
        <v>156</v>
      </c>
    </row>
    <row r="10" spans="2:9" ht="6.75" customHeight="1" x14ac:dyDescent="0.2">
      <c r="C10" s="41"/>
    </row>
    <row r="11" spans="2:9" x14ac:dyDescent="0.2">
      <c r="C11" s="41"/>
      <c r="D11" s="41" t="s">
        <v>157</v>
      </c>
    </row>
    <row r="12" spans="2:9" x14ac:dyDescent="0.2">
      <c r="C12" s="41"/>
      <c r="D12" s="41" t="s">
        <v>159</v>
      </c>
    </row>
    <row r="13" spans="2:9" x14ac:dyDescent="0.2">
      <c r="C13" s="41"/>
      <c r="D13" s="41" t="s">
        <v>160</v>
      </c>
    </row>
    <row r="14" spans="2:9" ht="6.75" customHeight="1" x14ac:dyDescent="0.2"/>
    <row r="15" spans="2:9" x14ac:dyDescent="0.2">
      <c r="C15" s="41"/>
      <c r="D15" s="41" t="s">
        <v>158</v>
      </c>
    </row>
    <row r="16" spans="2:9" x14ac:dyDescent="0.2">
      <c r="I16" s="152" t="s">
        <v>612</v>
      </c>
    </row>
    <row r="17" spans="2:11" x14ac:dyDescent="0.2">
      <c r="J17" s="90" t="s">
        <v>1341</v>
      </c>
    </row>
    <row r="18" spans="2:11" x14ac:dyDescent="0.2">
      <c r="B18" s="122" t="s">
        <v>299</v>
      </c>
      <c r="C18" s="18" t="s">
        <v>1101</v>
      </c>
      <c r="D18" s="18" t="s">
        <v>1102</v>
      </c>
      <c r="E18" s="18" t="s">
        <v>1103</v>
      </c>
      <c r="F18" s="18" t="s">
        <v>1104</v>
      </c>
      <c r="G18" s="18" t="s">
        <v>1105</v>
      </c>
      <c r="H18" s="123" t="s">
        <v>301</v>
      </c>
      <c r="I18" s="153" t="s">
        <v>968</v>
      </c>
      <c r="J18" s="153" t="s">
        <v>969</v>
      </c>
      <c r="K18" s="153" t="s">
        <v>970</v>
      </c>
    </row>
    <row r="19" spans="2:11" x14ac:dyDescent="0.2">
      <c r="C19" s="42"/>
      <c r="D19" s="42"/>
      <c r="E19" s="42"/>
      <c r="F19" s="42"/>
      <c r="G19" s="42"/>
      <c r="I19" s="218"/>
      <c r="J19" s="151"/>
      <c r="K19" s="219"/>
    </row>
    <row r="21" spans="2:11" x14ac:dyDescent="0.2">
      <c r="B21" s="122" t="s">
        <v>300</v>
      </c>
      <c r="C21" s="18" t="s">
        <v>1101</v>
      </c>
      <c r="D21" s="18" t="s">
        <v>1102</v>
      </c>
      <c r="E21" s="18" t="s">
        <v>1103</v>
      </c>
      <c r="F21" s="18" t="s">
        <v>1104</v>
      </c>
      <c r="G21" s="18" t="s">
        <v>1105</v>
      </c>
      <c r="H21" s="123" t="s">
        <v>306</v>
      </c>
      <c r="I21" s="50"/>
      <c r="J21" s="18" t="s">
        <v>960</v>
      </c>
      <c r="K21" s="18" t="s">
        <v>961</v>
      </c>
    </row>
    <row r="22" spans="2:11" x14ac:dyDescent="0.2">
      <c r="C22" s="43"/>
      <c r="D22" s="43"/>
      <c r="E22" s="43"/>
      <c r="F22" s="44"/>
      <c r="G22" s="43"/>
      <c r="I22" s="49" t="s">
        <v>971</v>
      </c>
      <c r="J22" s="151" t="str">
        <f>IF(セル位置取得_行NO=0,"",ADDRESS(セル位置取得_行NO,3))</f>
        <v/>
      </c>
      <c r="K22" s="151" t="s">
        <v>763</v>
      </c>
    </row>
    <row r="23" spans="2:11" x14ac:dyDescent="0.2">
      <c r="C23" s="45"/>
      <c r="D23" s="45"/>
      <c r="E23" s="45"/>
      <c r="F23" s="46"/>
      <c r="G23" s="45"/>
      <c r="I23" s="20" t="s">
        <v>972</v>
      </c>
      <c r="J23" s="151" t="str">
        <f>IF(セル位置取得_行NO=0,"",ADDRESS(セル位置取得_行NO,4))</f>
        <v/>
      </c>
      <c r="K23" s="151" t="s">
        <v>764</v>
      </c>
    </row>
    <row r="24" spans="2:11" x14ac:dyDescent="0.2">
      <c r="C24" s="45"/>
      <c r="D24" s="45"/>
      <c r="E24" s="45"/>
      <c r="F24" s="46"/>
      <c r="G24" s="45"/>
      <c r="I24" s="20" t="s">
        <v>328</v>
      </c>
      <c r="J24" s="151" t="str">
        <f>IF(セル位置取得_行NO=0,"",ADDRESS(セル位置取得_行NO,5))</f>
        <v/>
      </c>
      <c r="K24" s="151" t="s">
        <v>765</v>
      </c>
    </row>
    <row r="25" spans="2:11" x14ac:dyDescent="0.2">
      <c r="C25" s="45"/>
      <c r="D25" s="45"/>
      <c r="E25" s="45"/>
      <c r="F25" s="46"/>
      <c r="G25" s="45"/>
      <c r="I25" s="20" t="s">
        <v>329</v>
      </c>
      <c r="J25" s="151" t="str">
        <f>IF(セル位置取得_行NO=0,"",ADDRESS(セル位置取得_行NO,6))</f>
        <v/>
      </c>
      <c r="K25" s="151" t="s">
        <v>766</v>
      </c>
    </row>
    <row r="26" spans="2:11" x14ac:dyDescent="0.2">
      <c r="C26" s="45"/>
      <c r="D26" s="45"/>
      <c r="E26" s="45"/>
      <c r="F26" s="46"/>
      <c r="G26" s="45"/>
      <c r="I26" s="20" t="s">
        <v>352</v>
      </c>
      <c r="J26" s="151" t="str">
        <f>IF(セル位置取得_行NO=0,"",ADDRESS(セル位置取得_行NO,7))</f>
        <v/>
      </c>
      <c r="K26" s="151" t="s">
        <v>1029</v>
      </c>
    </row>
    <row r="27" spans="2:11" x14ac:dyDescent="0.2">
      <c r="C27" s="45"/>
      <c r="D27" s="45"/>
      <c r="E27" s="45"/>
      <c r="F27" s="46"/>
      <c r="G27" s="45"/>
    </row>
    <row r="28" spans="2:11" x14ac:dyDescent="0.2">
      <c r="C28" s="45"/>
      <c r="D28" s="45"/>
      <c r="E28" s="45"/>
      <c r="F28" s="46"/>
      <c r="G28" s="45"/>
    </row>
    <row r="29" spans="2:11" x14ac:dyDescent="0.2">
      <c r="C29" s="45"/>
      <c r="D29" s="45"/>
      <c r="E29" s="45"/>
      <c r="F29" s="46"/>
      <c r="G29" s="45"/>
    </row>
    <row r="30" spans="2:11" x14ac:dyDescent="0.2">
      <c r="C30" s="45"/>
      <c r="D30" s="45"/>
      <c r="E30" s="45"/>
      <c r="F30" s="46"/>
      <c r="G30" s="45"/>
    </row>
    <row r="31" spans="2:11" x14ac:dyDescent="0.2">
      <c r="C31" s="45"/>
      <c r="D31" s="45"/>
      <c r="E31" s="45"/>
      <c r="F31" s="46"/>
      <c r="G31" s="45"/>
    </row>
    <row r="32" spans="2:11" x14ac:dyDescent="0.2">
      <c r="C32" s="45"/>
      <c r="D32" s="45"/>
      <c r="E32" s="45"/>
      <c r="F32" s="46"/>
      <c r="G32" s="45"/>
    </row>
    <row r="33" spans="3:7" x14ac:dyDescent="0.2">
      <c r="C33" s="45"/>
      <c r="D33" s="45"/>
      <c r="E33" s="45"/>
      <c r="F33" s="46"/>
      <c r="G33" s="45"/>
    </row>
    <row r="34" spans="3:7" x14ac:dyDescent="0.2">
      <c r="C34" s="45"/>
      <c r="D34" s="45"/>
      <c r="E34" s="45"/>
      <c r="F34" s="46"/>
      <c r="G34" s="45"/>
    </row>
    <row r="35" spans="3:7" x14ac:dyDescent="0.2">
      <c r="C35" s="45"/>
      <c r="D35" s="45"/>
      <c r="E35" s="45"/>
      <c r="F35" s="46"/>
      <c r="G35" s="45"/>
    </row>
    <row r="36" spans="3:7" x14ac:dyDescent="0.2">
      <c r="C36" s="45"/>
      <c r="D36" s="45"/>
      <c r="E36" s="45"/>
      <c r="F36" s="46"/>
      <c r="G36" s="45"/>
    </row>
    <row r="37" spans="3:7" x14ac:dyDescent="0.2">
      <c r="C37" s="45"/>
      <c r="D37" s="45"/>
      <c r="E37" s="45"/>
      <c r="F37" s="46"/>
      <c r="G37" s="45"/>
    </row>
    <row r="38" spans="3:7" x14ac:dyDescent="0.2">
      <c r="C38" s="45"/>
      <c r="D38" s="45"/>
      <c r="E38" s="45"/>
      <c r="F38" s="46"/>
      <c r="G38" s="45"/>
    </row>
    <row r="39" spans="3:7" x14ac:dyDescent="0.2">
      <c r="C39" s="45"/>
      <c r="D39" s="45"/>
      <c r="E39" s="45"/>
      <c r="F39" s="46"/>
      <c r="G39" s="45"/>
    </row>
    <row r="40" spans="3:7" x14ac:dyDescent="0.2">
      <c r="C40" s="45"/>
      <c r="D40" s="45"/>
      <c r="E40" s="45"/>
      <c r="F40" s="46"/>
      <c r="G40" s="45"/>
    </row>
    <row r="41" spans="3:7" x14ac:dyDescent="0.2">
      <c r="C41" s="45"/>
      <c r="D41" s="45"/>
      <c r="E41" s="45"/>
      <c r="F41" s="46"/>
      <c r="G41" s="45"/>
    </row>
    <row r="42" spans="3:7" x14ac:dyDescent="0.2">
      <c r="C42" s="45"/>
      <c r="D42" s="45"/>
      <c r="E42" s="45"/>
      <c r="F42" s="46"/>
      <c r="G42" s="45"/>
    </row>
    <row r="43" spans="3:7" x14ac:dyDescent="0.2">
      <c r="C43" s="45"/>
      <c r="D43" s="45"/>
      <c r="E43" s="45"/>
      <c r="F43" s="46"/>
      <c r="G43" s="45"/>
    </row>
    <row r="44" spans="3:7" x14ac:dyDescent="0.2">
      <c r="C44" s="45"/>
      <c r="D44" s="45"/>
      <c r="E44" s="45"/>
      <c r="F44" s="46"/>
      <c r="G44" s="45"/>
    </row>
    <row r="45" spans="3:7" x14ac:dyDescent="0.2">
      <c r="C45" s="45"/>
      <c r="D45" s="45"/>
      <c r="E45" s="45"/>
      <c r="F45" s="46"/>
      <c r="G45" s="45"/>
    </row>
    <row r="46" spans="3:7" x14ac:dyDescent="0.2">
      <c r="C46" s="45"/>
      <c r="D46" s="45"/>
      <c r="E46" s="45"/>
      <c r="F46" s="46"/>
      <c r="G46" s="45"/>
    </row>
    <row r="47" spans="3:7" x14ac:dyDescent="0.2">
      <c r="C47" s="45"/>
      <c r="D47" s="45"/>
      <c r="E47" s="45"/>
      <c r="F47" s="46"/>
      <c r="G47" s="45"/>
    </row>
    <row r="48" spans="3:7" x14ac:dyDescent="0.2">
      <c r="C48" s="45"/>
      <c r="D48" s="45"/>
      <c r="E48" s="45"/>
      <c r="F48" s="46"/>
      <c r="G48" s="45"/>
    </row>
    <row r="49" spans="3:7" x14ac:dyDescent="0.2">
      <c r="C49" s="45"/>
      <c r="D49" s="45"/>
      <c r="E49" s="45"/>
      <c r="F49" s="46"/>
      <c r="G49" s="45"/>
    </row>
    <row r="50" spans="3:7" x14ac:dyDescent="0.2">
      <c r="C50" s="47"/>
      <c r="D50" s="47"/>
      <c r="E50" s="47"/>
      <c r="F50" s="48"/>
      <c r="G50" s="47"/>
    </row>
  </sheetData>
  <mergeCells count="1">
    <mergeCell ref="D4:I4"/>
  </mergeCells>
  <phoneticPr fontId="5"/>
  <conditionalFormatting sqref="C22:G50">
    <cfRule type="expression" dxfId="37" priority="1" stopIfTrue="1">
      <formula>ROW()=$J$19</formula>
    </cfRule>
    <cfRule type="expression" dxfId="36" priority="2" stopIfTrue="1">
      <formula>MOD(ROW(),2)=0</formula>
    </cfRule>
  </conditionalFormatting>
  <pageMargins left="0.75" right="0.75" top="1" bottom="1" header="0.51200000000000001" footer="0.51200000000000001"/>
  <pageSetup paperSize="9" orientation="portrait" verticalDpi="0" r:id="rId1"/>
  <headerFooter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B2:J43"/>
  <sheetViews>
    <sheetView workbookViewId="0"/>
  </sheetViews>
  <sheetFormatPr defaultColWidth="8.88671875" defaultRowHeight="13.2" x14ac:dyDescent="0.2"/>
  <cols>
    <col min="1" max="1" width="2.6640625" style="642" customWidth="1"/>
    <col min="2" max="2" width="4.33203125" style="642" customWidth="1"/>
    <col min="3" max="3" width="8.88671875" style="642"/>
    <col min="4" max="4" width="19.21875" style="642" customWidth="1"/>
    <col min="5" max="5" width="7" style="642" customWidth="1"/>
    <col min="6" max="6" width="13.88671875" style="642" customWidth="1"/>
    <col min="7" max="7" width="13.33203125" style="642" customWidth="1"/>
    <col min="8" max="8" width="6.6640625" style="642" customWidth="1"/>
    <col min="9" max="9" width="12.77734375" style="642" customWidth="1"/>
    <col min="10" max="10" width="20" style="642" customWidth="1"/>
    <col min="11" max="16384" width="8.88671875" style="642"/>
  </cols>
  <sheetData>
    <row r="2" spans="2:10" ht="14.4" x14ac:dyDescent="0.2">
      <c r="B2" s="330" t="s">
        <v>1440</v>
      </c>
    </row>
    <row r="3" spans="2:10" ht="13.8" thickBot="1" x14ac:dyDescent="0.25"/>
    <row r="4" spans="2:10" ht="34.950000000000003" customHeight="1" thickTop="1" thickBot="1" x14ac:dyDescent="0.25">
      <c r="B4" s="642" t="s">
        <v>611</v>
      </c>
      <c r="C4" s="415" t="s">
        <v>281</v>
      </c>
      <c r="D4" s="806" t="s">
        <v>1441</v>
      </c>
      <c r="E4" s="804"/>
      <c r="F4" s="804"/>
      <c r="G4" s="804"/>
      <c r="H4" s="804"/>
      <c r="I4" s="805"/>
    </row>
    <row r="5" spans="2:10" ht="13.8" thickTop="1" x14ac:dyDescent="0.2"/>
    <row r="6" spans="2:10" x14ac:dyDescent="0.2">
      <c r="C6" s="331" t="s">
        <v>1377</v>
      </c>
      <c r="D6" s="102" t="s">
        <v>1451</v>
      </c>
    </row>
    <row r="7" spans="2:10" x14ac:dyDescent="0.2">
      <c r="C7" s="41"/>
      <c r="D7" s="41" t="s">
        <v>1452</v>
      </c>
    </row>
    <row r="8" spans="2:10" ht="6.75" customHeight="1" x14ac:dyDescent="0.2"/>
    <row r="9" spans="2:10" x14ac:dyDescent="0.2">
      <c r="C9" s="41"/>
      <c r="D9" s="41" t="s">
        <v>156</v>
      </c>
    </row>
    <row r="10" spans="2:10" ht="6.75" customHeight="1" x14ac:dyDescent="0.2">
      <c r="C10" s="41"/>
    </row>
    <row r="11" spans="2:10" x14ac:dyDescent="0.2">
      <c r="C11" s="41"/>
      <c r="D11" s="41" t="s">
        <v>1453</v>
      </c>
    </row>
    <row r="12" spans="2:10" x14ac:dyDescent="0.2">
      <c r="C12" s="41"/>
      <c r="D12" s="41"/>
    </row>
    <row r="14" spans="2:10" x14ac:dyDescent="0.2">
      <c r="B14" s="122" t="s">
        <v>1449</v>
      </c>
      <c r="C14" s="18" t="s">
        <v>1101</v>
      </c>
      <c r="D14" s="18" t="s">
        <v>1102</v>
      </c>
      <c r="E14" s="18" t="s">
        <v>1103</v>
      </c>
      <c r="F14" s="18" t="s">
        <v>1104</v>
      </c>
      <c r="G14" s="18" t="s">
        <v>1105</v>
      </c>
      <c r="H14" s="123" t="s">
        <v>1450</v>
      </c>
      <c r="I14" s="50"/>
      <c r="J14" s="18" t="s">
        <v>1447</v>
      </c>
    </row>
    <row r="15" spans="2:10" x14ac:dyDescent="0.2">
      <c r="C15" s="43"/>
      <c r="D15" s="43"/>
      <c r="E15" s="43"/>
      <c r="F15" s="44"/>
      <c r="G15" s="43"/>
      <c r="I15" s="49" t="s">
        <v>1442</v>
      </c>
      <c r="J15" s="638"/>
    </row>
    <row r="16" spans="2:10" x14ac:dyDescent="0.2">
      <c r="C16" s="45"/>
      <c r="D16" s="45"/>
      <c r="E16" s="45"/>
      <c r="F16" s="46"/>
      <c r="G16" s="45"/>
      <c r="I16" s="20" t="s">
        <v>1443</v>
      </c>
      <c r="J16" s="638"/>
    </row>
    <row r="17" spans="3:10" x14ac:dyDescent="0.2">
      <c r="C17" s="45"/>
      <c r="D17" s="45"/>
      <c r="E17" s="45"/>
      <c r="F17" s="46"/>
      <c r="G17" s="45"/>
      <c r="I17" s="20" t="s">
        <v>1444</v>
      </c>
      <c r="J17" s="638"/>
    </row>
    <row r="18" spans="3:10" x14ac:dyDescent="0.2">
      <c r="C18" s="45"/>
      <c r="D18" s="45"/>
      <c r="E18" s="45"/>
      <c r="F18" s="46"/>
      <c r="G18" s="45"/>
      <c r="I18" s="20" t="s">
        <v>1445</v>
      </c>
      <c r="J18" s="638"/>
    </row>
    <row r="19" spans="3:10" x14ac:dyDescent="0.2">
      <c r="C19" s="45"/>
      <c r="D19" s="45"/>
      <c r="E19" s="45"/>
      <c r="F19" s="46"/>
      <c r="G19" s="45"/>
      <c r="I19" s="20" t="s">
        <v>1446</v>
      </c>
      <c r="J19" s="638"/>
    </row>
    <row r="20" spans="3:10" x14ac:dyDescent="0.2">
      <c r="C20" s="45"/>
      <c r="D20" s="45"/>
      <c r="E20" s="45"/>
      <c r="F20" s="46"/>
      <c r="G20" s="45"/>
      <c r="I20" s="20" t="s">
        <v>1448</v>
      </c>
      <c r="J20" s="638"/>
    </row>
    <row r="21" spans="3:10" x14ac:dyDescent="0.2">
      <c r="C21" s="45"/>
      <c r="D21" s="45"/>
      <c r="E21" s="45"/>
      <c r="F21" s="46"/>
      <c r="G21" s="45"/>
    </row>
    <row r="22" spans="3:10" x14ac:dyDescent="0.2">
      <c r="C22" s="45"/>
      <c r="D22" s="45"/>
      <c r="E22" s="45"/>
      <c r="F22" s="46"/>
      <c r="G22" s="45"/>
    </row>
    <row r="23" spans="3:10" x14ac:dyDescent="0.2">
      <c r="C23" s="45"/>
      <c r="D23" s="45"/>
      <c r="E23" s="45"/>
      <c r="F23" s="46"/>
      <c r="G23" s="45"/>
    </row>
    <row r="24" spans="3:10" x14ac:dyDescent="0.2">
      <c r="C24" s="45"/>
      <c r="D24" s="45"/>
      <c r="E24" s="45"/>
      <c r="F24" s="46"/>
      <c r="G24" s="45"/>
    </row>
    <row r="25" spans="3:10" x14ac:dyDescent="0.2">
      <c r="C25" s="45"/>
      <c r="D25" s="45"/>
      <c r="E25" s="45"/>
      <c r="F25" s="46"/>
      <c r="G25" s="45"/>
    </row>
    <row r="26" spans="3:10" x14ac:dyDescent="0.2">
      <c r="C26" s="45"/>
      <c r="D26" s="45"/>
      <c r="E26" s="45"/>
      <c r="F26" s="46"/>
      <c r="G26" s="45"/>
    </row>
    <row r="27" spans="3:10" x14ac:dyDescent="0.2">
      <c r="C27" s="45"/>
      <c r="D27" s="45"/>
      <c r="E27" s="45"/>
      <c r="F27" s="46"/>
      <c r="G27" s="45"/>
    </row>
    <row r="28" spans="3:10" x14ac:dyDescent="0.2">
      <c r="C28" s="45"/>
      <c r="D28" s="45"/>
      <c r="E28" s="45"/>
      <c r="F28" s="46"/>
      <c r="G28" s="45"/>
    </row>
    <row r="29" spans="3:10" x14ac:dyDescent="0.2">
      <c r="C29" s="45"/>
      <c r="D29" s="45"/>
      <c r="E29" s="45"/>
      <c r="F29" s="46"/>
      <c r="G29" s="45"/>
    </row>
    <row r="30" spans="3:10" x14ac:dyDescent="0.2">
      <c r="C30" s="45"/>
      <c r="D30" s="45"/>
      <c r="E30" s="45"/>
      <c r="F30" s="46"/>
      <c r="G30" s="45"/>
    </row>
    <row r="31" spans="3:10" x14ac:dyDescent="0.2">
      <c r="C31" s="45"/>
      <c r="D31" s="45"/>
      <c r="E31" s="45"/>
      <c r="F31" s="46"/>
      <c r="G31" s="45"/>
    </row>
    <row r="32" spans="3:10" x14ac:dyDescent="0.2">
      <c r="C32" s="45"/>
      <c r="D32" s="45"/>
      <c r="E32" s="45"/>
      <c r="F32" s="46"/>
      <c r="G32" s="45"/>
    </row>
    <row r="33" spans="3:7" x14ac:dyDescent="0.2">
      <c r="C33" s="45"/>
      <c r="D33" s="45"/>
      <c r="E33" s="45"/>
      <c r="F33" s="46"/>
      <c r="G33" s="45"/>
    </row>
    <row r="34" spans="3:7" x14ac:dyDescent="0.2">
      <c r="C34" s="45"/>
      <c r="D34" s="45"/>
      <c r="E34" s="45"/>
      <c r="F34" s="46"/>
      <c r="G34" s="45"/>
    </row>
    <row r="35" spans="3:7" x14ac:dyDescent="0.2">
      <c r="C35" s="45"/>
      <c r="D35" s="45"/>
      <c r="E35" s="45"/>
      <c r="F35" s="46"/>
      <c r="G35" s="45"/>
    </row>
    <row r="36" spans="3:7" x14ac:dyDescent="0.2">
      <c r="C36" s="45"/>
      <c r="D36" s="45"/>
      <c r="E36" s="45"/>
      <c r="F36" s="46"/>
      <c r="G36" s="45"/>
    </row>
    <row r="37" spans="3:7" x14ac:dyDescent="0.2">
      <c r="C37" s="45"/>
      <c r="D37" s="45"/>
      <c r="E37" s="45"/>
      <c r="F37" s="46"/>
      <c r="G37" s="45"/>
    </row>
    <row r="38" spans="3:7" x14ac:dyDescent="0.2">
      <c r="C38" s="45"/>
      <c r="D38" s="45"/>
      <c r="E38" s="45"/>
      <c r="F38" s="46"/>
      <c r="G38" s="45"/>
    </row>
    <row r="39" spans="3:7" x14ac:dyDescent="0.2">
      <c r="C39" s="45"/>
      <c r="D39" s="45"/>
      <c r="E39" s="45"/>
      <c r="F39" s="46"/>
      <c r="G39" s="45"/>
    </row>
    <row r="40" spans="3:7" x14ac:dyDescent="0.2">
      <c r="C40" s="45"/>
      <c r="D40" s="45"/>
      <c r="E40" s="45"/>
      <c r="F40" s="46"/>
      <c r="G40" s="45"/>
    </row>
    <row r="41" spans="3:7" x14ac:dyDescent="0.2">
      <c r="C41" s="45"/>
      <c r="D41" s="45"/>
      <c r="E41" s="45"/>
      <c r="F41" s="46"/>
      <c r="G41" s="45"/>
    </row>
    <row r="42" spans="3:7" x14ac:dyDescent="0.2">
      <c r="C42" s="45"/>
      <c r="D42" s="45"/>
      <c r="E42" s="45"/>
      <c r="F42" s="46"/>
      <c r="G42" s="45"/>
    </row>
    <row r="43" spans="3:7" x14ac:dyDescent="0.2">
      <c r="C43" s="47"/>
      <c r="D43" s="47"/>
      <c r="E43" s="47"/>
      <c r="F43" s="48"/>
      <c r="G43" s="47"/>
    </row>
  </sheetData>
  <mergeCells count="1">
    <mergeCell ref="D4:I4"/>
  </mergeCells>
  <phoneticPr fontId="5"/>
  <conditionalFormatting sqref="C15:G43">
    <cfRule type="expression" dxfId="35" priority="1" stopIfTrue="1">
      <formula>ROW()=#REF!</formula>
    </cfRule>
    <cfRule type="expression" dxfId="34" priority="2" stopIfTrue="1">
      <formula>MOD(ROW(),2)=0</formula>
    </cfRule>
  </conditionalFormatting>
  <pageMargins left="0.75" right="0.75" top="1" bottom="1" header="0.51200000000000001" footer="0.51200000000000001"/>
  <pageSetup paperSize="9" orientation="portrait" verticalDpi="0" r:id="rId1"/>
  <headerFooter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4"/>
  <dimension ref="B2:M29"/>
  <sheetViews>
    <sheetView workbookViewId="0"/>
  </sheetViews>
  <sheetFormatPr defaultRowHeight="13.2" x14ac:dyDescent="0.2"/>
  <cols>
    <col min="1" max="1" width="2.6640625" customWidth="1"/>
    <col min="2" max="2" width="4.44140625" customWidth="1"/>
    <col min="4" max="4" width="11.6640625" customWidth="1"/>
    <col min="11" max="11" width="4.6640625" customWidth="1"/>
  </cols>
  <sheetData>
    <row r="2" spans="2:12" ht="14.4" x14ac:dyDescent="0.2">
      <c r="B2" s="330" t="s">
        <v>414</v>
      </c>
    </row>
    <row r="3" spans="2:12" ht="13.8" thickBot="1" x14ac:dyDescent="0.25"/>
    <row r="4" spans="2:12" s="53" customFormat="1" ht="20.100000000000001" customHeight="1" thickTop="1" thickBot="1" x14ac:dyDescent="0.25">
      <c r="B4" t="s">
        <v>924</v>
      </c>
      <c r="C4" s="415" t="s">
        <v>1381</v>
      </c>
      <c r="D4" s="116" t="s">
        <v>949</v>
      </c>
      <c r="E4" s="116"/>
      <c r="F4" s="116"/>
      <c r="G4" s="116"/>
      <c r="H4" s="116"/>
      <c r="I4" s="116"/>
      <c r="J4" s="116"/>
      <c r="K4" s="413"/>
      <c r="L4"/>
    </row>
    <row r="5" spans="2:12" ht="13.8" thickTop="1" x14ac:dyDescent="0.2"/>
    <row r="6" spans="2:12" s="36" customFormat="1" x14ac:dyDescent="0.2">
      <c r="C6" s="331" t="s">
        <v>1377</v>
      </c>
      <c r="D6" s="102" t="s">
        <v>161</v>
      </c>
    </row>
    <row r="7" spans="2:12" s="36" customFormat="1" ht="6.75" customHeight="1" x14ac:dyDescent="0.2"/>
    <row r="8" spans="2:12" s="36" customFormat="1" x14ac:dyDescent="0.2">
      <c r="C8" s="102"/>
      <c r="D8" s="102" t="s">
        <v>162</v>
      </c>
    </row>
    <row r="9" spans="2:12" s="36" customFormat="1" ht="6.75" customHeight="1" x14ac:dyDescent="0.2"/>
    <row r="10" spans="2:12" s="36" customFormat="1" ht="18" customHeight="1" x14ac:dyDescent="0.2">
      <c r="C10" s="102"/>
      <c r="D10" s="102" t="s">
        <v>163</v>
      </c>
    </row>
    <row r="11" spans="2:12" s="36" customFormat="1" ht="6.75" customHeight="1" x14ac:dyDescent="0.2"/>
    <row r="12" spans="2:12" s="36" customFormat="1" ht="13.5" customHeight="1" x14ac:dyDescent="0.2">
      <c r="C12" s="102"/>
      <c r="D12" s="102" t="s">
        <v>164</v>
      </c>
    </row>
    <row r="13" spans="2:12" s="36" customFormat="1" ht="13.5" customHeight="1" x14ac:dyDescent="0.2">
      <c r="C13" s="102"/>
      <c r="D13" s="102" t="s">
        <v>165</v>
      </c>
    </row>
    <row r="14" spans="2:12" ht="13.5" customHeight="1" x14ac:dyDescent="0.2"/>
    <row r="16" spans="2:12" ht="26.4" x14ac:dyDescent="0.2">
      <c r="D16" s="52" t="s">
        <v>1030</v>
      </c>
      <c r="E16" s="54" t="s">
        <v>1031</v>
      </c>
      <c r="F16" s="54" t="s">
        <v>1032</v>
      </c>
      <c r="G16" s="52" t="s">
        <v>439</v>
      </c>
      <c r="H16" s="52" t="s">
        <v>1193</v>
      </c>
      <c r="I16" s="52" t="s">
        <v>1194</v>
      </c>
      <c r="J16" s="52" t="s">
        <v>1195</v>
      </c>
    </row>
    <row r="17" spans="4:13" x14ac:dyDescent="0.2">
      <c r="D17" s="151"/>
      <c r="E17" s="151"/>
      <c r="F17" s="151"/>
      <c r="G17" s="151"/>
      <c r="H17" s="151"/>
      <c r="I17" s="151"/>
      <c r="J17" s="151"/>
    </row>
    <row r="18" spans="4:13" x14ac:dyDescent="0.2">
      <c r="D18" s="816" t="s">
        <v>1002</v>
      </c>
      <c r="E18" s="817"/>
      <c r="F18" s="818"/>
    </row>
    <row r="19" spans="4:13" x14ac:dyDescent="0.2">
      <c r="D19" s="813"/>
      <c r="E19" s="814"/>
      <c r="F19" s="815"/>
    </row>
    <row r="21" spans="4:13" x14ac:dyDescent="0.2">
      <c r="D21" s="8"/>
      <c r="E21" s="8"/>
      <c r="F21" s="8"/>
      <c r="G21" s="8"/>
      <c r="H21" s="8"/>
      <c r="I21" s="8"/>
      <c r="J21" s="8"/>
      <c r="L21" s="807" t="s">
        <v>1122</v>
      </c>
      <c r="M21" s="808"/>
    </row>
    <row r="22" spans="4:13" x14ac:dyDescent="0.2">
      <c r="D22" s="6"/>
      <c r="E22" s="1"/>
      <c r="F22" s="1"/>
      <c r="G22" s="1"/>
      <c r="H22" s="1"/>
      <c r="I22" s="1"/>
      <c r="J22" s="5"/>
      <c r="L22" s="809"/>
      <c r="M22" s="810"/>
    </row>
    <row r="23" spans="4:13" x14ac:dyDescent="0.2">
      <c r="D23" s="6"/>
      <c r="E23" s="1"/>
      <c r="F23" s="1"/>
      <c r="G23" s="1"/>
      <c r="H23" s="1"/>
      <c r="I23" s="1"/>
      <c r="J23" s="5"/>
      <c r="L23" s="809"/>
      <c r="M23" s="810"/>
    </row>
    <row r="24" spans="4:13" x14ac:dyDescent="0.2">
      <c r="D24" s="6"/>
      <c r="E24" s="1"/>
      <c r="F24" s="1"/>
      <c r="G24" s="1"/>
      <c r="H24" s="1"/>
      <c r="I24" s="1"/>
      <c r="J24" s="5"/>
      <c r="L24" s="809"/>
      <c r="M24" s="810"/>
    </row>
    <row r="25" spans="4:13" x14ac:dyDescent="0.2">
      <c r="D25" s="6"/>
      <c r="E25" s="1"/>
      <c r="F25" s="1"/>
      <c r="G25" s="1"/>
      <c r="H25" s="1"/>
      <c r="I25" s="1"/>
      <c r="J25" s="5"/>
      <c r="L25" s="809"/>
      <c r="M25" s="810"/>
    </row>
    <row r="26" spans="4:13" x14ac:dyDescent="0.2">
      <c r="D26" s="6"/>
      <c r="E26" s="1"/>
      <c r="F26" s="1"/>
      <c r="G26" s="1"/>
      <c r="H26" s="1"/>
      <c r="I26" s="1"/>
      <c r="J26" s="5"/>
      <c r="L26" s="809"/>
      <c r="M26" s="810"/>
    </row>
    <row r="27" spans="4:13" x14ac:dyDescent="0.2">
      <c r="D27" s="6"/>
      <c r="E27" s="1"/>
      <c r="F27" s="1"/>
      <c r="G27" s="1"/>
      <c r="H27" s="1"/>
      <c r="I27" s="1"/>
      <c r="J27" s="5"/>
      <c r="L27" s="809"/>
      <c r="M27" s="810"/>
    </row>
    <row r="28" spans="4:13" x14ac:dyDescent="0.2">
      <c r="D28" s="6"/>
      <c r="E28" s="1"/>
      <c r="F28" s="1"/>
      <c r="G28" s="1"/>
      <c r="H28" s="1"/>
      <c r="I28" s="1"/>
      <c r="J28" s="5"/>
      <c r="L28" s="809"/>
      <c r="M28" s="810"/>
    </row>
    <row r="29" spans="4:13" x14ac:dyDescent="0.2">
      <c r="D29" s="7"/>
      <c r="E29" s="8"/>
      <c r="F29" s="8"/>
      <c r="G29" s="8"/>
      <c r="H29" s="8"/>
      <c r="I29" s="8"/>
      <c r="J29" s="9"/>
      <c r="L29" s="811"/>
      <c r="M29" s="812"/>
    </row>
  </sheetData>
  <mergeCells count="3">
    <mergeCell ref="L21:M29"/>
    <mergeCell ref="D19:F19"/>
    <mergeCell ref="D18:F18"/>
  </mergeCells>
  <phoneticPr fontId="5"/>
  <pageMargins left="0.75" right="0.75" top="1" bottom="1" header="0.51200000000000001" footer="0.51200000000000001"/>
  <headerFooter alignWithMargins="0"/>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1"/>
  <dimension ref="B2:M40"/>
  <sheetViews>
    <sheetView showRowColHeaders="0" workbookViewId="0"/>
  </sheetViews>
  <sheetFormatPr defaultRowHeight="13.2" x14ac:dyDescent="0.2"/>
  <cols>
    <col min="1" max="1" width="2.6640625" customWidth="1"/>
    <col min="2" max="2" width="4.33203125" customWidth="1"/>
    <col min="4" max="4" width="14.33203125" customWidth="1"/>
    <col min="5" max="5" width="15" customWidth="1"/>
    <col min="6" max="6" width="9.6640625" customWidth="1"/>
    <col min="7" max="7" width="12.77734375" customWidth="1"/>
    <col min="9" max="9" width="2.44140625" customWidth="1"/>
    <col min="11" max="11" width="10.6640625" customWidth="1"/>
    <col min="13" max="13" width="9.21875" customWidth="1"/>
  </cols>
  <sheetData>
    <row r="2" spans="2:13" ht="14.4" x14ac:dyDescent="0.2">
      <c r="B2" s="330" t="s">
        <v>415</v>
      </c>
    </row>
    <row r="3" spans="2:13" ht="13.5" customHeight="1" thickBot="1" x14ac:dyDescent="0.25"/>
    <row r="4" spans="2:13" ht="13.5" customHeight="1" thickTop="1" x14ac:dyDescent="0.2">
      <c r="C4" s="660" t="s">
        <v>1342</v>
      </c>
      <c r="D4" s="790" t="s">
        <v>72</v>
      </c>
      <c r="E4" s="669"/>
      <c r="F4" s="669"/>
      <c r="G4" s="669"/>
      <c r="H4" s="669"/>
      <c r="I4" s="669"/>
      <c r="J4" s="669"/>
      <c r="K4" s="669"/>
      <c r="L4" s="669"/>
      <c r="M4" s="414"/>
    </row>
    <row r="5" spans="2:13" x14ac:dyDescent="0.2">
      <c r="C5" s="678"/>
      <c r="D5" s="800"/>
      <c r="E5" s="797"/>
      <c r="F5" s="797"/>
      <c r="G5" s="797"/>
      <c r="H5" s="797"/>
      <c r="I5" s="797"/>
      <c r="J5" s="797"/>
      <c r="K5" s="797"/>
      <c r="L5" s="797"/>
      <c r="M5" s="414"/>
    </row>
    <row r="6" spans="2:13" x14ac:dyDescent="0.2">
      <c r="C6" s="678"/>
      <c r="D6" s="800"/>
      <c r="E6" s="797"/>
      <c r="F6" s="797"/>
      <c r="G6" s="797"/>
      <c r="H6" s="797"/>
      <c r="I6" s="797"/>
      <c r="J6" s="797"/>
      <c r="K6" s="797"/>
      <c r="L6" s="797"/>
      <c r="M6" s="414"/>
    </row>
    <row r="7" spans="2:13" ht="13.5" customHeight="1" thickBot="1" x14ac:dyDescent="0.25">
      <c r="C7" s="679"/>
      <c r="D7" s="791"/>
      <c r="E7" s="670"/>
      <c r="F7" s="670"/>
      <c r="G7" s="670"/>
      <c r="H7" s="670"/>
      <c r="I7" s="670"/>
      <c r="J7" s="670"/>
      <c r="K7" s="670"/>
      <c r="L7" s="670"/>
      <c r="M7" s="414"/>
    </row>
    <row r="8" spans="2:13" ht="13.8" thickTop="1" x14ac:dyDescent="0.2"/>
    <row r="9" spans="2:13" x14ac:dyDescent="0.2">
      <c r="C9" s="331" t="s">
        <v>1343</v>
      </c>
      <c r="D9" s="97" t="s">
        <v>729</v>
      </c>
    </row>
    <row r="10" spans="2:13" ht="6.75" customHeight="1" x14ac:dyDescent="0.2">
      <c r="C10" s="97"/>
      <c r="D10" s="97"/>
    </row>
    <row r="11" spans="2:13" x14ac:dyDescent="0.2">
      <c r="D11" s="564" t="s">
        <v>76</v>
      </c>
      <c r="E11" s="97" t="s">
        <v>166</v>
      </c>
    </row>
    <row r="12" spans="2:13" ht="6.75" customHeight="1" x14ac:dyDescent="0.2">
      <c r="C12" s="98"/>
      <c r="D12" s="39"/>
      <c r="E12" s="98"/>
      <c r="F12" s="39"/>
      <c r="G12" s="39"/>
      <c r="H12" s="39"/>
      <c r="I12" s="39"/>
      <c r="J12" s="39"/>
      <c r="K12" s="39"/>
      <c r="L12" s="39"/>
    </row>
    <row r="13" spans="2:13" x14ac:dyDescent="0.2">
      <c r="D13" s="564" t="s">
        <v>77</v>
      </c>
      <c r="E13" s="97" t="s">
        <v>167</v>
      </c>
    </row>
    <row r="14" spans="2:13" ht="19.5" customHeight="1" x14ac:dyDescent="0.2">
      <c r="D14" s="133" t="s">
        <v>941</v>
      </c>
      <c r="E14" s="134" t="s">
        <v>614</v>
      </c>
    </row>
    <row r="15" spans="2:13" x14ac:dyDescent="0.2">
      <c r="E15" s="134" t="s">
        <v>57</v>
      </c>
    </row>
    <row r="17" spans="3:12" x14ac:dyDescent="0.2">
      <c r="G17" s="30"/>
      <c r="H17" s="105"/>
      <c r="I17" s="565"/>
      <c r="J17" s="816" t="str">
        <f>IF(L17="ON","自動計算ON","自動計算OFF")</f>
        <v>自動計算ON</v>
      </c>
      <c r="K17" s="818"/>
      <c r="L17" s="498" t="s">
        <v>71</v>
      </c>
    </row>
    <row r="19" spans="3:12" x14ac:dyDescent="0.2">
      <c r="C19" s="18" t="s">
        <v>436</v>
      </c>
      <c r="D19" s="18" t="s">
        <v>1037</v>
      </c>
      <c r="E19" s="18" t="s">
        <v>1038</v>
      </c>
      <c r="F19" s="18" t="s">
        <v>1039</v>
      </c>
      <c r="G19" s="18" t="s">
        <v>1040</v>
      </c>
      <c r="H19" s="18" t="s">
        <v>1041</v>
      </c>
      <c r="J19" s="18" t="s">
        <v>82</v>
      </c>
      <c r="K19" s="18" t="s">
        <v>438</v>
      </c>
    </row>
    <row r="20" spans="3:12" x14ac:dyDescent="0.2">
      <c r="C20" s="223">
        <f>IF(D20&lt;&gt;"",1,0)</f>
        <v>0</v>
      </c>
      <c r="D20" s="151"/>
      <c r="E20" s="151"/>
      <c r="F20" s="151"/>
      <c r="G20" s="151"/>
      <c r="H20" s="151"/>
      <c r="J20" s="151">
        <f>COUNTA(D20:D40)</f>
        <v>0</v>
      </c>
      <c r="K20" s="151">
        <f>IF(J20=0,0,SUM(G20:G40)/J20)</f>
        <v>0</v>
      </c>
    </row>
    <row r="21" spans="3:12" x14ac:dyDescent="0.2">
      <c r="C21" s="223">
        <f>IF(D21&lt;&gt;"",C20+1,0)</f>
        <v>0</v>
      </c>
      <c r="D21" s="151"/>
      <c r="E21" s="151"/>
      <c r="F21" s="151"/>
      <c r="G21" s="151"/>
      <c r="H21" s="151"/>
    </row>
    <row r="22" spans="3:12" x14ac:dyDescent="0.2">
      <c r="C22" s="223">
        <f t="shared" ref="C22:C36" si="0">IF(D22&lt;&gt;"",C21+1,0)</f>
        <v>0</v>
      </c>
      <c r="D22" s="151"/>
      <c r="E22" s="151"/>
      <c r="F22" s="151"/>
      <c r="G22" s="151"/>
      <c r="H22" s="151"/>
      <c r="J22" s="52" t="s">
        <v>713</v>
      </c>
      <c r="K22" s="566"/>
      <c r="L22" s="567"/>
    </row>
    <row r="23" spans="3:12" x14ac:dyDescent="0.2">
      <c r="C23" s="223">
        <f t="shared" si="0"/>
        <v>0</v>
      </c>
      <c r="D23" s="151"/>
      <c r="E23" s="151"/>
      <c r="F23" s="151"/>
      <c r="G23" s="151"/>
      <c r="H23" s="151"/>
      <c r="J23" s="52" t="s">
        <v>714</v>
      </c>
      <c r="K23" s="566"/>
      <c r="L23" s="567"/>
    </row>
    <row r="24" spans="3:12" x14ac:dyDescent="0.2">
      <c r="C24" s="223">
        <f t="shared" si="0"/>
        <v>0</v>
      </c>
      <c r="D24" s="151"/>
      <c r="E24" s="151"/>
      <c r="F24" s="151"/>
      <c r="G24" s="151"/>
      <c r="H24" s="151"/>
      <c r="J24" s="498"/>
    </row>
    <row r="25" spans="3:12" x14ac:dyDescent="0.2">
      <c r="C25" s="223">
        <f t="shared" si="0"/>
        <v>0</v>
      </c>
      <c r="D25" s="151"/>
      <c r="E25" s="151"/>
      <c r="F25" s="151"/>
      <c r="G25" s="151"/>
      <c r="H25" s="151"/>
      <c r="J25" s="52" t="s">
        <v>715</v>
      </c>
      <c r="K25" s="566">
        <f>自動計算_終了時間-自動計算_開始時間</f>
        <v>0</v>
      </c>
    </row>
    <row r="26" spans="3:12" x14ac:dyDescent="0.2">
      <c r="C26" s="223">
        <f t="shared" si="0"/>
        <v>0</v>
      </c>
      <c r="D26" s="151"/>
      <c r="E26" s="151"/>
      <c r="F26" s="151"/>
      <c r="G26" s="151"/>
      <c r="H26" s="151"/>
    </row>
    <row r="27" spans="3:12" x14ac:dyDescent="0.2">
      <c r="C27" s="223">
        <f t="shared" si="0"/>
        <v>0</v>
      </c>
      <c r="D27" s="151"/>
      <c r="E27" s="151"/>
      <c r="F27" s="151"/>
      <c r="G27" s="151"/>
      <c r="H27" s="151"/>
    </row>
    <row r="28" spans="3:12" x14ac:dyDescent="0.2">
      <c r="C28" s="223">
        <f t="shared" si="0"/>
        <v>0</v>
      </c>
      <c r="D28" s="151"/>
      <c r="E28" s="151"/>
      <c r="F28" s="151"/>
      <c r="G28" s="151"/>
      <c r="H28" s="151"/>
    </row>
    <row r="29" spans="3:12" x14ac:dyDescent="0.2">
      <c r="C29" s="223">
        <f t="shared" si="0"/>
        <v>0</v>
      </c>
      <c r="D29" s="151"/>
      <c r="E29" s="151"/>
      <c r="F29" s="151"/>
      <c r="G29" s="151"/>
      <c r="H29" s="151"/>
    </row>
    <row r="30" spans="3:12" x14ac:dyDescent="0.2">
      <c r="C30" s="223">
        <f t="shared" si="0"/>
        <v>0</v>
      </c>
      <c r="D30" s="151"/>
      <c r="E30" s="151"/>
      <c r="F30" s="151"/>
      <c r="G30" s="151"/>
      <c r="H30" s="151"/>
    </row>
    <row r="31" spans="3:12" x14ac:dyDescent="0.2">
      <c r="C31" s="223">
        <f t="shared" si="0"/>
        <v>0</v>
      </c>
      <c r="D31" s="151"/>
      <c r="E31" s="151"/>
      <c r="F31" s="151"/>
      <c r="G31" s="151"/>
      <c r="H31" s="151"/>
    </row>
    <row r="32" spans="3:12" x14ac:dyDescent="0.2">
      <c r="C32" s="223">
        <f t="shared" si="0"/>
        <v>0</v>
      </c>
      <c r="D32" s="151"/>
      <c r="E32" s="151"/>
      <c r="F32" s="151"/>
      <c r="G32" s="151"/>
      <c r="H32" s="151"/>
    </row>
    <row r="33" spans="3:8" x14ac:dyDescent="0.2">
      <c r="C33" s="223">
        <f t="shared" si="0"/>
        <v>0</v>
      </c>
      <c r="D33" s="151"/>
      <c r="E33" s="151"/>
      <c r="F33" s="151"/>
      <c r="G33" s="151"/>
      <c r="H33" s="151"/>
    </row>
    <row r="34" spans="3:8" x14ac:dyDescent="0.2">
      <c r="C34" s="223">
        <f t="shared" si="0"/>
        <v>0</v>
      </c>
      <c r="D34" s="151"/>
      <c r="E34" s="151"/>
      <c r="F34" s="151"/>
      <c r="G34" s="151"/>
      <c r="H34" s="151"/>
    </row>
    <row r="35" spans="3:8" x14ac:dyDescent="0.2">
      <c r="C35" s="223">
        <f t="shared" si="0"/>
        <v>0</v>
      </c>
      <c r="D35" s="151"/>
      <c r="E35" s="151"/>
      <c r="F35" s="151"/>
      <c r="G35" s="151"/>
      <c r="H35" s="151"/>
    </row>
    <row r="36" spans="3:8" x14ac:dyDescent="0.2">
      <c r="C36" s="223">
        <f t="shared" si="0"/>
        <v>0</v>
      </c>
      <c r="D36" s="151"/>
      <c r="E36" s="151"/>
      <c r="F36" s="151"/>
      <c r="G36" s="151"/>
      <c r="H36" s="151"/>
    </row>
    <row r="37" spans="3:8" x14ac:dyDescent="0.2">
      <c r="C37" s="223">
        <f>IF(D37&lt;&gt;"",C36+1,0)</f>
        <v>0</v>
      </c>
      <c r="D37" s="151"/>
      <c r="E37" s="151"/>
      <c r="F37" s="151"/>
      <c r="G37" s="151"/>
      <c r="H37" s="151"/>
    </row>
    <row r="38" spans="3:8" x14ac:dyDescent="0.2">
      <c r="C38" s="223">
        <f>IF(D38&lt;&gt;"",C37+1,0)</f>
        <v>0</v>
      </c>
      <c r="D38" s="151"/>
      <c r="E38" s="151"/>
      <c r="F38" s="151"/>
      <c r="G38" s="151"/>
      <c r="H38" s="151"/>
    </row>
    <row r="39" spans="3:8" x14ac:dyDescent="0.2">
      <c r="C39" s="223">
        <f>IF(D39&lt;&gt;"",C38+1,0)</f>
        <v>0</v>
      </c>
      <c r="D39" s="151"/>
      <c r="E39" s="151"/>
      <c r="F39" s="151"/>
      <c r="G39" s="151"/>
      <c r="H39" s="151"/>
    </row>
    <row r="40" spans="3:8" x14ac:dyDescent="0.2">
      <c r="C40" s="223">
        <f>IF(D40&lt;&gt;"",C39+1,0)</f>
        <v>0</v>
      </c>
      <c r="D40" s="151"/>
      <c r="E40" s="151"/>
      <c r="F40" s="151"/>
      <c r="G40" s="151"/>
      <c r="H40" s="151"/>
    </row>
  </sheetData>
  <mergeCells count="3">
    <mergeCell ref="C4:C7"/>
    <mergeCell ref="D4:L7"/>
    <mergeCell ref="J17:K17"/>
  </mergeCells>
  <phoneticPr fontId="5"/>
  <pageMargins left="0.75" right="0.75" top="1" bottom="1" header="0.51200000000000001" footer="0.51200000000000001"/>
  <pageSetup paperSize="9" orientation="portrait" verticalDpi="0" r:id="rId1"/>
  <headerFooter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8"/>
  <dimension ref="B2:P32"/>
  <sheetViews>
    <sheetView workbookViewId="0"/>
  </sheetViews>
  <sheetFormatPr defaultRowHeight="13.2" x14ac:dyDescent="0.2"/>
  <cols>
    <col min="1" max="1" width="2.6640625" customWidth="1"/>
    <col min="2" max="2" width="4.33203125" customWidth="1"/>
    <col min="4" max="4" width="19.21875" customWidth="1"/>
    <col min="5" max="5" width="5.44140625" customWidth="1"/>
    <col min="6" max="6" width="12.6640625" customWidth="1"/>
    <col min="8" max="8" width="12.109375" customWidth="1"/>
    <col min="9" max="12" width="17.109375" customWidth="1"/>
    <col min="16" max="16" width="2.44140625" bestFit="1" customWidth="1"/>
  </cols>
  <sheetData>
    <row r="2" spans="2:16" ht="14.4" x14ac:dyDescent="0.2">
      <c r="B2" s="330" t="s">
        <v>416</v>
      </c>
    </row>
    <row r="3" spans="2:16" ht="13.8" thickBot="1" x14ac:dyDescent="0.25"/>
    <row r="4" spans="2:16" ht="14.25" customHeight="1" thickTop="1" x14ac:dyDescent="0.2">
      <c r="C4" s="660" t="s">
        <v>1342</v>
      </c>
      <c r="D4" s="687" t="s">
        <v>1392</v>
      </c>
      <c r="E4" s="819"/>
      <c r="F4" s="819"/>
      <c r="G4" s="819"/>
      <c r="H4" s="819"/>
      <c r="I4" s="820"/>
      <c r="J4" s="53"/>
    </row>
    <row r="5" spans="2:16" x14ac:dyDescent="0.2">
      <c r="C5" s="678"/>
      <c r="D5" s="821"/>
      <c r="E5" s="822"/>
      <c r="F5" s="822"/>
      <c r="G5" s="822"/>
      <c r="H5" s="822"/>
      <c r="I5" s="823"/>
      <c r="J5" s="53"/>
    </row>
    <row r="6" spans="2:16" ht="13.8" thickBot="1" x14ac:dyDescent="0.25">
      <c r="C6" s="679"/>
      <c r="D6" s="824"/>
      <c r="E6" s="825"/>
      <c r="F6" s="825"/>
      <c r="G6" s="825"/>
      <c r="H6" s="825"/>
      <c r="I6" s="826"/>
      <c r="J6" s="53"/>
    </row>
    <row r="7" spans="2:16" ht="13.8" thickTop="1" x14ac:dyDescent="0.2"/>
    <row r="8" spans="2:16" s="36" customFormat="1" x14ac:dyDescent="0.2">
      <c r="C8" s="339" t="s">
        <v>192</v>
      </c>
      <c r="D8" s="102" t="s">
        <v>1344</v>
      </c>
      <c r="E8" s="426"/>
      <c r="F8" s="331"/>
      <c r="G8" s="427"/>
      <c r="H8" s="430" t="s">
        <v>1252</v>
      </c>
      <c r="I8" s="428" t="str">
        <f>メニュー_システムパス名&amp;"\SampleDB.csv"</f>
        <v>\SampleDB.csv</v>
      </c>
      <c r="P8" s="36">
        <v>1</v>
      </c>
    </row>
    <row r="9" spans="2:16" s="36" customFormat="1" x14ac:dyDescent="0.2">
      <c r="C9" s="331"/>
      <c r="D9" s="102" t="s">
        <v>1253</v>
      </c>
      <c r="E9" s="429"/>
      <c r="F9" s="102"/>
      <c r="G9" s="427"/>
      <c r="H9" s="430" t="s">
        <v>1301</v>
      </c>
      <c r="I9" s="428">
        <v>1</v>
      </c>
      <c r="J9" s="431" t="str">
        <f>IF(I9=2,"(ダイアログ指定)",IF(I9=1,"(直接指定)",""))</f>
        <v>(直接指定)</v>
      </c>
      <c r="P9" s="36">
        <v>2</v>
      </c>
    </row>
    <row r="10" spans="2:16" s="36" customFormat="1" x14ac:dyDescent="0.2">
      <c r="C10" s="339"/>
      <c r="D10" s="102" t="s">
        <v>1300</v>
      </c>
      <c r="E10" s="427"/>
      <c r="F10" s="427"/>
      <c r="G10" s="427"/>
      <c r="H10" s="430" t="s">
        <v>1309</v>
      </c>
      <c r="I10" s="428" t="s">
        <v>487</v>
      </c>
    </row>
    <row r="11" spans="2:16" s="36" customFormat="1" x14ac:dyDescent="0.2">
      <c r="C11" s="339"/>
      <c r="H11" s="430" t="s">
        <v>895</v>
      </c>
      <c r="I11" s="428" t="s">
        <v>1393</v>
      </c>
    </row>
    <row r="12" spans="2:16" s="36" customFormat="1" x14ac:dyDescent="0.2">
      <c r="C12" s="339" t="s">
        <v>484</v>
      </c>
      <c r="H12" s="430" t="s">
        <v>1321</v>
      </c>
      <c r="I12" s="428" t="s">
        <v>502</v>
      </c>
    </row>
    <row r="13" spans="2:16" s="36" customFormat="1" x14ac:dyDescent="0.2">
      <c r="C13" s="339"/>
      <c r="D13" s="428" t="s">
        <v>486</v>
      </c>
      <c r="H13" s="430"/>
      <c r="I13" s="428"/>
    </row>
    <row r="14" spans="2:16" s="36" customFormat="1" x14ac:dyDescent="0.2">
      <c r="C14" s="339"/>
      <c r="D14" s="102" t="s">
        <v>485</v>
      </c>
      <c r="H14" s="430"/>
      <c r="I14" s="428"/>
    </row>
    <row r="16" spans="2:16" x14ac:dyDescent="0.2">
      <c r="C16" s="360" t="s">
        <v>1101</v>
      </c>
      <c r="D16" s="360" t="s">
        <v>1102</v>
      </c>
      <c r="E16" s="360" t="s">
        <v>1103</v>
      </c>
      <c r="F16" s="360" t="s">
        <v>1104</v>
      </c>
      <c r="G16" s="360" t="s">
        <v>1105</v>
      </c>
      <c r="H16" s="360" t="s">
        <v>503</v>
      </c>
      <c r="I16" s="360" t="s">
        <v>504</v>
      </c>
      <c r="J16" s="360" t="s">
        <v>505</v>
      </c>
      <c r="K16" s="360" t="s">
        <v>506</v>
      </c>
      <c r="L16" s="360" t="s">
        <v>507</v>
      </c>
    </row>
    <row r="17" spans="3:12" x14ac:dyDescent="0.2">
      <c r="C17" s="22"/>
      <c r="D17" s="22"/>
      <c r="E17" s="22"/>
      <c r="F17" s="22"/>
      <c r="G17" s="22"/>
      <c r="H17" s="22"/>
      <c r="I17" s="22"/>
      <c r="J17" s="22"/>
      <c r="K17" s="22"/>
      <c r="L17" s="22"/>
    </row>
    <row r="18" spans="3:12" x14ac:dyDescent="0.2">
      <c r="C18" s="22"/>
      <c r="D18" s="22"/>
      <c r="E18" s="22"/>
      <c r="F18" s="22"/>
      <c r="G18" s="22"/>
      <c r="H18" s="22"/>
      <c r="I18" s="22"/>
      <c r="J18" s="22"/>
      <c r="K18" s="22"/>
      <c r="L18" s="22"/>
    </row>
    <row r="19" spans="3:12" x14ac:dyDescent="0.2">
      <c r="C19" s="22"/>
      <c r="D19" s="22"/>
      <c r="E19" s="22"/>
      <c r="F19" s="22"/>
      <c r="G19" s="22"/>
      <c r="H19" s="22"/>
      <c r="I19" s="22"/>
      <c r="J19" s="22"/>
      <c r="K19" s="22"/>
      <c r="L19" s="22"/>
    </row>
    <row r="20" spans="3:12" x14ac:dyDescent="0.2">
      <c r="C20" s="22"/>
      <c r="D20" s="22"/>
      <c r="E20" s="22"/>
      <c r="F20" s="22"/>
      <c r="G20" s="22"/>
      <c r="H20" s="22"/>
      <c r="I20" s="22"/>
      <c r="J20" s="22"/>
      <c r="K20" s="22"/>
      <c r="L20" s="22"/>
    </row>
    <row r="21" spans="3:12" x14ac:dyDescent="0.2">
      <c r="C21" s="22"/>
      <c r="D21" s="22"/>
      <c r="E21" s="22"/>
      <c r="F21" s="22"/>
      <c r="G21" s="22"/>
      <c r="H21" s="22"/>
      <c r="I21" s="22"/>
      <c r="J21" s="22"/>
      <c r="K21" s="22"/>
      <c r="L21" s="22"/>
    </row>
    <row r="22" spans="3:12" x14ac:dyDescent="0.2">
      <c r="C22" s="22"/>
      <c r="D22" s="22"/>
      <c r="E22" s="22"/>
      <c r="F22" s="22"/>
      <c r="G22" s="22"/>
      <c r="H22" s="22"/>
      <c r="I22" s="22"/>
      <c r="J22" s="22"/>
      <c r="K22" s="22"/>
      <c r="L22" s="22"/>
    </row>
    <row r="23" spans="3:12" x14ac:dyDescent="0.2">
      <c r="C23" s="22"/>
      <c r="D23" s="22"/>
      <c r="E23" s="22"/>
      <c r="F23" s="22"/>
      <c r="G23" s="22"/>
      <c r="H23" s="22"/>
      <c r="I23" s="22"/>
      <c r="J23" s="22"/>
      <c r="K23" s="22"/>
      <c r="L23" s="22"/>
    </row>
    <row r="24" spans="3:12" x14ac:dyDescent="0.2">
      <c r="C24" s="22"/>
      <c r="D24" s="22"/>
      <c r="E24" s="22"/>
      <c r="F24" s="22"/>
      <c r="G24" s="22"/>
      <c r="H24" s="22"/>
      <c r="I24" s="22"/>
      <c r="J24" s="22"/>
      <c r="K24" s="22"/>
      <c r="L24" s="22"/>
    </row>
    <row r="25" spans="3:12" x14ac:dyDescent="0.2">
      <c r="C25" s="22"/>
      <c r="D25" s="22"/>
      <c r="E25" s="22"/>
      <c r="F25" s="22"/>
      <c r="G25" s="22"/>
      <c r="H25" s="22"/>
      <c r="I25" s="22"/>
      <c r="J25" s="22"/>
      <c r="K25" s="22"/>
      <c r="L25" s="22"/>
    </row>
    <row r="26" spans="3:12" x14ac:dyDescent="0.2">
      <c r="C26" s="22"/>
      <c r="D26" s="22"/>
      <c r="E26" s="22"/>
      <c r="F26" s="22"/>
      <c r="G26" s="22"/>
      <c r="H26" s="22"/>
      <c r="I26" s="22"/>
      <c r="J26" s="22"/>
      <c r="K26" s="22"/>
      <c r="L26" s="22"/>
    </row>
    <row r="30" spans="3:12" x14ac:dyDescent="0.2">
      <c r="C30" s="35"/>
    </row>
    <row r="31" spans="3:12" x14ac:dyDescent="0.2">
      <c r="C31" s="35"/>
    </row>
    <row r="32" spans="3:12" x14ac:dyDescent="0.2">
      <c r="C32" s="35"/>
    </row>
  </sheetData>
  <mergeCells count="2">
    <mergeCell ref="C4:C6"/>
    <mergeCell ref="D4:I6"/>
  </mergeCells>
  <phoneticPr fontId="5"/>
  <conditionalFormatting sqref="C27:L83">
    <cfRule type="expression" dxfId="33" priority="1" stopIfTrue="1">
      <formula>COUNTA($C27:$L27)&gt;0</formula>
    </cfRule>
  </conditionalFormatting>
  <dataValidations count="1">
    <dataValidation type="list" allowBlank="1" showInputMessage="1" showErrorMessage="1" sqref="I9" xr:uid="{00000000-0002-0000-4100-000000000000}">
      <formula1>$P$8:$P$9</formula1>
    </dataValidation>
  </dataValidations>
  <pageMargins left="0.75" right="0.75" top="1" bottom="1" header="0.51200000000000001" footer="0.51200000000000001"/>
  <pageSetup paperSize="9" orientation="portrait" r:id="rId1"/>
  <headerFooter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9"/>
  <dimension ref="B2:T46"/>
  <sheetViews>
    <sheetView tabSelected="1" workbookViewId="0">
      <selection activeCell="M17" sqref="M17"/>
    </sheetView>
  </sheetViews>
  <sheetFormatPr defaultRowHeight="13.2" x14ac:dyDescent="0.2"/>
  <cols>
    <col min="1" max="1" width="2.6640625" customWidth="1"/>
    <col min="2" max="2" width="4.33203125" customWidth="1"/>
    <col min="9" max="9" width="12.6640625" customWidth="1"/>
    <col min="10" max="10" width="10.21875" customWidth="1"/>
    <col min="11" max="11" width="16.6640625" customWidth="1"/>
    <col min="13" max="13" width="7.33203125" customWidth="1"/>
    <col min="16" max="16" width="2.44140625" bestFit="1" customWidth="1"/>
    <col min="17" max="17" width="13.44140625" bestFit="1" customWidth="1"/>
    <col min="18" max="18" width="3.44140625" bestFit="1" customWidth="1"/>
    <col min="19" max="19" width="2.44140625" bestFit="1" customWidth="1"/>
  </cols>
  <sheetData>
    <row r="2" spans="2:20" ht="14.4" x14ac:dyDescent="0.2">
      <c r="B2" s="330" t="s">
        <v>417</v>
      </c>
    </row>
    <row r="3" spans="2:20" ht="13.8" thickBot="1" x14ac:dyDescent="0.25">
      <c r="Q3" t="s">
        <v>8</v>
      </c>
      <c r="R3">
        <v>1</v>
      </c>
      <c r="S3">
        <v>1</v>
      </c>
      <c r="T3" t="s">
        <v>457</v>
      </c>
    </row>
    <row r="4" spans="2:20" ht="14.25" customHeight="1" thickTop="1" x14ac:dyDescent="0.2">
      <c r="C4" s="827" t="s">
        <v>1342</v>
      </c>
      <c r="D4" s="687" t="s">
        <v>576</v>
      </c>
      <c r="E4" s="680"/>
      <c r="F4" s="680"/>
      <c r="G4" s="680"/>
      <c r="H4" s="680"/>
      <c r="I4" s="680"/>
      <c r="J4" s="680"/>
      <c r="K4" s="681"/>
      <c r="P4">
        <v>1</v>
      </c>
      <c r="Q4" s="278" t="s">
        <v>458</v>
      </c>
      <c r="R4">
        <v>2</v>
      </c>
      <c r="S4">
        <v>2</v>
      </c>
      <c r="T4" t="s">
        <v>459</v>
      </c>
    </row>
    <row r="5" spans="2:20" x14ac:dyDescent="0.2">
      <c r="C5" s="749"/>
      <c r="D5" s="688"/>
      <c r="E5" s="682"/>
      <c r="F5" s="682"/>
      <c r="G5" s="682"/>
      <c r="H5" s="682"/>
      <c r="I5" s="682"/>
      <c r="J5" s="682"/>
      <c r="K5" s="683"/>
      <c r="P5">
        <v>2</v>
      </c>
      <c r="Q5" t="s">
        <v>460</v>
      </c>
      <c r="R5">
        <v>3</v>
      </c>
      <c r="S5">
        <v>3</v>
      </c>
    </row>
    <row r="6" spans="2:20" x14ac:dyDescent="0.2">
      <c r="C6" s="749"/>
      <c r="D6" s="688"/>
      <c r="E6" s="682"/>
      <c r="F6" s="682"/>
      <c r="G6" s="682"/>
      <c r="H6" s="682"/>
      <c r="I6" s="682"/>
      <c r="J6" s="682"/>
      <c r="K6" s="683"/>
      <c r="Q6" s="278" t="s">
        <v>461</v>
      </c>
      <c r="R6">
        <v>4</v>
      </c>
    </row>
    <row r="7" spans="2:20" ht="13.8" thickBot="1" x14ac:dyDescent="0.25">
      <c r="C7" s="750"/>
      <c r="D7" s="689"/>
      <c r="E7" s="684"/>
      <c r="F7" s="684"/>
      <c r="G7" s="684"/>
      <c r="H7" s="684"/>
      <c r="I7" s="684"/>
      <c r="J7" s="684"/>
      <c r="K7" s="685"/>
      <c r="Q7" s="277" t="s">
        <v>462</v>
      </c>
    </row>
    <row r="8" spans="2:20" ht="13.8" thickTop="1" x14ac:dyDescent="0.2"/>
    <row r="9" spans="2:20" s="36" customFormat="1" x14ac:dyDescent="0.2">
      <c r="C9" s="339" t="s">
        <v>192</v>
      </c>
      <c r="D9" s="102" t="s">
        <v>1345</v>
      </c>
      <c r="E9" s="426"/>
      <c r="H9" s="331"/>
    </row>
    <row r="10" spans="2:20" s="36" customFormat="1" x14ac:dyDescent="0.2">
      <c r="C10" s="331"/>
      <c r="D10" s="102" t="s">
        <v>1349</v>
      </c>
      <c r="E10" s="429"/>
      <c r="F10" s="102"/>
      <c r="G10" s="427"/>
      <c r="H10" s="427"/>
    </row>
    <row r="11" spans="2:20" s="36" customFormat="1" x14ac:dyDescent="0.2">
      <c r="C11" s="339"/>
      <c r="D11" s="436" t="s">
        <v>1350</v>
      </c>
      <c r="E11" s="427"/>
      <c r="F11" s="427"/>
      <c r="G11" s="427"/>
      <c r="H11" s="432"/>
      <c r="I11" s="430" t="s">
        <v>526</v>
      </c>
      <c r="J11" s="231" t="str">
        <f>メニュー_システムパス名&amp;"\SampleTest.csv"</f>
        <v>\SampleTest.csv</v>
      </c>
      <c r="K11" s="433"/>
    </row>
    <row r="12" spans="2:20" s="36" customFormat="1" x14ac:dyDescent="0.2">
      <c r="C12" s="339"/>
      <c r="E12" s="427"/>
      <c r="F12" s="427"/>
      <c r="G12" s="427"/>
      <c r="H12" s="434"/>
      <c r="I12" s="430" t="s">
        <v>816</v>
      </c>
      <c r="J12" s="428" t="s">
        <v>463</v>
      </c>
    </row>
    <row r="13" spans="2:20" s="36" customFormat="1" x14ac:dyDescent="0.2">
      <c r="C13" s="339" t="s">
        <v>1143</v>
      </c>
      <c r="E13" s="427"/>
      <c r="F13" s="427"/>
      <c r="G13" s="427"/>
      <c r="H13" s="427"/>
      <c r="I13" s="430" t="s">
        <v>1301</v>
      </c>
      <c r="J13" s="428">
        <v>1</v>
      </c>
      <c r="K13" s="431" t="str">
        <f>IF(J13=2,"(ダイアログ指定)",IF(J13=1,"(直接指定)",""))</f>
        <v>(直接指定)</v>
      </c>
    </row>
    <row r="14" spans="2:20" s="36" customFormat="1" x14ac:dyDescent="0.2">
      <c r="C14" s="339"/>
      <c r="D14" s="102" t="s">
        <v>1351</v>
      </c>
      <c r="I14" s="430" t="s">
        <v>1254</v>
      </c>
      <c r="J14" s="428" t="s">
        <v>728</v>
      </c>
      <c r="L14" s="331"/>
      <c r="M14" s="428"/>
    </row>
    <row r="15" spans="2:20" s="36" customFormat="1" x14ac:dyDescent="0.2">
      <c r="C15" s="339"/>
      <c r="D15" s="102" t="s">
        <v>1352</v>
      </c>
      <c r="I15" s="430" t="s">
        <v>9</v>
      </c>
      <c r="J15" s="428" t="s">
        <v>496</v>
      </c>
      <c r="L15" s="331"/>
      <c r="M15" s="316"/>
    </row>
    <row r="16" spans="2:20" s="36" customFormat="1" x14ac:dyDescent="0.2">
      <c r="I16" s="430" t="s">
        <v>63</v>
      </c>
      <c r="J16" s="428">
        <v>2</v>
      </c>
      <c r="K16" s="431" t="str">
        <f>IF(J16=2,"(出力しない)",IF(J16=1,"(出力する)",""))</f>
        <v>(出力しない)</v>
      </c>
      <c r="L16" s="331"/>
      <c r="M16" s="428"/>
      <c r="Q16" s="36">
        <f>IF(J16="出力しない",2,1)</f>
        <v>1</v>
      </c>
      <c r="R16" s="36">
        <f>COUNTA(C20:C100)</f>
        <v>26</v>
      </c>
    </row>
    <row r="17" spans="3:13" s="36" customFormat="1" x14ac:dyDescent="0.2">
      <c r="C17" s="339"/>
      <c r="I17" s="430" t="s">
        <v>64</v>
      </c>
      <c r="J17" s="428">
        <v>1</v>
      </c>
      <c r="K17" s="431" t="str">
        <f>IF(J17=2,"(追加)",IF(J17=1,"(新規)",""))</f>
        <v>(新規)</v>
      </c>
      <c r="L17" s="331"/>
      <c r="M17" s="428"/>
    </row>
    <row r="18" spans="3:13" s="36" customFormat="1" x14ac:dyDescent="0.2">
      <c r="I18" s="430" t="s">
        <v>1320</v>
      </c>
      <c r="J18" s="428">
        <v>1</v>
      </c>
      <c r="K18" s="431" t="str">
        <f>IF(J18=2,"(ON)",IF(J18=1,"(OFF)",""))</f>
        <v>(OFF)</v>
      </c>
      <c r="L18" s="331"/>
      <c r="M18" s="428"/>
    </row>
    <row r="19" spans="3:13" x14ac:dyDescent="0.2">
      <c r="I19" s="430" t="s">
        <v>1255</v>
      </c>
      <c r="J19" s="428" t="s">
        <v>1346</v>
      </c>
      <c r="K19" s="36"/>
    </row>
    <row r="20" spans="3:13" x14ac:dyDescent="0.2">
      <c r="C20" s="18" t="s">
        <v>1101</v>
      </c>
      <c r="D20" s="18" t="s">
        <v>1102</v>
      </c>
      <c r="E20" s="18" t="s">
        <v>1103</v>
      </c>
      <c r="F20" s="18" t="s">
        <v>1104</v>
      </c>
      <c r="G20" s="18" t="s">
        <v>1105</v>
      </c>
      <c r="I20" s="430" t="s">
        <v>1256</v>
      </c>
      <c r="J20" s="316">
        <v>1</v>
      </c>
      <c r="K20" s="431" t="str">
        <f>IF(J20=4,"(指定フォルダ)",IF(J20=3,"(デスクトップ)",IF(J20=2,"(マイドキュメント)",IF(J20=1,"(前回のフォルダ)",""))))</f>
        <v>(前回のフォルダ)</v>
      </c>
    </row>
    <row r="21" spans="3:13" x14ac:dyDescent="0.2">
      <c r="C21" s="268">
        <v>1</v>
      </c>
      <c r="D21" s="269" t="s">
        <v>497</v>
      </c>
      <c r="E21" s="269" t="s">
        <v>498</v>
      </c>
      <c r="F21" s="269">
        <v>1250</v>
      </c>
      <c r="G21" s="270">
        <v>1</v>
      </c>
      <c r="I21" s="430" t="s">
        <v>1257</v>
      </c>
      <c r="J21" s="435" t="str">
        <f>メニュー_システムパス名&amp;""</f>
        <v/>
      </c>
      <c r="K21" s="36"/>
    </row>
    <row r="22" spans="3:13" x14ac:dyDescent="0.2">
      <c r="C22" s="271">
        <v>2</v>
      </c>
      <c r="D22" s="272" t="s">
        <v>499</v>
      </c>
      <c r="E22" s="272" t="s">
        <v>500</v>
      </c>
      <c r="F22" s="272">
        <v>2000</v>
      </c>
      <c r="G22" s="273">
        <v>2</v>
      </c>
      <c r="I22" s="430" t="s">
        <v>1258</v>
      </c>
      <c r="J22" s="428">
        <v>2</v>
      </c>
      <c r="K22" s="431" t="str">
        <f>IF(J22=2,"(囲む)",IF(J22=1,"(囲まない)",""))</f>
        <v>(囲む)</v>
      </c>
    </row>
    <row r="23" spans="3:13" x14ac:dyDescent="0.2">
      <c r="C23" s="271">
        <v>3</v>
      </c>
      <c r="D23" s="272" t="s">
        <v>501</v>
      </c>
      <c r="E23" s="272" t="s">
        <v>500</v>
      </c>
      <c r="F23" s="272">
        <v>2000</v>
      </c>
      <c r="G23" s="273">
        <v>2</v>
      </c>
      <c r="I23" s="430" t="s">
        <v>1259</v>
      </c>
      <c r="J23" s="428">
        <v>2</v>
      </c>
      <c r="K23" s="431" t="str">
        <f>IF(J23=2,"(確認ダイアログ)",IF(J23=1,"(上書き)",IF(J23=3,"(エラー)","")))</f>
        <v>(確認ダイアログ)</v>
      </c>
    </row>
    <row r="24" spans="3:13" x14ac:dyDescent="0.2">
      <c r="C24" s="271">
        <v>4</v>
      </c>
      <c r="D24" s="272" t="s">
        <v>1097</v>
      </c>
      <c r="E24" s="272" t="s">
        <v>500</v>
      </c>
      <c r="F24" s="272">
        <v>2000</v>
      </c>
      <c r="G24" s="273">
        <v>2</v>
      </c>
    </row>
    <row r="25" spans="3:13" x14ac:dyDescent="0.2">
      <c r="C25" s="271">
        <v>5</v>
      </c>
      <c r="D25" s="272" t="s">
        <v>1076</v>
      </c>
      <c r="E25" s="272" t="s">
        <v>500</v>
      </c>
      <c r="F25" s="272">
        <v>2000</v>
      </c>
      <c r="G25" s="273">
        <v>2</v>
      </c>
    </row>
    <row r="26" spans="3:13" x14ac:dyDescent="0.2">
      <c r="C26" s="271">
        <v>6</v>
      </c>
      <c r="D26" s="272" t="s">
        <v>1077</v>
      </c>
      <c r="E26" s="272" t="s">
        <v>500</v>
      </c>
      <c r="F26" s="272">
        <v>2000</v>
      </c>
      <c r="G26" s="273">
        <v>2</v>
      </c>
    </row>
    <row r="27" spans="3:13" x14ac:dyDescent="0.2">
      <c r="C27" s="271">
        <v>7</v>
      </c>
      <c r="D27" s="272" t="s">
        <v>1078</v>
      </c>
      <c r="E27" s="272" t="s">
        <v>500</v>
      </c>
      <c r="F27" s="272">
        <v>2000</v>
      </c>
      <c r="G27" s="273">
        <v>2</v>
      </c>
    </row>
    <row r="28" spans="3:13" x14ac:dyDescent="0.2">
      <c r="C28" s="271">
        <v>8</v>
      </c>
      <c r="D28" s="272" t="s">
        <v>1079</v>
      </c>
      <c r="E28" s="272" t="s">
        <v>500</v>
      </c>
      <c r="F28" s="272">
        <v>2000</v>
      </c>
      <c r="G28" s="273">
        <v>2</v>
      </c>
    </row>
    <row r="29" spans="3:13" x14ac:dyDescent="0.2">
      <c r="C29" s="271">
        <v>9</v>
      </c>
      <c r="D29" s="272" t="s">
        <v>1080</v>
      </c>
      <c r="E29" s="272" t="s">
        <v>500</v>
      </c>
      <c r="F29" s="272">
        <v>2000</v>
      </c>
      <c r="G29" s="273">
        <v>2</v>
      </c>
    </row>
    <row r="30" spans="3:13" x14ac:dyDescent="0.2">
      <c r="C30" s="271">
        <v>10</v>
      </c>
      <c r="D30" s="272" t="s">
        <v>1081</v>
      </c>
      <c r="E30" s="272" t="s">
        <v>500</v>
      </c>
      <c r="F30" s="272">
        <v>2000</v>
      </c>
      <c r="G30" s="273">
        <v>2</v>
      </c>
    </row>
    <row r="31" spans="3:13" x14ac:dyDescent="0.2">
      <c r="C31" s="271">
        <v>11</v>
      </c>
      <c r="D31" s="272" t="s">
        <v>1082</v>
      </c>
      <c r="E31" s="272" t="s">
        <v>500</v>
      </c>
      <c r="F31" s="272">
        <v>2000</v>
      </c>
      <c r="G31" s="273">
        <v>2</v>
      </c>
    </row>
    <row r="32" spans="3:13" x14ac:dyDescent="0.2">
      <c r="C32" s="271">
        <v>12</v>
      </c>
      <c r="D32" s="272" t="s">
        <v>1083</v>
      </c>
      <c r="E32" s="272" t="s">
        <v>500</v>
      </c>
      <c r="F32" s="272">
        <v>2000</v>
      </c>
      <c r="G32" s="273">
        <v>2</v>
      </c>
    </row>
    <row r="33" spans="3:7" x14ac:dyDescent="0.2">
      <c r="C33" s="271">
        <v>13</v>
      </c>
      <c r="D33" s="272" t="s">
        <v>1084</v>
      </c>
      <c r="E33" s="272" t="s">
        <v>500</v>
      </c>
      <c r="F33" s="272">
        <v>2000</v>
      </c>
      <c r="G33" s="273">
        <v>2</v>
      </c>
    </row>
    <row r="34" spans="3:7" x14ac:dyDescent="0.2">
      <c r="C34" s="271">
        <v>14</v>
      </c>
      <c r="D34" s="272" t="s">
        <v>1085</v>
      </c>
      <c r="E34" s="272" t="s">
        <v>500</v>
      </c>
      <c r="F34" s="272">
        <v>2000</v>
      </c>
      <c r="G34" s="273">
        <v>2</v>
      </c>
    </row>
    <row r="35" spans="3:7" x14ac:dyDescent="0.2">
      <c r="C35" s="271">
        <v>15</v>
      </c>
      <c r="D35" s="272" t="s">
        <v>1086</v>
      </c>
      <c r="E35" s="272" t="s">
        <v>500</v>
      </c>
      <c r="F35" s="272">
        <v>2000</v>
      </c>
      <c r="G35" s="273">
        <v>2</v>
      </c>
    </row>
    <row r="36" spans="3:7" x14ac:dyDescent="0.2">
      <c r="C36" s="271">
        <v>16</v>
      </c>
      <c r="D36" s="272" t="s">
        <v>1087</v>
      </c>
      <c r="E36" s="272" t="s">
        <v>500</v>
      </c>
      <c r="F36" s="272">
        <v>2000</v>
      </c>
      <c r="G36" s="273">
        <v>2</v>
      </c>
    </row>
    <row r="37" spans="3:7" x14ac:dyDescent="0.2">
      <c r="C37" s="271">
        <v>17</v>
      </c>
      <c r="D37" s="272" t="s">
        <v>1088</v>
      </c>
      <c r="E37" s="272" t="s">
        <v>500</v>
      </c>
      <c r="F37" s="272">
        <v>2000</v>
      </c>
      <c r="G37" s="273">
        <v>2</v>
      </c>
    </row>
    <row r="38" spans="3:7" x14ac:dyDescent="0.2">
      <c r="C38" s="271">
        <v>18</v>
      </c>
      <c r="D38" s="272" t="s">
        <v>1089</v>
      </c>
      <c r="E38" s="272" t="s">
        <v>500</v>
      </c>
      <c r="F38" s="272">
        <v>2000</v>
      </c>
      <c r="G38" s="273">
        <v>2</v>
      </c>
    </row>
    <row r="39" spans="3:7" x14ac:dyDescent="0.2">
      <c r="C39" s="271">
        <v>19</v>
      </c>
      <c r="D39" s="272" t="s">
        <v>1090</v>
      </c>
      <c r="E39" s="272" t="s">
        <v>500</v>
      </c>
      <c r="F39" s="272">
        <v>2000</v>
      </c>
      <c r="G39" s="273">
        <v>2</v>
      </c>
    </row>
    <row r="40" spans="3:7" x14ac:dyDescent="0.2">
      <c r="C40" s="271">
        <v>20</v>
      </c>
      <c r="D40" s="272" t="s">
        <v>1091</v>
      </c>
      <c r="E40" s="272" t="s">
        <v>500</v>
      </c>
      <c r="F40" s="272">
        <v>2000</v>
      </c>
      <c r="G40" s="273">
        <v>2</v>
      </c>
    </row>
    <row r="41" spans="3:7" x14ac:dyDescent="0.2">
      <c r="C41" s="271">
        <v>21</v>
      </c>
      <c r="D41" s="272" t="s">
        <v>1092</v>
      </c>
      <c r="E41" s="272" t="s">
        <v>500</v>
      </c>
      <c r="F41" s="272">
        <v>2000</v>
      </c>
      <c r="G41" s="273">
        <v>2</v>
      </c>
    </row>
    <row r="42" spans="3:7" x14ac:dyDescent="0.2">
      <c r="C42" s="271">
        <v>22</v>
      </c>
      <c r="D42" s="272" t="s">
        <v>1093</v>
      </c>
      <c r="E42" s="272" t="s">
        <v>500</v>
      </c>
      <c r="F42" s="272">
        <v>2000</v>
      </c>
      <c r="G42" s="273">
        <v>2</v>
      </c>
    </row>
    <row r="43" spans="3:7" x14ac:dyDescent="0.2">
      <c r="C43" s="271">
        <v>23</v>
      </c>
      <c r="D43" s="272" t="s">
        <v>1094</v>
      </c>
      <c r="E43" s="272" t="s">
        <v>500</v>
      </c>
      <c r="F43" s="272">
        <v>2000</v>
      </c>
      <c r="G43" s="273">
        <v>2</v>
      </c>
    </row>
    <row r="44" spans="3:7" x14ac:dyDescent="0.2">
      <c r="C44" s="271">
        <v>24</v>
      </c>
      <c r="D44" s="272" t="s">
        <v>1095</v>
      </c>
      <c r="E44" s="272" t="s">
        <v>500</v>
      </c>
      <c r="F44" s="272">
        <v>2000</v>
      </c>
      <c r="G44" s="273">
        <v>2</v>
      </c>
    </row>
    <row r="45" spans="3:7" x14ac:dyDescent="0.2">
      <c r="C45" s="271">
        <v>25</v>
      </c>
      <c r="D45" s="272" t="s">
        <v>1096</v>
      </c>
      <c r="E45" s="272" t="s">
        <v>500</v>
      </c>
      <c r="F45" s="272">
        <v>2000</v>
      </c>
      <c r="G45" s="273">
        <v>2</v>
      </c>
    </row>
    <row r="46" spans="3:7" x14ac:dyDescent="0.2">
      <c r="C46" s="274"/>
      <c r="D46" s="275"/>
      <c r="E46" s="275"/>
      <c r="F46" s="275"/>
      <c r="G46" s="276"/>
    </row>
  </sheetData>
  <mergeCells count="2">
    <mergeCell ref="C4:C7"/>
    <mergeCell ref="D4:K7"/>
  </mergeCells>
  <phoneticPr fontId="5"/>
  <dataValidations count="7">
    <dataValidation type="list" allowBlank="1" showInputMessage="1" showErrorMessage="1" sqref="J13" xr:uid="{00000000-0002-0000-4200-000000000000}">
      <formula1>$P$4:$P$5</formula1>
    </dataValidation>
    <dataValidation type="list" allowBlank="1" showInputMessage="1" sqref="J14" xr:uid="{00000000-0002-0000-4200-000001000000}">
      <formula1>文字エンコード</formula1>
    </dataValidation>
    <dataValidation type="list" allowBlank="1" showInputMessage="1" sqref="J16:J17" xr:uid="{00000000-0002-0000-4200-000002000000}">
      <formula1>"1,2"</formula1>
    </dataValidation>
    <dataValidation type="list" allowBlank="1" showInputMessage="1" showErrorMessage="1" sqref="J18 J22" xr:uid="{00000000-0002-0000-4200-000003000000}">
      <formula1>"1,2"</formula1>
    </dataValidation>
    <dataValidation type="list" allowBlank="1" showInputMessage="1" showErrorMessage="1" sqref="M15 J20" xr:uid="{00000000-0002-0000-4200-000004000000}">
      <formula1>$R$3:$R$6</formula1>
    </dataValidation>
    <dataValidation type="list" allowBlank="1" showInputMessage="1" showErrorMessage="1" sqref="M18 J23" xr:uid="{00000000-0002-0000-4200-000005000000}">
      <formula1>$S$3:$S$5</formula1>
    </dataValidation>
    <dataValidation type="list" allowBlank="1" showInputMessage="1" showErrorMessage="1" sqref="M17" xr:uid="{00000000-0002-0000-4200-000006000000}">
      <formula1>$T$3:$T$4</formula1>
    </dataValidation>
  </dataValidations>
  <pageMargins left="0.75" right="0.75" top="1" bottom="1" header="0.51200000000000001" footer="0.51200000000000001"/>
  <pageSetup paperSize="9" orientation="portrait" r:id="rId1"/>
  <headerFooter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7"/>
  <dimension ref="B2:O14"/>
  <sheetViews>
    <sheetView showRowColHeaders="0" workbookViewId="0"/>
  </sheetViews>
  <sheetFormatPr defaultRowHeight="13.2" x14ac:dyDescent="0.2"/>
  <cols>
    <col min="1" max="1" width="2.6640625" customWidth="1"/>
    <col min="2" max="2" width="4.33203125" customWidth="1"/>
    <col min="4" max="4" width="3.88671875" customWidth="1"/>
    <col min="5" max="5" width="12.21875" customWidth="1"/>
  </cols>
  <sheetData>
    <row r="2" spans="2:15" ht="14.4" x14ac:dyDescent="0.2">
      <c r="B2" s="330" t="s">
        <v>418</v>
      </c>
    </row>
    <row r="3" spans="2:15" ht="13.8" thickBot="1" x14ac:dyDescent="0.25"/>
    <row r="4" spans="2:15" ht="13.8" thickTop="1" x14ac:dyDescent="0.2">
      <c r="C4" s="660" t="s">
        <v>1347</v>
      </c>
      <c r="D4" s="687" t="s">
        <v>784</v>
      </c>
      <c r="E4" s="680"/>
      <c r="F4" s="680"/>
      <c r="G4" s="680"/>
      <c r="H4" s="680"/>
      <c r="I4" s="680"/>
      <c r="J4" s="680"/>
      <c r="K4" s="680"/>
      <c r="L4" s="680"/>
      <c r="M4" s="680"/>
      <c r="N4" s="680"/>
      <c r="O4" s="355"/>
    </row>
    <row r="5" spans="2:15" x14ac:dyDescent="0.2">
      <c r="C5" s="678"/>
      <c r="D5" s="688"/>
      <c r="E5" s="682"/>
      <c r="F5" s="682"/>
      <c r="G5" s="682"/>
      <c r="H5" s="682"/>
      <c r="I5" s="682"/>
      <c r="J5" s="682"/>
      <c r="K5" s="682"/>
      <c r="L5" s="682"/>
      <c r="M5" s="682"/>
      <c r="N5" s="682"/>
      <c r="O5" s="355"/>
    </row>
    <row r="6" spans="2:15" x14ac:dyDescent="0.2">
      <c r="C6" s="678"/>
      <c r="D6" s="688"/>
      <c r="E6" s="682"/>
      <c r="F6" s="682"/>
      <c r="G6" s="682"/>
      <c r="H6" s="682"/>
      <c r="I6" s="682"/>
      <c r="J6" s="682"/>
      <c r="K6" s="682"/>
      <c r="L6" s="682"/>
      <c r="M6" s="682"/>
      <c r="N6" s="682"/>
      <c r="O6" s="355"/>
    </row>
    <row r="7" spans="2:15" ht="13.8" thickBot="1" x14ac:dyDescent="0.25">
      <c r="C7" s="679"/>
      <c r="D7" s="689"/>
      <c r="E7" s="684"/>
      <c r="F7" s="684"/>
      <c r="G7" s="684"/>
      <c r="H7" s="684"/>
      <c r="I7" s="684"/>
      <c r="J7" s="684"/>
      <c r="K7" s="684"/>
      <c r="L7" s="684"/>
      <c r="M7" s="684"/>
      <c r="N7" s="684"/>
      <c r="O7" s="355"/>
    </row>
    <row r="8" spans="2:15" ht="13.8" thickTop="1" x14ac:dyDescent="0.2"/>
    <row r="9" spans="2:15" x14ac:dyDescent="0.2">
      <c r="C9" s="331" t="s">
        <v>1377</v>
      </c>
      <c r="D9" s="41" t="s">
        <v>783</v>
      </c>
      <c r="E9" s="357"/>
      <c r="F9" s="41"/>
      <c r="G9" s="82"/>
      <c r="H9" s="82"/>
    </row>
    <row r="10" spans="2:15" x14ac:dyDescent="0.2">
      <c r="C10" s="89"/>
      <c r="D10" s="41"/>
      <c r="E10" s="41" t="s">
        <v>789</v>
      </c>
      <c r="F10" s="41"/>
      <c r="G10" s="82"/>
      <c r="H10" s="82"/>
    </row>
    <row r="11" spans="2:15" x14ac:dyDescent="0.2">
      <c r="C11" s="41"/>
      <c r="D11" s="41"/>
      <c r="E11" s="82"/>
      <c r="F11" s="82"/>
      <c r="G11" s="82"/>
      <c r="H11" s="82"/>
    </row>
    <row r="12" spans="2:15" x14ac:dyDescent="0.2">
      <c r="D12" s="41" t="s">
        <v>785</v>
      </c>
    </row>
    <row r="13" spans="2:15" x14ac:dyDescent="0.2">
      <c r="D13" s="41"/>
      <c r="E13" s="41" t="s">
        <v>139</v>
      </c>
    </row>
    <row r="14" spans="2:15" x14ac:dyDescent="0.2">
      <c r="E14" s="41" t="s">
        <v>790</v>
      </c>
    </row>
  </sheetData>
  <mergeCells count="2">
    <mergeCell ref="C4:C7"/>
    <mergeCell ref="D4:N7"/>
  </mergeCells>
  <phoneticPr fontId="5"/>
  <pageMargins left="0.75" right="0.75" top="1" bottom="1" header="0.51200000000000001" footer="0.51200000000000001"/>
  <headerFooter alignWithMargins="0"/>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5"/>
  <dimension ref="B2:J45"/>
  <sheetViews>
    <sheetView zoomScaleNormal="100" workbookViewId="0"/>
  </sheetViews>
  <sheetFormatPr defaultRowHeight="13.2" x14ac:dyDescent="0.2"/>
  <cols>
    <col min="1" max="1" width="2.6640625" customWidth="1"/>
    <col min="2" max="2" width="4.33203125" customWidth="1"/>
    <col min="4" max="4" width="12.44140625" customWidth="1"/>
    <col min="5" max="5" width="20.6640625" customWidth="1"/>
    <col min="7" max="7" width="12" customWidth="1"/>
    <col min="9" max="9" width="4.33203125" customWidth="1"/>
    <col min="10" max="10" width="41.88671875" customWidth="1"/>
  </cols>
  <sheetData>
    <row r="2" spans="2:10" ht="14.4" x14ac:dyDescent="0.2">
      <c r="B2" s="330" t="s">
        <v>419</v>
      </c>
    </row>
    <row r="3" spans="2:10" ht="13.8" thickBot="1" x14ac:dyDescent="0.25"/>
    <row r="4" spans="2:10" ht="13.8" thickTop="1" x14ac:dyDescent="0.2">
      <c r="C4" s="660" t="s">
        <v>1342</v>
      </c>
      <c r="D4" s="790" t="s">
        <v>1302</v>
      </c>
      <c r="E4" s="669"/>
      <c r="F4" s="669"/>
      <c r="G4" s="669"/>
      <c r="H4" s="669"/>
      <c r="I4" s="669"/>
      <c r="J4" s="795"/>
    </row>
    <row r="5" spans="2:10" ht="14.25" customHeight="1" x14ac:dyDescent="0.2">
      <c r="C5" s="678"/>
      <c r="D5" s="800"/>
      <c r="E5" s="797"/>
      <c r="F5" s="797"/>
      <c r="G5" s="797"/>
      <c r="H5" s="797"/>
      <c r="I5" s="797"/>
      <c r="J5" s="798"/>
    </row>
    <row r="6" spans="2:10" ht="13.8" thickBot="1" x14ac:dyDescent="0.25">
      <c r="C6" s="679"/>
      <c r="D6" s="791"/>
      <c r="E6" s="670"/>
      <c r="F6" s="670"/>
      <c r="G6" s="670"/>
      <c r="H6" s="670"/>
      <c r="I6" s="670"/>
      <c r="J6" s="799"/>
    </row>
    <row r="7" spans="2:10" ht="13.8" thickTop="1" x14ac:dyDescent="0.2"/>
    <row r="8" spans="2:10" x14ac:dyDescent="0.2">
      <c r="D8" s="99" t="s">
        <v>1294</v>
      </c>
      <c r="E8" s="41"/>
      <c r="F8" s="82"/>
      <c r="G8" s="82"/>
      <c r="H8" s="82"/>
      <c r="I8" s="82"/>
    </row>
    <row r="9" spans="2:10" ht="26.25" customHeight="1" x14ac:dyDescent="0.2">
      <c r="D9" s="41"/>
      <c r="F9" s="82"/>
      <c r="G9" s="82"/>
      <c r="H9" s="82"/>
      <c r="I9" s="82"/>
    </row>
    <row r="10" spans="2:10" s="36" customFormat="1" x14ac:dyDescent="0.2">
      <c r="D10" s="92" t="s">
        <v>1365</v>
      </c>
      <c r="E10" s="102" t="s">
        <v>1369</v>
      </c>
      <c r="H10" s="427"/>
      <c r="I10" s="427"/>
      <c r="J10" s="339" t="s">
        <v>1224</v>
      </c>
    </row>
    <row r="11" spans="2:10" s="36" customFormat="1" ht="6.75" customHeight="1" x14ac:dyDescent="0.2">
      <c r="D11" s="102"/>
      <c r="E11" s="86"/>
      <c r="G11" s="102"/>
      <c r="H11" s="427"/>
      <c r="I11" s="427"/>
    </row>
    <row r="12" spans="2:10" s="36" customFormat="1" x14ac:dyDescent="0.2">
      <c r="D12" s="92" t="s">
        <v>1364</v>
      </c>
      <c r="E12" s="102" t="s">
        <v>1368</v>
      </c>
      <c r="G12" s="102"/>
      <c r="J12" s="339" t="s">
        <v>1223</v>
      </c>
    </row>
    <row r="13" spans="2:10" s="36" customFormat="1" ht="6.75" customHeight="1" x14ac:dyDescent="0.2">
      <c r="E13" s="438"/>
      <c r="G13" s="102"/>
    </row>
    <row r="14" spans="2:10" s="36" customFormat="1" x14ac:dyDescent="0.2">
      <c r="D14" s="92" t="s">
        <v>1363</v>
      </c>
      <c r="E14" s="102" t="s">
        <v>592</v>
      </c>
      <c r="G14" s="93"/>
      <c r="H14" s="102"/>
      <c r="I14" s="102"/>
      <c r="J14" s="102"/>
    </row>
    <row r="16" spans="2:10" x14ac:dyDescent="0.2">
      <c r="J16" t="s">
        <v>246</v>
      </c>
    </row>
    <row r="17" spans="3:10" x14ac:dyDescent="0.2">
      <c r="C17" s="266" t="s">
        <v>1310</v>
      </c>
      <c r="D17" s="18" t="s">
        <v>1037</v>
      </c>
      <c r="E17" s="18" t="s">
        <v>1038</v>
      </c>
      <c r="F17" s="18" t="s">
        <v>1039</v>
      </c>
      <c r="G17" s="18" t="s">
        <v>1040</v>
      </c>
      <c r="H17" s="18" t="s">
        <v>1041</v>
      </c>
      <c r="J17" s="18" t="s">
        <v>1311</v>
      </c>
    </row>
    <row r="18" spans="3:10" x14ac:dyDescent="0.2">
      <c r="C18" s="267">
        <f>IF(D18&lt;&gt;"",1,0)</f>
        <v>0</v>
      </c>
      <c r="D18" s="151"/>
      <c r="E18" s="151"/>
      <c r="F18" s="151"/>
      <c r="G18" s="151"/>
      <c r="H18" s="151"/>
    </row>
    <row r="19" spans="3:10" x14ac:dyDescent="0.2">
      <c r="C19" s="267">
        <f t="shared" ref="C19:C45" si="0">IF(D19&lt;&gt;"",C18+1,0)</f>
        <v>0</v>
      </c>
      <c r="D19" s="151"/>
      <c r="E19" s="151"/>
      <c r="F19" s="151"/>
      <c r="G19" s="151"/>
      <c r="H19" s="151"/>
      <c r="J19" t="s">
        <v>247</v>
      </c>
    </row>
    <row r="20" spans="3:10" x14ac:dyDescent="0.2">
      <c r="C20" s="267">
        <f t="shared" si="0"/>
        <v>0</v>
      </c>
      <c r="D20" s="151"/>
      <c r="E20" s="151"/>
      <c r="F20" s="151"/>
      <c r="G20" s="151"/>
      <c r="H20" s="151"/>
      <c r="J20" s="18" t="s">
        <v>302</v>
      </c>
    </row>
    <row r="21" spans="3:10" x14ac:dyDescent="0.2">
      <c r="C21" s="267">
        <f t="shared" si="0"/>
        <v>0</v>
      </c>
      <c r="D21" s="151"/>
      <c r="E21" s="151"/>
      <c r="F21" s="151"/>
      <c r="G21" s="151"/>
      <c r="H21" s="151"/>
    </row>
    <row r="22" spans="3:10" x14ac:dyDescent="0.2">
      <c r="C22" s="267">
        <f t="shared" si="0"/>
        <v>0</v>
      </c>
      <c r="D22" s="151"/>
      <c r="E22" s="151"/>
      <c r="F22" s="151"/>
      <c r="G22" s="151"/>
      <c r="H22" s="151"/>
      <c r="J22" t="s">
        <v>547</v>
      </c>
    </row>
    <row r="23" spans="3:10" x14ac:dyDescent="0.2">
      <c r="C23" s="267">
        <f t="shared" si="0"/>
        <v>0</v>
      </c>
      <c r="D23" s="151"/>
      <c r="E23" s="151"/>
      <c r="F23" s="151"/>
      <c r="G23" s="151"/>
      <c r="H23" s="151"/>
      <c r="J23" s="301" t="str">
        <f>印刷_指定プリンタ</f>
        <v>起動時プリンタ</v>
      </c>
    </row>
    <row r="24" spans="3:10" x14ac:dyDescent="0.2">
      <c r="C24" s="267">
        <f t="shared" si="0"/>
        <v>0</v>
      </c>
      <c r="D24" s="151"/>
      <c r="E24" s="151"/>
      <c r="F24" s="151"/>
      <c r="G24" s="151"/>
      <c r="H24" s="151"/>
    </row>
    <row r="25" spans="3:10" x14ac:dyDescent="0.2">
      <c r="C25" s="267">
        <f t="shared" si="0"/>
        <v>0</v>
      </c>
      <c r="D25" s="151"/>
      <c r="E25" s="151"/>
      <c r="F25" s="151"/>
      <c r="G25" s="151"/>
      <c r="H25" s="151"/>
      <c r="J25" t="s">
        <v>548</v>
      </c>
    </row>
    <row r="26" spans="3:10" x14ac:dyDescent="0.2">
      <c r="C26" s="267">
        <f t="shared" si="0"/>
        <v>0</v>
      </c>
      <c r="D26" s="151"/>
      <c r="E26" s="151"/>
      <c r="F26" s="151"/>
      <c r="G26" s="151"/>
      <c r="H26" s="151"/>
      <c r="J26" s="301" t="str">
        <f>プリンタ設定_一覧取得!F23</f>
        <v>A4</v>
      </c>
    </row>
    <row r="27" spans="3:10" x14ac:dyDescent="0.2">
      <c r="C27" s="267">
        <f t="shared" si="0"/>
        <v>0</v>
      </c>
      <c r="D27" s="151"/>
      <c r="E27" s="151"/>
      <c r="F27" s="151"/>
      <c r="G27" s="151"/>
      <c r="H27" s="151"/>
    </row>
    <row r="28" spans="3:10" x14ac:dyDescent="0.2">
      <c r="C28" s="267">
        <f t="shared" si="0"/>
        <v>0</v>
      </c>
      <c r="D28" s="151"/>
      <c r="E28" s="151"/>
      <c r="F28" s="151"/>
      <c r="G28" s="151"/>
      <c r="H28" s="151"/>
      <c r="J28" t="s">
        <v>84</v>
      </c>
    </row>
    <row r="29" spans="3:10" x14ac:dyDescent="0.2">
      <c r="C29" s="267">
        <f t="shared" si="0"/>
        <v>0</v>
      </c>
      <c r="D29" s="151"/>
      <c r="E29" s="151"/>
      <c r="F29" s="151"/>
      <c r="G29" s="151"/>
      <c r="H29" s="151"/>
      <c r="J29" s="301" t="str">
        <f>プリンタ設定_一覧取得!F24</f>
        <v>縦</v>
      </c>
    </row>
    <row r="30" spans="3:10" x14ac:dyDescent="0.2">
      <c r="C30" s="267">
        <f t="shared" si="0"/>
        <v>0</v>
      </c>
      <c r="D30" s="151"/>
      <c r="E30" s="151"/>
      <c r="F30" s="151"/>
      <c r="G30" s="151"/>
      <c r="H30" s="151"/>
    </row>
    <row r="31" spans="3:10" x14ac:dyDescent="0.2">
      <c r="C31" s="267">
        <f t="shared" si="0"/>
        <v>0</v>
      </c>
      <c r="D31" s="151"/>
      <c r="E31" s="151"/>
      <c r="F31" s="151"/>
      <c r="G31" s="151"/>
      <c r="H31" s="151"/>
    </row>
    <row r="32" spans="3:10" x14ac:dyDescent="0.2">
      <c r="C32" s="267">
        <f t="shared" si="0"/>
        <v>0</v>
      </c>
      <c r="D32" s="151"/>
      <c r="E32" s="151"/>
      <c r="F32" s="151"/>
      <c r="G32" s="151"/>
      <c r="H32" s="151"/>
    </row>
    <row r="33" spans="3:8" x14ac:dyDescent="0.2">
      <c r="C33" s="267">
        <f t="shared" si="0"/>
        <v>0</v>
      </c>
      <c r="D33" s="151"/>
      <c r="E33" s="151"/>
      <c r="F33" s="151"/>
      <c r="G33" s="151"/>
      <c r="H33" s="151"/>
    </row>
    <row r="34" spans="3:8" x14ac:dyDescent="0.2">
      <c r="C34" s="267">
        <f t="shared" si="0"/>
        <v>0</v>
      </c>
      <c r="D34" s="151"/>
      <c r="E34" s="151"/>
      <c r="F34" s="151"/>
      <c r="G34" s="151"/>
      <c r="H34" s="151"/>
    </row>
    <row r="35" spans="3:8" x14ac:dyDescent="0.2">
      <c r="C35" s="267">
        <f t="shared" si="0"/>
        <v>0</v>
      </c>
      <c r="D35" s="151"/>
      <c r="E35" s="151"/>
      <c r="F35" s="151"/>
      <c r="G35" s="151"/>
      <c r="H35" s="151"/>
    </row>
    <row r="36" spans="3:8" x14ac:dyDescent="0.2">
      <c r="C36" s="267">
        <f t="shared" si="0"/>
        <v>0</v>
      </c>
      <c r="D36" s="151"/>
      <c r="E36" s="151"/>
      <c r="F36" s="151"/>
      <c r="G36" s="151"/>
      <c r="H36" s="151"/>
    </row>
    <row r="37" spans="3:8" x14ac:dyDescent="0.2">
      <c r="C37" s="267">
        <f t="shared" si="0"/>
        <v>0</v>
      </c>
      <c r="D37" s="151"/>
      <c r="E37" s="151"/>
      <c r="F37" s="151"/>
      <c r="G37" s="151"/>
      <c r="H37" s="151"/>
    </row>
    <row r="38" spans="3:8" x14ac:dyDescent="0.2">
      <c r="C38" s="267">
        <f t="shared" si="0"/>
        <v>0</v>
      </c>
      <c r="D38" s="151"/>
      <c r="E38" s="151"/>
      <c r="F38" s="151"/>
      <c r="G38" s="151"/>
      <c r="H38" s="151"/>
    </row>
    <row r="39" spans="3:8" x14ac:dyDescent="0.2">
      <c r="C39" s="267">
        <f t="shared" si="0"/>
        <v>0</v>
      </c>
      <c r="D39" s="151"/>
      <c r="E39" s="151"/>
      <c r="F39" s="151"/>
      <c r="G39" s="151"/>
      <c r="H39" s="151"/>
    </row>
    <row r="40" spans="3:8" x14ac:dyDescent="0.2">
      <c r="C40" s="267">
        <f t="shared" si="0"/>
        <v>0</v>
      </c>
      <c r="D40" s="151"/>
      <c r="E40" s="151"/>
      <c r="F40" s="151"/>
      <c r="G40" s="151"/>
      <c r="H40" s="151"/>
    </row>
    <row r="41" spans="3:8" x14ac:dyDescent="0.2">
      <c r="C41" s="267">
        <f t="shared" si="0"/>
        <v>0</v>
      </c>
      <c r="D41" s="151"/>
      <c r="E41" s="151"/>
      <c r="F41" s="151"/>
      <c r="G41" s="151"/>
      <c r="H41" s="151"/>
    </row>
    <row r="42" spans="3:8" x14ac:dyDescent="0.2">
      <c r="C42" s="267">
        <f t="shared" si="0"/>
        <v>0</v>
      </c>
      <c r="D42" s="151"/>
      <c r="E42" s="151"/>
      <c r="F42" s="151"/>
      <c r="G42" s="151"/>
      <c r="H42" s="151"/>
    </row>
    <row r="43" spans="3:8" x14ac:dyDescent="0.2">
      <c r="C43" s="267">
        <f t="shared" si="0"/>
        <v>0</v>
      </c>
      <c r="D43" s="151"/>
      <c r="E43" s="151"/>
      <c r="F43" s="151"/>
      <c r="G43" s="151"/>
      <c r="H43" s="151"/>
    </row>
    <row r="44" spans="3:8" x14ac:dyDescent="0.2">
      <c r="C44" s="267">
        <f t="shared" si="0"/>
        <v>0</v>
      </c>
      <c r="D44" s="151"/>
      <c r="E44" s="151"/>
      <c r="F44" s="151"/>
      <c r="G44" s="151"/>
      <c r="H44" s="151"/>
    </row>
    <row r="45" spans="3:8" x14ac:dyDescent="0.2">
      <c r="C45" s="267">
        <f t="shared" si="0"/>
        <v>0</v>
      </c>
      <c r="D45" s="151"/>
      <c r="E45" s="151"/>
      <c r="F45" s="151"/>
      <c r="G45" s="151"/>
      <c r="H45" s="151"/>
    </row>
  </sheetData>
  <mergeCells count="2">
    <mergeCell ref="C4:C6"/>
    <mergeCell ref="D4:J6"/>
  </mergeCells>
  <phoneticPr fontId="5"/>
  <pageMargins left="0.85" right="0.75" top="1.1000000000000001" bottom="0.86" header="0.51200000000000001" footer="0.51200000000000001"/>
  <pageSetup paperSize="9" scale="120" orientation="portrait" verticalDpi="200" r:id="rId1"/>
  <headerFooter alignWithMargins="0">
    <oddHeader>&amp;C&amp;"ＭＳ Ｐゴシック,太字"&amp;18商品マスタ・リスト</oddHeader>
    <oddFooter>&amp;L&amp;D&amp;R&amp;P　／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indexed="22"/>
  </sheetPr>
  <dimension ref="B5:L76"/>
  <sheetViews>
    <sheetView workbookViewId="0"/>
  </sheetViews>
  <sheetFormatPr defaultRowHeight="13.2" x14ac:dyDescent="0.2"/>
  <cols>
    <col min="1" max="1" width="2.6640625" customWidth="1"/>
    <col min="3" max="3" width="19.109375" customWidth="1"/>
    <col min="4" max="4" width="7.88671875" customWidth="1"/>
    <col min="5" max="5" width="12.6640625" customWidth="1"/>
    <col min="6" max="6" width="5.33203125" customWidth="1"/>
    <col min="7" max="7" width="12.109375" customWidth="1"/>
    <col min="8" max="11" width="17.109375" customWidth="1"/>
  </cols>
  <sheetData>
    <row r="5" spans="2:12" x14ac:dyDescent="0.2">
      <c r="B5" t="s">
        <v>1319</v>
      </c>
    </row>
    <row r="7" spans="2:12" x14ac:dyDescent="0.2">
      <c r="B7" s="20" t="s">
        <v>1101</v>
      </c>
      <c r="C7" s="20" t="s">
        <v>1102</v>
      </c>
      <c r="D7" s="20" t="s">
        <v>1103</v>
      </c>
      <c r="E7" s="20" t="s">
        <v>1104</v>
      </c>
      <c r="F7" s="20" t="s">
        <v>1105</v>
      </c>
      <c r="G7" s="20" t="s">
        <v>626</v>
      </c>
      <c r="H7" s="20" t="s">
        <v>1312</v>
      </c>
      <c r="I7" s="20" t="s">
        <v>1315</v>
      </c>
      <c r="J7" s="20" t="s">
        <v>1316</v>
      </c>
      <c r="K7" s="20" t="s">
        <v>1317</v>
      </c>
      <c r="L7" s="20" t="s">
        <v>1318</v>
      </c>
    </row>
    <row r="8" spans="2:12" x14ac:dyDescent="0.2">
      <c r="B8" s="23"/>
      <c r="C8" s="23"/>
      <c r="D8" s="23"/>
      <c r="E8" s="23"/>
      <c r="F8" s="23"/>
      <c r="G8" s="23"/>
      <c r="H8" s="23"/>
      <c r="I8" s="23"/>
      <c r="J8" s="23"/>
      <c r="K8" s="23"/>
      <c r="L8" s="23" t="str">
        <f>CONCATENATE(B8,C8,D8,E8,F8)</f>
        <v/>
      </c>
    </row>
    <row r="9" spans="2:12" x14ac:dyDescent="0.2">
      <c r="B9" s="24"/>
      <c r="C9" s="24"/>
      <c r="D9" s="24"/>
      <c r="E9" s="24"/>
      <c r="F9" s="24"/>
      <c r="G9" s="24"/>
      <c r="H9" s="24"/>
      <c r="I9" s="24"/>
      <c r="J9" s="24"/>
      <c r="K9" s="24"/>
      <c r="L9" s="24" t="str">
        <f t="shared" ref="L9:L76" si="0">CONCATENATE(B9,C9,D9,E9,F9)</f>
        <v/>
      </c>
    </row>
    <row r="10" spans="2:12" x14ac:dyDescent="0.2">
      <c r="B10" s="24"/>
      <c r="C10" s="24"/>
      <c r="D10" s="24"/>
      <c r="E10" s="24"/>
      <c r="F10" s="24"/>
      <c r="G10" s="24"/>
      <c r="H10" s="24"/>
      <c r="I10" s="24"/>
      <c r="J10" s="24"/>
      <c r="K10" s="24"/>
      <c r="L10" s="24" t="str">
        <f t="shared" si="0"/>
        <v/>
      </c>
    </row>
    <row r="11" spans="2:12" x14ac:dyDescent="0.2">
      <c r="B11" s="24"/>
      <c r="C11" s="24"/>
      <c r="D11" s="24"/>
      <c r="E11" s="24"/>
      <c r="F11" s="24"/>
      <c r="G11" s="24"/>
      <c r="H11" s="24"/>
      <c r="I11" s="24"/>
      <c r="J11" s="24"/>
      <c r="K11" s="24"/>
      <c r="L11" s="24" t="str">
        <f t="shared" si="0"/>
        <v/>
      </c>
    </row>
    <row r="12" spans="2:12" x14ac:dyDescent="0.2">
      <c r="B12" s="24"/>
      <c r="C12" s="24"/>
      <c r="D12" s="24"/>
      <c r="E12" s="24"/>
      <c r="F12" s="24"/>
      <c r="G12" s="24"/>
      <c r="H12" s="24"/>
      <c r="I12" s="24"/>
      <c r="J12" s="24"/>
      <c r="K12" s="24"/>
      <c r="L12" s="24" t="str">
        <f t="shared" si="0"/>
        <v/>
      </c>
    </row>
    <row r="13" spans="2:12" x14ac:dyDescent="0.2">
      <c r="B13" s="24"/>
      <c r="C13" s="24"/>
      <c r="D13" s="24"/>
      <c r="E13" s="24"/>
      <c r="F13" s="24"/>
      <c r="G13" s="24"/>
      <c r="H13" s="24"/>
      <c r="I13" s="24"/>
      <c r="J13" s="24"/>
      <c r="K13" s="24"/>
      <c r="L13" s="24" t="str">
        <f t="shared" si="0"/>
        <v/>
      </c>
    </row>
    <row r="14" spans="2:12" x14ac:dyDescent="0.2">
      <c r="B14" s="24"/>
      <c r="C14" s="24"/>
      <c r="D14" s="24"/>
      <c r="E14" s="24"/>
      <c r="F14" s="24"/>
      <c r="G14" s="24"/>
      <c r="H14" s="24"/>
      <c r="I14" s="24"/>
      <c r="J14" s="24"/>
      <c r="K14" s="24"/>
      <c r="L14" s="24" t="str">
        <f t="shared" si="0"/>
        <v/>
      </c>
    </row>
    <row r="15" spans="2:12" x14ac:dyDescent="0.2">
      <c r="B15" s="24"/>
      <c r="C15" s="24"/>
      <c r="D15" s="24"/>
      <c r="E15" s="24"/>
      <c r="F15" s="24"/>
      <c r="G15" s="24"/>
      <c r="H15" s="24"/>
      <c r="I15" s="24"/>
      <c r="J15" s="24"/>
      <c r="K15" s="24"/>
      <c r="L15" s="24" t="str">
        <f t="shared" si="0"/>
        <v/>
      </c>
    </row>
    <row r="16" spans="2:12" x14ac:dyDescent="0.2">
      <c r="B16" s="24"/>
      <c r="C16" s="24"/>
      <c r="D16" s="24"/>
      <c r="E16" s="24"/>
      <c r="F16" s="24"/>
      <c r="G16" s="24"/>
      <c r="H16" s="24"/>
      <c r="I16" s="24"/>
      <c r="J16" s="24"/>
      <c r="K16" s="24"/>
      <c r="L16" s="24" t="str">
        <f t="shared" si="0"/>
        <v/>
      </c>
    </row>
    <row r="17" spans="2:12" x14ac:dyDescent="0.2">
      <c r="B17" s="24"/>
      <c r="C17" s="24"/>
      <c r="D17" s="24"/>
      <c r="E17" s="24"/>
      <c r="F17" s="24"/>
      <c r="G17" s="24"/>
      <c r="H17" s="24"/>
      <c r="I17" s="24"/>
      <c r="J17" s="24"/>
      <c r="K17" s="24"/>
      <c r="L17" s="24" t="str">
        <f t="shared" si="0"/>
        <v/>
      </c>
    </row>
    <row r="18" spans="2:12" x14ac:dyDescent="0.2">
      <c r="B18" s="24"/>
      <c r="C18" s="24"/>
      <c r="D18" s="24"/>
      <c r="E18" s="24"/>
      <c r="F18" s="24"/>
      <c r="G18" s="24"/>
      <c r="H18" s="24"/>
      <c r="I18" s="24"/>
      <c r="J18" s="24"/>
      <c r="K18" s="24"/>
      <c r="L18" s="24" t="str">
        <f t="shared" si="0"/>
        <v/>
      </c>
    </row>
    <row r="19" spans="2:12" x14ac:dyDescent="0.2">
      <c r="B19" s="24"/>
      <c r="C19" s="24"/>
      <c r="D19" s="24"/>
      <c r="E19" s="24"/>
      <c r="F19" s="24"/>
      <c r="G19" s="24"/>
      <c r="H19" s="24"/>
      <c r="I19" s="24"/>
      <c r="J19" s="24"/>
      <c r="K19" s="24"/>
      <c r="L19" s="24" t="str">
        <f t="shared" si="0"/>
        <v/>
      </c>
    </row>
    <row r="20" spans="2:12" x14ac:dyDescent="0.2">
      <c r="B20" s="24"/>
      <c r="C20" s="24"/>
      <c r="D20" s="24"/>
      <c r="E20" s="24"/>
      <c r="F20" s="24"/>
      <c r="G20" s="24"/>
      <c r="H20" s="24"/>
      <c r="I20" s="24"/>
      <c r="J20" s="24"/>
      <c r="K20" s="24"/>
      <c r="L20" s="24" t="str">
        <f t="shared" si="0"/>
        <v/>
      </c>
    </row>
    <row r="21" spans="2:12" x14ac:dyDescent="0.2">
      <c r="B21" s="24"/>
      <c r="C21" s="24"/>
      <c r="D21" s="24"/>
      <c r="E21" s="24"/>
      <c r="F21" s="24"/>
      <c r="G21" s="24"/>
      <c r="H21" s="24"/>
      <c r="I21" s="24"/>
      <c r="J21" s="24"/>
      <c r="K21" s="24"/>
      <c r="L21" s="24" t="str">
        <f t="shared" si="0"/>
        <v/>
      </c>
    </row>
    <row r="22" spans="2:12" x14ac:dyDescent="0.2">
      <c r="B22" s="24"/>
      <c r="C22" s="24"/>
      <c r="D22" s="24"/>
      <c r="E22" s="24"/>
      <c r="F22" s="24"/>
      <c r="G22" s="24"/>
      <c r="H22" s="24"/>
      <c r="I22" s="24"/>
      <c r="J22" s="24"/>
      <c r="K22" s="24"/>
      <c r="L22" s="24" t="str">
        <f t="shared" si="0"/>
        <v/>
      </c>
    </row>
    <row r="23" spans="2:12" x14ac:dyDescent="0.2">
      <c r="B23" s="24"/>
      <c r="C23" s="24"/>
      <c r="D23" s="24"/>
      <c r="E23" s="24"/>
      <c r="F23" s="24"/>
      <c r="G23" s="24"/>
      <c r="H23" s="24"/>
      <c r="I23" s="24"/>
      <c r="J23" s="24"/>
      <c r="K23" s="24"/>
      <c r="L23" s="24" t="str">
        <f t="shared" si="0"/>
        <v/>
      </c>
    </row>
    <row r="24" spans="2:12" x14ac:dyDescent="0.2">
      <c r="B24" s="24"/>
      <c r="C24" s="24"/>
      <c r="D24" s="24"/>
      <c r="E24" s="24"/>
      <c r="F24" s="24"/>
      <c r="G24" s="24"/>
      <c r="H24" s="24"/>
      <c r="I24" s="24"/>
      <c r="J24" s="24"/>
      <c r="K24" s="24"/>
      <c r="L24" s="24" t="str">
        <f t="shared" si="0"/>
        <v/>
      </c>
    </row>
    <row r="25" spans="2:12" x14ac:dyDescent="0.2">
      <c r="B25" s="24"/>
      <c r="C25" s="24"/>
      <c r="D25" s="24"/>
      <c r="E25" s="24"/>
      <c r="F25" s="24"/>
      <c r="G25" s="24"/>
      <c r="H25" s="24"/>
      <c r="I25" s="24"/>
      <c r="J25" s="24"/>
      <c r="K25" s="24"/>
      <c r="L25" s="24" t="str">
        <f t="shared" si="0"/>
        <v/>
      </c>
    </row>
    <row r="26" spans="2:12" x14ac:dyDescent="0.2">
      <c r="B26" s="24"/>
      <c r="C26" s="24"/>
      <c r="D26" s="24"/>
      <c r="E26" s="24"/>
      <c r="F26" s="24"/>
      <c r="G26" s="24"/>
      <c r="H26" s="24"/>
      <c r="I26" s="24"/>
      <c r="J26" s="24"/>
      <c r="K26" s="24"/>
      <c r="L26" s="24" t="str">
        <f t="shared" si="0"/>
        <v/>
      </c>
    </row>
    <row r="27" spans="2:12" x14ac:dyDescent="0.2">
      <c r="B27" s="24"/>
      <c r="C27" s="24"/>
      <c r="D27" s="24"/>
      <c r="E27" s="24"/>
      <c r="F27" s="24"/>
      <c r="G27" s="24"/>
      <c r="H27" s="24"/>
      <c r="I27" s="24"/>
      <c r="J27" s="24"/>
      <c r="K27" s="24"/>
      <c r="L27" s="24" t="str">
        <f t="shared" si="0"/>
        <v/>
      </c>
    </row>
    <row r="28" spans="2:12" x14ac:dyDescent="0.2">
      <c r="B28" s="24"/>
      <c r="C28" s="24"/>
      <c r="D28" s="24"/>
      <c r="E28" s="24"/>
      <c r="F28" s="24"/>
      <c r="G28" s="24"/>
      <c r="H28" s="24"/>
      <c r="I28" s="24"/>
      <c r="J28" s="24"/>
      <c r="K28" s="24"/>
      <c r="L28" s="24" t="str">
        <f t="shared" si="0"/>
        <v/>
      </c>
    </row>
    <row r="29" spans="2:12" x14ac:dyDescent="0.2">
      <c r="B29" s="24"/>
      <c r="C29" s="24"/>
      <c r="D29" s="24"/>
      <c r="E29" s="24"/>
      <c r="F29" s="24"/>
      <c r="G29" s="24"/>
      <c r="H29" s="24"/>
      <c r="I29" s="24"/>
      <c r="J29" s="24"/>
      <c r="K29" s="24"/>
      <c r="L29" s="24" t="str">
        <f t="shared" si="0"/>
        <v/>
      </c>
    </row>
    <row r="30" spans="2:12" x14ac:dyDescent="0.2">
      <c r="B30" s="24"/>
      <c r="C30" s="24"/>
      <c r="D30" s="24"/>
      <c r="E30" s="24"/>
      <c r="F30" s="24"/>
      <c r="G30" s="24"/>
      <c r="H30" s="24"/>
      <c r="I30" s="24"/>
      <c r="J30" s="24"/>
      <c r="K30" s="24"/>
      <c r="L30" s="24" t="str">
        <f t="shared" si="0"/>
        <v/>
      </c>
    </row>
    <row r="31" spans="2:12" x14ac:dyDescent="0.2">
      <c r="B31" s="24"/>
      <c r="C31" s="24"/>
      <c r="D31" s="24"/>
      <c r="E31" s="24"/>
      <c r="F31" s="24"/>
      <c r="G31" s="24"/>
      <c r="H31" s="24"/>
      <c r="I31" s="24"/>
      <c r="J31" s="24"/>
      <c r="K31" s="24"/>
      <c r="L31" s="24" t="str">
        <f t="shared" si="0"/>
        <v/>
      </c>
    </row>
    <row r="32" spans="2:12" x14ac:dyDescent="0.2">
      <c r="B32" s="24"/>
      <c r="C32" s="24"/>
      <c r="D32" s="24"/>
      <c r="E32" s="24"/>
      <c r="F32" s="24"/>
      <c r="G32" s="24"/>
      <c r="H32" s="24"/>
      <c r="I32" s="24"/>
      <c r="J32" s="24"/>
      <c r="K32" s="24"/>
      <c r="L32" s="24" t="str">
        <f t="shared" si="0"/>
        <v/>
      </c>
    </row>
    <row r="33" spans="2:12" x14ac:dyDescent="0.2">
      <c r="B33" s="24"/>
      <c r="C33" s="24"/>
      <c r="D33" s="24"/>
      <c r="E33" s="24"/>
      <c r="F33" s="24"/>
      <c r="G33" s="24"/>
      <c r="H33" s="24"/>
      <c r="I33" s="24"/>
      <c r="J33" s="24"/>
      <c r="K33" s="24"/>
      <c r="L33" s="24" t="str">
        <f t="shared" si="0"/>
        <v/>
      </c>
    </row>
    <row r="34" spans="2:12" x14ac:dyDescent="0.2">
      <c r="B34" s="24"/>
      <c r="C34" s="24"/>
      <c r="D34" s="24"/>
      <c r="E34" s="24"/>
      <c r="F34" s="24"/>
      <c r="G34" s="24"/>
      <c r="H34" s="24"/>
      <c r="I34" s="24"/>
      <c r="J34" s="24"/>
      <c r="K34" s="24"/>
      <c r="L34" s="24" t="str">
        <f t="shared" si="0"/>
        <v/>
      </c>
    </row>
    <row r="35" spans="2:12" x14ac:dyDescent="0.2">
      <c r="B35" s="24"/>
      <c r="C35" s="24"/>
      <c r="D35" s="24"/>
      <c r="E35" s="24"/>
      <c r="F35" s="24"/>
      <c r="G35" s="24"/>
      <c r="H35" s="24"/>
      <c r="I35" s="24"/>
      <c r="J35" s="24"/>
      <c r="K35" s="24"/>
      <c r="L35" s="24" t="str">
        <f t="shared" si="0"/>
        <v/>
      </c>
    </row>
    <row r="36" spans="2:12" x14ac:dyDescent="0.2">
      <c r="B36" s="24"/>
      <c r="C36" s="24"/>
      <c r="D36" s="24"/>
      <c r="E36" s="24"/>
      <c r="F36" s="24"/>
      <c r="G36" s="24"/>
      <c r="H36" s="24"/>
      <c r="I36" s="24"/>
      <c r="J36" s="24"/>
      <c r="K36" s="24"/>
      <c r="L36" s="24" t="str">
        <f t="shared" si="0"/>
        <v/>
      </c>
    </row>
    <row r="37" spans="2:12" x14ac:dyDescent="0.2">
      <c r="B37" s="24"/>
      <c r="C37" s="24"/>
      <c r="D37" s="24"/>
      <c r="E37" s="24"/>
      <c r="F37" s="24"/>
      <c r="G37" s="24"/>
      <c r="H37" s="24"/>
      <c r="I37" s="24"/>
      <c r="J37" s="24"/>
      <c r="K37" s="24"/>
      <c r="L37" s="24" t="str">
        <f t="shared" si="0"/>
        <v/>
      </c>
    </row>
    <row r="38" spans="2:12" x14ac:dyDescent="0.2">
      <c r="B38" s="24"/>
      <c r="C38" s="24"/>
      <c r="D38" s="24"/>
      <c r="E38" s="24"/>
      <c r="F38" s="24"/>
      <c r="G38" s="24"/>
      <c r="H38" s="24"/>
      <c r="I38" s="24"/>
      <c r="J38" s="24"/>
      <c r="K38" s="24"/>
      <c r="L38" s="24" t="str">
        <f t="shared" si="0"/>
        <v/>
      </c>
    </row>
    <row r="39" spans="2:12" x14ac:dyDescent="0.2">
      <c r="B39" s="24"/>
      <c r="C39" s="24"/>
      <c r="D39" s="24"/>
      <c r="E39" s="24"/>
      <c r="F39" s="24"/>
      <c r="G39" s="24"/>
      <c r="H39" s="24"/>
      <c r="I39" s="24"/>
      <c r="J39" s="24"/>
      <c r="K39" s="24"/>
      <c r="L39" s="24" t="str">
        <f t="shared" si="0"/>
        <v/>
      </c>
    </row>
    <row r="40" spans="2:12" x14ac:dyDescent="0.2">
      <c r="B40" s="24"/>
      <c r="C40" s="24"/>
      <c r="D40" s="24"/>
      <c r="E40" s="24"/>
      <c r="F40" s="24"/>
      <c r="G40" s="24"/>
      <c r="H40" s="24"/>
      <c r="I40" s="24"/>
      <c r="J40" s="24"/>
      <c r="K40" s="24"/>
      <c r="L40" s="24" t="str">
        <f t="shared" si="0"/>
        <v/>
      </c>
    </row>
    <row r="41" spans="2:12" x14ac:dyDescent="0.2">
      <c r="B41" s="24"/>
      <c r="C41" s="24"/>
      <c r="D41" s="24"/>
      <c r="E41" s="24"/>
      <c r="F41" s="24"/>
      <c r="G41" s="24"/>
      <c r="H41" s="24"/>
      <c r="I41" s="24"/>
      <c r="J41" s="24"/>
      <c r="K41" s="24"/>
      <c r="L41" s="24" t="str">
        <f t="shared" si="0"/>
        <v/>
      </c>
    </row>
    <row r="42" spans="2:12" x14ac:dyDescent="0.2">
      <c r="B42" s="24"/>
      <c r="C42" s="24"/>
      <c r="D42" s="24"/>
      <c r="E42" s="24"/>
      <c r="F42" s="24"/>
      <c r="G42" s="24"/>
      <c r="H42" s="24"/>
      <c r="I42" s="24"/>
      <c r="J42" s="24"/>
      <c r="K42" s="24"/>
      <c r="L42" s="24" t="str">
        <f t="shared" si="0"/>
        <v/>
      </c>
    </row>
    <row r="43" spans="2:12" x14ac:dyDescent="0.2">
      <c r="B43" s="24"/>
      <c r="C43" s="24"/>
      <c r="D43" s="24"/>
      <c r="E43" s="24"/>
      <c r="F43" s="24"/>
      <c r="G43" s="24"/>
      <c r="H43" s="24"/>
      <c r="I43" s="24"/>
      <c r="J43" s="24"/>
      <c r="K43" s="24"/>
      <c r="L43" s="24" t="str">
        <f t="shared" si="0"/>
        <v/>
      </c>
    </row>
    <row r="44" spans="2:12" x14ac:dyDescent="0.2">
      <c r="B44" s="24"/>
      <c r="C44" s="24"/>
      <c r="D44" s="24"/>
      <c r="E44" s="24"/>
      <c r="F44" s="24"/>
      <c r="G44" s="24"/>
      <c r="H44" s="24"/>
      <c r="I44" s="24"/>
      <c r="J44" s="24"/>
      <c r="K44" s="24"/>
      <c r="L44" s="24" t="str">
        <f t="shared" si="0"/>
        <v/>
      </c>
    </row>
    <row r="45" spans="2:12" x14ac:dyDescent="0.2">
      <c r="B45" s="24"/>
      <c r="C45" s="24"/>
      <c r="D45" s="24"/>
      <c r="E45" s="24"/>
      <c r="F45" s="24"/>
      <c r="G45" s="24"/>
      <c r="H45" s="24"/>
      <c r="I45" s="24"/>
      <c r="J45" s="24"/>
      <c r="K45" s="24"/>
      <c r="L45" s="24" t="str">
        <f t="shared" si="0"/>
        <v/>
      </c>
    </row>
    <row r="46" spans="2:12" x14ac:dyDescent="0.2">
      <c r="B46" s="24"/>
      <c r="C46" s="24"/>
      <c r="D46" s="24"/>
      <c r="E46" s="24"/>
      <c r="F46" s="24"/>
      <c r="G46" s="24"/>
      <c r="H46" s="24"/>
      <c r="I46" s="24"/>
      <c r="J46" s="24"/>
      <c r="K46" s="24"/>
      <c r="L46" s="24" t="str">
        <f t="shared" si="0"/>
        <v/>
      </c>
    </row>
    <row r="47" spans="2:12" x14ac:dyDescent="0.2">
      <c r="B47" s="24"/>
      <c r="C47" s="24"/>
      <c r="D47" s="24"/>
      <c r="E47" s="24"/>
      <c r="F47" s="24"/>
      <c r="G47" s="24"/>
      <c r="H47" s="24"/>
      <c r="I47" s="24"/>
      <c r="J47" s="24"/>
      <c r="K47" s="24"/>
      <c r="L47" s="24" t="str">
        <f t="shared" si="0"/>
        <v/>
      </c>
    </row>
    <row r="48" spans="2:12" x14ac:dyDescent="0.2">
      <c r="B48" s="24"/>
      <c r="C48" s="24"/>
      <c r="D48" s="24"/>
      <c r="E48" s="24"/>
      <c r="F48" s="24"/>
      <c r="G48" s="24"/>
      <c r="H48" s="24"/>
      <c r="I48" s="24"/>
      <c r="J48" s="24"/>
      <c r="K48" s="24"/>
      <c r="L48" s="24" t="str">
        <f t="shared" si="0"/>
        <v/>
      </c>
    </row>
    <row r="49" spans="2:12" x14ac:dyDescent="0.2">
      <c r="B49" s="24"/>
      <c r="C49" s="24"/>
      <c r="D49" s="24"/>
      <c r="E49" s="24"/>
      <c r="F49" s="24"/>
      <c r="G49" s="24"/>
      <c r="H49" s="24"/>
      <c r="I49" s="24"/>
      <c r="J49" s="24"/>
      <c r="K49" s="24"/>
      <c r="L49" s="24" t="str">
        <f t="shared" si="0"/>
        <v/>
      </c>
    </row>
    <row r="50" spans="2:12" x14ac:dyDescent="0.2">
      <c r="B50" s="24"/>
      <c r="C50" s="24"/>
      <c r="D50" s="24"/>
      <c r="E50" s="24"/>
      <c r="F50" s="24"/>
      <c r="G50" s="24"/>
      <c r="H50" s="24"/>
      <c r="I50" s="24"/>
      <c r="J50" s="24"/>
      <c r="K50" s="24"/>
      <c r="L50" s="24" t="str">
        <f t="shared" si="0"/>
        <v/>
      </c>
    </row>
    <row r="51" spans="2:12" x14ac:dyDescent="0.2">
      <c r="B51" s="24"/>
      <c r="C51" s="24"/>
      <c r="D51" s="24"/>
      <c r="E51" s="24"/>
      <c r="F51" s="24"/>
      <c r="G51" s="24"/>
      <c r="H51" s="24"/>
      <c r="I51" s="24"/>
      <c r="J51" s="24"/>
      <c r="K51" s="24"/>
      <c r="L51" s="24" t="str">
        <f t="shared" si="0"/>
        <v/>
      </c>
    </row>
    <row r="52" spans="2:12" x14ac:dyDescent="0.2">
      <c r="B52" s="24"/>
      <c r="C52" s="24"/>
      <c r="D52" s="24"/>
      <c r="E52" s="24"/>
      <c r="F52" s="24"/>
      <c r="G52" s="24"/>
      <c r="H52" s="24"/>
      <c r="I52" s="24"/>
      <c r="J52" s="24"/>
      <c r="K52" s="24"/>
      <c r="L52" s="24" t="str">
        <f t="shared" si="0"/>
        <v/>
      </c>
    </row>
    <row r="53" spans="2:12" x14ac:dyDescent="0.2">
      <c r="B53" s="24"/>
      <c r="C53" s="24"/>
      <c r="D53" s="24"/>
      <c r="E53" s="24"/>
      <c r="F53" s="24"/>
      <c r="G53" s="24"/>
      <c r="H53" s="24"/>
      <c r="I53" s="24"/>
      <c r="J53" s="24"/>
      <c r="K53" s="24"/>
      <c r="L53" s="24" t="str">
        <f t="shared" si="0"/>
        <v/>
      </c>
    </row>
    <row r="54" spans="2:12" x14ac:dyDescent="0.2">
      <c r="B54" s="24"/>
      <c r="C54" s="24"/>
      <c r="D54" s="24"/>
      <c r="E54" s="24"/>
      <c r="F54" s="24"/>
      <c r="G54" s="24"/>
      <c r="H54" s="24"/>
      <c r="I54" s="24"/>
      <c r="J54" s="24"/>
      <c r="K54" s="24"/>
      <c r="L54" s="24" t="str">
        <f t="shared" si="0"/>
        <v/>
      </c>
    </row>
    <row r="55" spans="2:12" x14ac:dyDescent="0.2">
      <c r="B55" s="24"/>
      <c r="C55" s="24"/>
      <c r="D55" s="24"/>
      <c r="E55" s="24"/>
      <c r="F55" s="24"/>
      <c r="G55" s="24"/>
      <c r="H55" s="24"/>
      <c r="I55" s="24"/>
      <c r="J55" s="24"/>
      <c r="K55" s="24"/>
      <c r="L55" s="24" t="str">
        <f t="shared" si="0"/>
        <v/>
      </c>
    </row>
    <row r="56" spans="2:12" x14ac:dyDescent="0.2">
      <c r="B56" s="24"/>
      <c r="C56" s="24"/>
      <c r="D56" s="24"/>
      <c r="E56" s="24"/>
      <c r="F56" s="24"/>
      <c r="G56" s="24"/>
      <c r="H56" s="24"/>
      <c r="I56" s="24"/>
      <c r="J56" s="24"/>
      <c r="K56" s="24"/>
      <c r="L56" s="24" t="str">
        <f t="shared" si="0"/>
        <v/>
      </c>
    </row>
    <row r="57" spans="2:12" x14ac:dyDescent="0.2">
      <c r="B57" s="24"/>
      <c r="C57" s="24"/>
      <c r="D57" s="24"/>
      <c r="E57" s="24"/>
      <c r="F57" s="24"/>
      <c r="G57" s="24"/>
      <c r="H57" s="24"/>
      <c r="I57" s="24"/>
      <c r="J57" s="24"/>
      <c r="K57" s="24"/>
      <c r="L57" s="24" t="str">
        <f t="shared" si="0"/>
        <v/>
      </c>
    </row>
    <row r="58" spans="2:12" x14ac:dyDescent="0.2">
      <c r="B58" s="24"/>
      <c r="C58" s="24"/>
      <c r="D58" s="24"/>
      <c r="E58" s="24"/>
      <c r="F58" s="24"/>
      <c r="G58" s="24"/>
      <c r="H58" s="24"/>
      <c r="I58" s="24"/>
      <c r="J58" s="24"/>
      <c r="K58" s="24"/>
      <c r="L58" s="24" t="str">
        <f t="shared" si="0"/>
        <v/>
      </c>
    </row>
    <row r="59" spans="2:12" x14ac:dyDescent="0.2">
      <c r="B59" s="24"/>
      <c r="C59" s="24"/>
      <c r="D59" s="24"/>
      <c r="E59" s="24"/>
      <c r="F59" s="24"/>
      <c r="G59" s="24"/>
      <c r="H59" s="24"/>
      <c r="I59" s="24"/>
      <c r="J59" s="24"/>
      <c r="K59" s="24"/>
      <c r="L59" s="24" t="str">
        <f t="shared" si="0"/>
        <v/>
      </c>
    </row>
    <row r="60" spans="2:12" x14ac:dyDescent="0.2">
      <c r="B60" s="24"/>
      <c r="C60" s="24"/>
      <c r="D60" s="24"/>
      <c r="E60" s="24"/>
      <c r="F60" s="24"/>
      <c r="G60" s="24"/>
      <c r="H60" s="24"/>
      <c r="I60" s="24"/>
      <c r="J60" s="24"/>
      <c r="K60" s="24"/>
      <c r="L60" s="24" t="str">
        <f t="shared" si="0"/>
        <v/>
      </c>
    </row>
    <row r="61" spans="2:12" x14ac:dyDescent="0.2">
      <c r="B61" s="24"/>
      <c r="C61" s="24"/>
      <c r="D61" s="24"/>
      <c r="E61" s="24"/>
      <c r="F61" s="24"/>
      <c r="G61" s="24"/>
      <c r="H61" s="24"/>
      <c r="I61" s="24"/>
      <c r="J61" s="24"/>
      <c r="K61" s="24"/>
      <c r="L61" s="24" t="str">
        <f t="shared" si="0"/>
        <v/>
      </c>
    </row>
    <row r="62" spans="2:12" x14ac:dyDescent="0.2">
      <c r="B62" s="24"/>
      <c r="C62" s="24"/>
      <c r="D62" s="24"/>
      <c r="E62" s="24"/>
      <c r="F62" s="24"/>
      <c r="G62" s="24"/>
      <c r="H62" s="24"/>
      <c r="I62" s="24"/>
      <c r="J62" s="24"/>
      <c r="K62" s="24"/>
      <c r="L62" s="24" t="str">
        <f t="shared" si="0"/>
        <v/>
      </c>
    </row>
    <row r="63" spans="2:12" x14ac:dyDescent="0.2">
      <c r="B63" s="24"/>
      <c r="C63" s="24"/>
      <c r="D63" s="24"/>
      <c r="E63" s="24"/>
      <c r="F63" s="24"/>
      <c r="G63" s="24"/>
      <c r="H63" s="24"/>
      <c r="I63" s="24"/>
      <c r="J63" s="24"/>
      <c r="K63" s="24"/>
      <c r="L63" s="24" t="str">
        <f t="shared" si="0"/>
        <v/>
      </c>
    </row>
    <row r="64" spans="2:12" x14ac:dyDescent="0.2">
      <c r="B64" s="24"/>
      <c r="C64" s="24"/>
      <c r="D64" s="24"/>
      <c r="E64" s="24"/>
      <c r="F64" s="24"/>
      <c r="G64" s="24"/>
      <c r="H64" s="24"/>
      <c r="I64" s="24"/>
      <c r="J64" s="24"/>
      <c r="K64" s="24"/>
      <c r="L64" s="24" t="str">
        <f t="shared" si="0"/>
        <v/>
      </c>
    </row>
    <row r="65" spans="2:12" x14ac:dyDescent="0.2">
      <c r="B65" s="24"/>
      <c r="C65" s="24"/>
      <c r="D65" s="24"/>
      <c r="E65" s="24"/>
      <c r="F65" s="24"/>
      <c r="G65" s="24"/>
      <c r="H65" s="24"/>
      <c r="I65" s="24"/>
      <c r="J65" s="24"/>
      <c r="K65" s="24"/>
      <c r="L65" s="24" t="str">
        <f t="shared" si="0"/>
        <v/>
      </c>
    </row>
    <row r="66" spans="2:12" x14ac:dyDescent="0.2">
      <c r="B66" s="24"/>
      <c r="C66" s="24"/>
      <c r="D66" s="24"/>
      <c r="E66" s="24"/>
      <c r="F66" s="24"/>
      <c r="G66" s="24"/>
      <c r="H66" s="24"/>
      <c r="I66" s="24"/>
      <c r="J66" s="24"/>
      <c r="K66" s="24"/>
      <c r="L66" s="24" t="str">
        <f t="shared" si="0"/>
        <v/>
      </c>
    </row>
    <row r="67" spans="2:12" x14ac:dyDescent="0.2">
      <c r="B67" s="24"/>
      <c r="C67" s="24"/>
      <c r="D67" s="24"/>
      <c r="E67" s="24"/>
      <c r="F67" s="24"/>
      <c r="G67" s="24"/>
      <c r="H67" s="24"/>
      <c r="I67" s="24"/>
      <c r="J67" s="24"/>
      <c r="K67" s="24"/>
      <c r="L67" s="24" t="str">
        <f t="shared" si="0"/>
        <v/>
      </c>
    </row>
    <row r="68" spans="2:12" x14ac:dyDescent="0.2">
      <c r="B68" s="24"/>
      <c r="C68" s="24"/>
      <c r="D68" s="24"/>
      <c r="E68" s="24"/>
      <c r="F68" s="24"/>
      <c r="G68" s="24"/>
      <c r="H68" s="24"/>
      <c r="I68" s="24"/>
      <c r="J68" s="24"/>
      <c r="K68" s="24"/>
      <c r="L68" s="24" t="str">
        <f t="shared" si="0"/>
        <v/>
      </c>
    </row>
    <row r="69" spans="2:12" x14ac:dyDescent="0.2">
      <c r="B69" s="24"/>
      <c r="C69" s="24"/>
      <c r="D69" s="24"/>
      <c r="E69" s="24"/>
      <c r="F69" s="24"/>
      <c r="G69" s="24"/>
      <c r="H69" s="24"/>
      <c r="I69" s="24"/>
      <c r="J69" s="24"/>
      <c r="K69" s="24"/>
      <c r="L69" s="24" t="str">
        <f t="shared" si="0"/>
        <v/>
      </c>
    </row>
    <row r="70" spans="2:12" x14ac:dyDescent="0.2">
      <c r="B70" s="24"/>
      <c r="C70" s="24"/>
      <c r="D70" s="24"/>
      <c r="E70" s="24"/>
      <c r="F70" s="24"/>
      <c r="G70" s="24"/>
      <c r="H70" s="24"/>
      <c r="I70" s="24"/>
      <c r="J70" s="24"/>
      <c r="K70" s="24"/>
      <c r="L70" s="24" t="str">
        <f t="shared" si="0"/>
        <v/>
      </c>
    </row>
    <row r="71" spans="2:12" x14ac:dyDescent="0.2">
      <c r="B71" s="24"/>
      <c r="C71" s="24"/>
      <c r="D71" s="24"/>
      <c r="E71" s="24"/>
      <c r="F71" s="24"/>
      <c r="G71" s="24"/>
      <c r="H71" s="24"/>
      <c r="I71" s="24"/>
      <c r="J71" s="24"/>
      <c r="K71" s="24"/>
      <c r="L71" s="24" t="str">
        <f t="shared" si="0"/>
        <v/>
      </c>
    </row>
    <row r="72" spans="2:12" x14ac:dyDescent="0.2">
      <c r="B72" s="24"/>
      <c r="C72" s="24"/>
      <c r="D72" s="24"/>
      <c r="E72" s="24"/>
      <c r="F72" s="24"/>
      <c r="G72" s="24"/>
      <c r="H72" s="24"/>
      <c r="I72" s="24"/>
      <c r="J72" s="24"/>
      <c r="K72" s="24"/>
      <c r="L72" s="24" t="str">
        <f t="shared" si="0"/>
        <v/>
      </c>
    </row>
    <row r="73" spans="2:12" x14ac:dyDescent="0.2">
      <c r="B73" s="24"/>
      <c r="C73" s="24"/>
      <c r="D73" s="24"/>
      <c r="E73" s="24"/>
      <c r="F73" s="24"/>
      <c r="G73" s="24"/>
      <c r="H73" s="24"/>
      <c r="I73" s="24"/>
      <c r="J73" s="24"/>
      <c r="K73" s="24"/>
      <c r="L73" s="24" t="str">
        <f t="shared" si="0"/>
        <v/>
      </c>
    </row>
    <row r="74" spans="2:12" x14ac:dyDescent="0.2">
      <c r="B74" s="24"/>
      <c r="C74" s="24"/>
      <c r="D74" s="24"/>
      <c r="E74" s="24"/>
      <c r="F74" s="24"/>
      <c r="G74" s="24"/>
      <c r="H74" s="24"/>
      <c r="I74" s="24"/>
      <c r="J74" s="24"/>
      <c r="K74" s="24"/>
      <c r="L74" s="24" t="str">
        <f t="shared" si="0"/>
        <v/>
      </c>
    </row>
    <row r="75" spans="2:12" x14ac:dyDescent="0.2">
      <c r="B75" s="24"/>
      <c r="C75" s="24"/>
      <c r="D75" s="24"/>
      <c r="E75" s="24"/>
      <c r="F75" s="24"/>
      <c r="G75" s="24"/>
      <c r="H75" s="24"/>
      <c r="I75" s="24"/>
      <c r="J75" s="24"/>
      <c r="K75" s="24"/>
      <c r="L75" s="24" t="str">
        <f t="shared" si="0"/>
        <v/>
      </c>
    </row>
    <row r="76" spans="2:12" x14ac:dyDescent="0.2">
      <c r="B76" s="25"/>
      <c r="C76" s="25"/>
      <c r="D76" s="25"/>
      <c r="E76" s="25"/>
      <c r="F76" s="25"/>
      <c r="G76" s="25"/>
      <c r="H76" s="25"/>
      <c r="I76" s="25"/>
      <c r="J76" s="25"/>
      <c r="K76" s="25"/>
      <c r="L76" s="25" t="str">
        <f t="shared" si="0"/>
        <v/>
      </c>
    </row>
  </sheetData>
  <phoneticPr fontId="5"/>
  <pageMargins left="0.75" right="0.75" top="1" bottom="1" header="0.51200000000000001" footer="0.5120000000000000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6"/>
  <dimension ref="B2:I134"/>
  <sheetViews>
    <sheetView zoomScaleNormal="100" workbookViewId="0"/>
  </sheetViews>
  <sheetFormatPr defaultRowHeight="13.2" x14ac:dyDescent="0.2"/>
  <cols>
    <col min="1" max="1" width="2.6640625" customWidth="1"/>
    <col min="2" max="2" width="4.6640625" customWidth="1"/>
    <col min="4" max="4" width="20.77734375" bestFit="1" customWidth="1"/>
    <col min="5" max="5" width="40.6640625" customWidth="1"/>
    <col min="6" max="6" width="4.6640625" customWidth="1"/>
    <col min="7" max="7" width="20.6640625" customWidth="1"/>
  </cols>
  <sheetData>
    <row r="2" spans="2:9" ht="14.4" x14ac:dyDescent="0.2">
      <c r="B2" s="330" t="s">
        <v>631</v>
      </c>
      <c r="C2" s="79"/>
    </row>
    <row r="3" spans="2:9" ht="13.8" thickBot="1" x14ac:dyDescent="0.25"/>
    <row r="4" spans="2:9" ht="13.8" thickTop="1" x14ac:dyDescent="0.2">
      <c r="C4" s="660" t="s">
        <v>1342</v>
      </c>
      <c r="D4" s="790" t="s">
        <v>194</v>
      </c>
      <c r="E4" s="669"/>
      <c r="F4" s="669"/>
      <c r="G4" s="669"/>
      <c r="H4" s="669"/>
      <c r="I4" s="795"/>
    </row>
    <row r="5" spans="2:9" ht="16.5" customHeight="1" x14ac:dyDescent="0.2">
      <c r="C5" s="678"/>
      <c r="D5" s="800"/>
      <c r="E5" s="797"/>
      <c r="F5" s="797"/>
      <c r="G5" s="797"/>
      <c r="H5" s="797"/>
      <c r="I5" s="798"/>
    </row>
    <row r="6" spans="2:9" x14ac:dyDescent="0.2">
      <c r="C6" s="678"/>
      <c r="D6" s="800"/>
      <c r="E6" s="797"/>
      <c r="F6" s="797"/>
      <c r="G6" s="797"/>
      <c r="H6" s="797"/>
      <c r="I6" s="798"/>
    </row>
    <row r="7" spans="2:9" x14ac:dyDescent="0.2">
      <c r="C7" s="678"/>
      <c r="D7" s="800"/>
      <c r="E7" s="797"/>
      <c r="F7" s="797"/>
      <c r="G7" s="797"/>
      <c r="H7" s="797"/>
      <c r="I7" s="798"/>
    </row>
    <row r="8" spans="2:9" ht="13.8" thickBot="1" x14ac:dyDescent="0.25">
      <c r="C8" s="679"/>
      <c r="D8" s="791"/>
      <c r="E8" s="670"/>
      <c r="F8" s="670"/>
      <c r="G8" s="670"/>
      <c r="H8" s="670"/>
      <c r="I8" s="799"/>
    </row>
    <row r="9" spans="2:9" ht="13.8" thickTop="1" x14ac:dyDescent="0.2"/>
    <row r="10" spans="2:9" s="36" customFormat="1" ht="15.9" customHeight="1" x14ac:dyDescent="0.2">
      <c r="C10" s="102" t="s">
        <v>817</v>
      </c>
    </row>
    <row r="11" spans="2:9" s="36" customFormat="1" ht="6.75" customHeight="1" x14ac:dyDescent="0.2"/>
    <row r="12" spans="2:9" s="36" customFormat="1" ht="15.9" customHeight="1" x14ac:dyDescent="0.2">
      <c r="C12" s="102" t="s">
        <v>736</v>
      </c>
    </row>
    <row r="13" spans="2:9" s="36" customFormat="1" ht="13.5" customHeight="1" x14ac:dyDescent="0.2">
      <c r="C13" s="102" t="s">
        <v>781</v>
      </c>
    </row>
    <row r="14" spans="2:9" s="36" customFormat="1" ht="6.75" customHeight="1" x14ac:dyDescent="0.2"/>
    <row r="15" spans="2:9" s="36" customFormat="1" ht="15.9" customHeight="1" x14ac:dyDescent="0.2">
      <c r="C15" s="102" t="s">
        <v>782</v>
      </c>
    </row>
    <row r="16" spans="2:9" s="36" customFormat="1" ht="6.75" customHeight="1" x14ac:dyDescent="0.2"/>
    <row r="17" spans="3:6" s="36" customFormat="1" ht="15.9" customHeight="1" x14ac:dyDescent="0.2">
      <c r="C17" s="102" t="s">
        <v>759</v>
      </c>
    </row>
    <row r="18" spans="3:6" s="36" customFormat="1" ht="6.75" customHeight="1" x14ac:dyDescent="0.2"/>
    <row r="19" spans="3:6" s="36" customFormat="1" ht="15.9" customHeight="1" x14ac:dyDescent="0.2">
      <c r="C19" s="102" t="s">
        <v>818</v>
      </c>
    </row>
    <row r="21" spans="3:6" x14ac:dyDescent="0.2">
      <c r="C21" s="439" t="s">
        <v>85</v>
      </c>
      <c r="D21" s="317" t="s">
        <v>1334</v>
      </c>
      <c r="E21" s="301" t="s">
        <v>546</v>
      </c>
    </row>
    <row r="22" spans="3:6" ht="6.75" customHeight="1" x14ac:dyDescent="0.2">
      <c r="C22" s="439"/>
      <c r="D22" s="30"/>
    </row>
    <row r="23" spans="3:6" x14ac:dyDescent="0.2">
      <c r="C23" s="439" t="s">
        <v>86</v>
      </c>
      <c r="D23" s="317" t="s">
        <v>1335</v>
      </c>
      <c r="E23" s="301">
        <v>3</v>
      </c>
      <c r="F23" s="431" t="str">
        <f>IF(E23=8,"11X17",IF(E23=7,"10X14",IF(E23=6,"A3",IF(E23=5,"B4",IF(E23=4,"A$Smol",IF(E23=3,"A4",IF(E23=2,"B5",IF(E23=1,"A5",""))))))))</f>
        <v>A4</v>
      </c>
    </row>
    <row r="24" spans="3:6" x14ac:dyDescent="0.2">
      <c r="C24" s="439" t="s">
        <v>87</v>
      </c>
      <c r="D24" s="317" t="s">
        <v>549</v>
      </c>
      <c r="E24" s="301">
        <v>2</v>
      </c>
      <c r="F24" s="431" t="str">
        <f>IF(E24=3,"横",IF(E24=2,"縦",IF(E24=1,"変更なし","")))</f>
        <v>縦</v>
      </c>
    </row>
    <row r="25" spans="3:6" ht="6.75" customHeight="1" x14ac:dyDescent="0.2">
      <c r="C25" s="439"/>
    </row>
    <row r="26" spans="3:6" x14ac:dyDescent="0.2">
      <c r="C26" s="439" t="s">
        <v>726</v>
      </c>
      <c r="D26" s="317" t="s">
        <v>1336</v>
      </c>
      <c r="E26" s="301" t="s">
        <v>760</v>
      </c>
    </row>
    <row r="27" spans="3:6" x14ac:dyDescent="0.2">
      <c r="C27" s="439" t="s">
        <v>88</v>
      </c>
      <c r="D27" s="317" t="s">
        <v>1337</v>
      </c>
      <c r="E27" s="301" t="s">
        <v>761</v>
      </c>
    </row>
    <row r="28" spans="3:6" ht="6.75" customHeight="1" x14ac:dyDescent="0.2">
      <c r="C28" s="439"/>
      <c r="D28" s="318"/>
      <c r="E28" s="318"/>
    </row>
    <row r="29" spans="3:6" x14ac:dyDescent="0.2">
      <c r="C29" s="439" t="s">
        <v>89</v>
      </c>
      <c r="D29" s="196" t="s">
        <v>1328</v>
      </c>
      <c r="E29" s="319" t="s">
        <v>585</v>
      </c>
    </row>
    <row r="30" spans="3:6" x14ac:dyDescent="0.2">
      <c r="C30" s="439" t="s">
        <v>724</v>
      </c>
      <c r="D30" s="196" t="s">
        <v>1329</v>
      </c>
      <c r="E30" s="319" t="s">
        <v>1330</v>
      </c>
    </row>
    <row r="31" spans="3:6" x14ac:dyDescent="0.2">
      <c r="C31" s="439" t="s">
        <v>725</v>
      </c>
      <c r="D31" s="196" t="s">
        <v>550</v>
      </c>
      <c r="E31" s="301">
        <v>2</v>
      </c>
      <c r="F31" s="431" t="str">
        <f>IF(E31=3,"横",IF(E31=2,"縦",IF(E31=1,"変更なし","")))</f>
        <v>縦</v>
      </c>
    </row>
    <row r="33" spans="3:8" x14ac:dyDescent="0.2">
      <c r="C33" t="s">
        <v>1331</v>
      </c>
      <c r="F33" t="s">
        <v>1332</v>
      </c>
      <c r="H33" t="s">
        <v>1333</v>
      </c>
    </row>
    <row r="34" spans="3:8" x14ac:dyDescent="0.2">
      <c r="D34" s="320"/>
      <c r="G34" s="320"/>
    </row>
    <row r="35" spans="3:8" x14ac:dyDescent="0.2">
      <c r="D35" s="320"/>
      <c r="G35" s="320"/>
    </row>
    <row r="36" spans="3:8" x14ac:dyDescent="0.2">
      <c r="D36" s="320"/>
      <c r="G36" s="320"/>
    </row>
    <row r="37" spans="3:8" x14ac:dyDescent="0.2">
      <c r="D37" s="320"/>
      <c r="G37" s="320"/>
    </row>
    <row r="38" spans="3:8" x14ac:dyDescent="0.2">
      <c r="D38" s="320"/>
      <c r="G38" s="320"/>
    </row>
    <row r="39" spans="3:8" x14ac:dyDescent="0.2">
      <c r="D39" s="320"/>
      <c r="G39" s="320"/>
    </row>
    <row r="40" spans="3:8" x14ac:dyDescent="0.2">
      <c r="D40" s="320"/>
      <c r="G40" s="320"/>
    </row>
    <row r="41" spans="3:8" x14ac:dyDescent="0.2">
      <c r="D41" s="320"/>
      <c r="G41" s="320"/>
    </row>
    <row r="42" spans="3:8" x14ac:dyDescent="0.2">
      <c r="D42" s="320"/>
      <c r="G42" s="320"/>
    </row>
    <row r="43" spans="3:8" x14ac:dyDescent="0.2">
      <c r="D43" s="320"/>
      <c r="G43" s="320"/>
    </row>
    <row r="44" spans="3:8" x14ac:dyDescent="0.2">
      <c r="D44" s="320"/>
      <c r="G44" s="320"/>
    </row>
    <row r="45" spans="3:8" x14ac:dyDescent="0.2">
      <c r="D45" s="320"/>
      <c r="G45" s="320"/>
    </row>
    <row r="46" spans="3:8" x14ac:dyDescent="0.2">
      <c r="D46" s="320"/>
      <c r="G46" s="320"/>
    </row>
    <row r="47" spans="3:8" x14ac:dyDescent="0.2">
      <c r="D47" s="320"/>
      <c r="G47" s="320"/>
    </row>
    <row r="48" spans="3:8" x14ac:dyDescent="0.2">
      <c r="D48" s="320"/>
      <c r="G48" s="320"/>
    </row>
    <row r="49" spans="4:7" x14ac:dyDescent="0.2">
      <c r="D49" s="320"/>
      <c r="G49" s="320"/>
    </row>
    <row r="50" spans="4:7" x14ac:dyDescent="0.2">
      <c r="D50" s="320"/>
      <c r="G50" s="320"/>
    </row>
    <row r="51" spans="4:7" x14ac:dyDescent="0.2">
      <c r="D51" s="320"/>
      <c r="G51" s="320"/>
    </row>
    <row r="52" spans="4:7" x14ac:dyDescent="0.2">
      <c r="D52" s="320"/>
      <c r="G52" s="320"/>
    </row>
    <row r="53" spans="4:7" x14ac:dyDescent="0.2">
      <c r="D53" s="320"/>
      <c r="G53" s="320"/>
    </row>
    <row r="54" spans="4:7" x14ac:dyDescent="0.2">
      <c r="D54" s="320"/>
      <c r="G54" s="320"/>
    </row>
    <row r="55" spans="4:7" x14ac:dyDescent="0.2">
      <c r="D55" s="320"/>
      <c r="G55" s="320"/>
    </row>
    <row r="56" spans="4:7" x14ac:dyDescent="0.2">
      <c r="D56" s="320"/>
      <c r="G56" s="320"/>
    </row>
    <row r="57" spans="4:7" x14ac:dyDescent="0.2">
      <c r="D57" s="320"/>
      <c r="G57" s="320"/>
    </row>
    <row r="58" spans="4:7" x14ac:dyDescent="0.2">
      <c r="D58" s="320"/>
      <c r="G58" s="320"/>
    </row>
    <row r="59" spans="4:7" x14ac:dyDescent="0.2">
      <c r="D59" s="320"/>
      <c r="G59" s="320"/>
    </row>
    <row r="60" spans="4:7" x14ac:dyDescent="0.2">
      <c r="D60" s="320"/>
      <c r="G60" s="320"/>
    </row>
    <row r="61" spans="4:7" x14ac:dyDescent="0.2">
      <c r="D61" s="320"/>
      <c r="G61" s="320"/>
    </row>
    <row r="62" spans="4:7" x14ac:dyDescent="0.2">
      <c r="D62" s="320"/>
      <c r="G62" s="320"/>
    </row>
    <row r="63" spans="4:7" x14ac:dyDescent="0.2">
      <c r="D63" s="320"/>
      <c r="G63" s="320"/>
    </row>
    <row r="64" spans="4:7" x14ac:dyDescent="0.2">
      <c r="D64" s="320"/>
      <c r="G64" s="320"/>
    </row>
    <row r="65" spans="4:7" x14ac:dyDescent="0.2">
      <c r="D65" s="320"/>
      <c r="G65" s="320"/>
    </row>
    <row r="66" spans="4:7" x14ac:dyDescent="0.2">
      <c r="D66" s="320"/>
      <c r="G66" s="320"/>
    </row>
    <row r="67" spans="4:7" x14ac:dyDescent="0.2">
      <c r="D67" s="320"/>
      <c r="G67" s="320"/>
    </row>
    <row r="68" spans="4:7" x14ac:dyDescent="0.2">
      <c r="D68" s="320"/>
      <c r="G68" s="320"/>
    </row>
    <row r="69" spans="4:7" x14ac:dyDescent="0.2">
      <c r="D69" s="320"/>
      <c r="G69" s="320"/>
    </row>
    <row r="70" spans="4:7" x14ac:dyDescent="0.2">
      <c r="D70" s="320"/>
      <c r="G70" s="320"/>
    </row>
    <row r="71" spans="4:7" x14ac:dyDescent="0.2">
      <c r="D71" s="320"/>
      <c r="G71" s="320"/>
    </row>
    <row r="72" spans="4:7" x14ac:dyDescent="0.2">
      <c r="D72" s="320"/>
      <c r="G72" s="320"/>
    </row>
    <row r="73" spans="4:7" x14ac:dyDescent="0.2">
      <c r="D73" s="320"/>
      <c r="G73" s="320"/>
    </row>
    <row r="74" spans="4:7" x14ac:dyDescent="0.2">
      <c r="D74" s="320"/>
      <c r="G74" s="320"/>
    </row>
    <row r="75" spans="4:7" x14ac:dyDescent="0.2">
      <c r="D75" s="320"/>
      <c r="G75" s="320"/>
    </row>
    <row r="76" spans="4:7" x14ac:dyDescent="0.2">
      <c r="D76" s="320"/>
      <c r="G76" s="320"/>
    </row>
    <row r="77" spans="4:7" x14ac:dyDescent="0.2">
      <c r="D77" s="320"/>
      <c r="G77" s="320"/>
    </row>
    <row r="78" spans="4:7" x14ac:dyDescent="0.2">
      <c r="D78" s="320"/>
      <c r="G78" s="320"/>
    </row>
    <row r="79" spans="4:7" x14ac:dyDescent="0.2">
      <c r="D79" s="320"/>
      <c r="G79" s="320"/>
    </row>
    <row r="80" spans="4:7" x14ac:dyDescent="0.2">
      <c r="D80" s="320"/>
      <c r="G80" s="320"/>
    </row>
    <row r="81" spans="4:7" x14ac:dyDescent="0.2">
      <c r="D81" s="320"/>
      <c r="G81" s="320"/>
    </row>
    <row r="82" spans="4:7" x14ac:dyDescent="0.2">
      <c r="D82" s="320"/>
      <c r="G82" s="320"/>
    </row>
    <row r="83" spans="4:7" x14ac:dyDescent="0.2">
      <c r="D83" s="320"/>
      <c r="G83" s="320"/>
    </row>
    <row r="84" spans="4:7" x14ac:dyDescent="0.2">
      <c r="D84" s="320"/>
      <c r="G84" s="320"/>
    </row>
    <row r="85" spans="4:7" x14ac:dyDescent="0.2">
      <c r="D85" s="320"/>
      <c r="G85" s="320"/>
    </row>
    <row r="86" spans="4:7" x14ac:dyDescent="0.2">
      <c r="D86" s="320"/>
      <c r="G86" s="320"/>
    </row>
    <row r="87" spans="4:7" x14ac:dyDescent="0.2">
      <c r="D87" s="320"/>
      <c r="G87" s="320"/>
    </row>
    <row r="88" spans="4:7" x14ac:dyDescent="0.2">
      <c r="D88" s="320"/>
      <c r="G88" s="320"/>
    </row>
    <row r="89" spans="4:7" x14ac:dyDescent="0.2">
      <c r="D89" s="320"/>
      <c r="G89" s="320"/>
    </row>
    <row r="90" spans="4:7" x14ac:dyDescent="0.2">
      <c r="D90" s="320"/>
      <c r="G90" s="320"/>
    </row>
    <row r="91" spans="4:7" x14ac:dyDescent="0.2">
      <c r="D91" s="320"/>
      <c r="G91" s="320"/>
    </row>
    <row r="92" spans="4:7" x14ac:dyDescent="0.2">
      <c r="D92" s="320"/>
      <c r="G92" s="320"/>
    </row>
    <row r="93" spans="4:7" x14ac:dyDescent="0.2">
      <c r="D93" s="320"/>
      <c r="G93" s="320"/>
    </row>
    <row r="94" spans="4:7" x14ac:dyDescent="0.2">
      <c r="D94" s="320"/>
      <c r="G94" s="320"/>
    </row>
    <row r="95" spans="4:7" x14ac:dyDescent="0.2">
      <c r="D95" s="320"/>
      <c r="G95" s="320"/>
    </row>
    <row r="96" spans="4:7" x14ac:dyDescent="0.2">
      <c r="D96" s="320"/>
      <c r="G96" s="320"/>
    </row>
    <row r="97" spans="4:7" x14ac:dyDescent="0.2">
      <c r="D97" s="320"/>
      <c r="G97" s="320"/>
    </row>
    <row r="98" spans="4:7" x14ac:dyDescent="0.2">
      <c r="D98" s="320"/>
      <c r="G98" s="320"/>
    </row>
    <row r="99" spans="4:7" x14ac:dyDescent="0.2">
      <c r="D99" s="320"/>
      <c r="G99" s="320"/>
    </row>
    <row r="100" spans="4:7" x14ac:dyDescent="0.2">
      <c r="D100" s="320"/>
      <c r="G100" s="320"/>
    </row>
    <row r="101" spans="4:7" x14ac:dyDescent="0.2">
      <c r="D101" s="320"/>
      <c r="G101" s="320"/>
    </row>
    <row r="102" spans="4:7" x14ac:dyDescent="0.2">
      <c r="D102" s="320"/>
      <c r="G102" s="320"/>
    </row>
    <row r="103" spans="4:7" x14ac:dyDescent="0.2">
      <c r="D103" s="320"/>
      <c r="G103" s="320"/>
    </row>
    <row r="104" spans="4:7" x14ac:dyDescent="0.2">
      <c r="D104" s="320"/>
      <c r="G104" s="320"/>
    </row>
    <row r="105" spans="4:7" x14ac:dyDescent="0.2">
      <c r="D105" s="320"/>
      <c r="G105" s="320"/>
    </row>
    <row r="106" spans="4:7" x14ac:dyDescent="0.2">
      <c r="D106" s="320"/>
      <c r="G106" s="320"/>
    </row>
    <row r="107" spans="4:7" x14ac:dyDescent="0.2">
      <c r="D107" s="320"/>
      <c r="G107" s="320"/>
    </row>
    <row r="108" spans="4:7" x14ac:dyDescent="0.2">
      <c r="D108" s="320"/>
      <c r="G108" s="320"/>
    </row>
    <row r="109" spans="4:7" x14ac:dyDescent="0.2">
      <c r="D109" s="320"/>
      <c r="G109" s="320"/>
    </row>
    <row r="110" spans="4:7" x14ac:dyDescent="0.2">
      <c r="D110" s="320"/>
      <c r="G110" s="320"/>
    </row>
    <row r="111" spans="4:7" x14ac:dyDescent="0.2">
      <c r="D111" s="320"/>
      <c r="G111" s="320"/>
    </row>
    <row r="112" spans="4:7" x14ac:dyDescent="0.2">
      <c r="D112" s="320"/>
      <c r="G112" s="320"/>
    </row>
    <row r="113" spans="4:7" x14ac:dyDescent="0.2">
      <c r="D113" s="320"/>
      <c r="G113" s="320"/>
    </row>
    <row r="114" spans="4:7" x14ac:dyDescent="0.2">
      <c r="D114" s="320"/>
      <c r="G114" s="320"/>
    </row>
    <row r="115" spans="4:7" x14ac:dyDescent="0.2">
      <c r="D115" s="320"/>
      <c r="G115" s="320"/>
    </row>
    <row r="116" spans="4:7" x14ac:dyDescent="0.2">
      <c r="D116" s="320"/>
      <c r="G116" s="320"/>
    </row>
    <row r="117" spans="4:7" x14ac:dyDescent="0.2">
      <c r="D117" s="320"/>
      <c r="G117" s="320"/>
    </row>
    <row r="118" spans="4:7" x14ac:dyDescent="0.2">
      <c r="D118" s="320"/>
      <c r="G118" s="320"/>
    </row>
    <row r="119" spans="4:7" x14ac:dyDescent="0.2">
      <c r="D119" s="320"/>
      <c r="G119" s="320"/>
    </row>
    <row r="120" spans="4:7" x14ac:dyDescent="0.2">
      <c r="D120" s="320"/>
      <c r="G120" s="320"/>
    </row>
    <row r="121" spans="4:7" x14ac:dyDescent="0.2">
      <c r="D121" s="320"/>
      <c r="G121" s="320"/>
    </row>
    <row r="122" spans="4:7" x14ac:dyDescent="0.2">
      <c r="D122" s="320"/>
      <c r="G122" s="320"/>
    </row>
    <row r="123" spans="4:7" x14ac:dyDescent="0.2">
      <c r="D123" s="320"/>
      <c r="G123" s="320"/>
    </row>
    <row r="124" spans="4:7" x14ac:dyDescent="0.2">
      <c r="D124" s="320"/>
      <c r="G124" s="320"/>
    </row>
    <row r="125" spans="4:7" x14ac:dyDescent="0.2">
      <c r="D125" s="320"/>
      <c r="G125" s="320"/>
    </row>
    <row r="126" spans="4:7" x14ac:dyDescent="0.2">
      <c r="D126" s="320"/>
      <c r="G126" s="320"/>
    </row>
    <row r="127" spans="4:7" x14ac:dyDescent="0.2">
      <c r="D127" s="320"/>
      <c r="G127" s="320"/>
    </row>
    <row r="128" spans="4:7" x14ac:dyDescent="0.2">
      <c r="D128" s="320"/>
      <c r="G128" s="320"/>
    </row>
    <row r="129" spans="4:7" x14ac:dyDescent="0.2">
      <c r="D129" s="320"/>
      <c r="G129" s="320"/>
    </row>
    <row r="130" spans="4:7" x14ac:dyDescent="0.2">
      <c r="D130" s="320"/>
      <c r="G130" s="320"/>
    </row>
    <row r="131" spans="4:7" x14ac:dyDescent="0.2">
      <c r="D131" s="320"/>
      <c r="G131" s="320"/>
    </row>
    <row r="132" spans="4:7" x14ac:dyDescent="0.2">
      <c r="D132" s="320"/>
      <c r="G132" s="320"/>
    </row>
    <row r="133" spans="4:7" x14ac:dyDescent="0.2">
      <c r="D133" s="320"/>
      <c r="G133" s="320"/>
    </row>
    <row r="134" spans="4:7" x14ac:dyDescent="0.2">
      <c r="D134" s="320"/>
      <c r="G134" s="320"/>
    </row>
  </sheetData>
  <mergeCells count="2">
    <mergeCell ref="C4:C8"/>
    <mergeCell ref="D4:I8"/>
  </mergeCells>
  <phoneticPr fontId="5"/>
  <dataValidations count="5">
    <dataValidation type="list" allowBlank="1" showInputMessage="1" showErrorMessage="1" sqref="E29" xr:uid="{00000000-0002-0000-4500-000000000000}">
      <formula1>プリンタ用紙サイズ</formula1>
    </dataValidation>
    <dataValidation type="list" allowBlank="1" showInputMessage="1" showErrorMessage="1" sqref="E30" xr:uid="{00000000-0002-0000-4500-000001000000}">
      <formula1>プリンタ用紙トレイ</formula1>
    </dataValidation>
    <dataValidation type="list" allowBlank="1" showInputMessage="1" showErrorMessage="1" sqref="E21" xr:uid="{00000000-0002-0000-4500-000002000000}">
      <formula1>プリンタ一覧</formula1>
    </dataValidation>
    <dataValidation type="list" allowBlank="1" showInputMessage="1" showErrorMessage="1" sqref="E23" xr:uid="{00000000-0002-0000-4500-000003000000}">
      <formula1>"1,2,3,4,5,6,7,8"</formula1>
    </dataValidation>
    <dataValidation type="list" allowBlank="1" showInputMessage="1" showErrorMessage="1" sqref="E24 E31" xr:uid="{00000000-0002-0000-4500-000004000000}">
      <formula1>"1,2,3"</formula1>
    </dataValidation>
  </dataValidations>
  <pageMargins left="0.77" right="0.4" top="0.72" bottom="1" header="0.51200000000000001" footer="0.51200000000000001"/>
  <pageSetup paperSize="9" scale="65" orientation="landscape" verticalDpi="200" r:id="rId1"/>
  <headerFooter alignWithMargins="0"/>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10"/>
  <dimension ref="A2:Z34"/>
  <sheetViews>
    <sheetView showGridLines="0" showRowColHeaders="0" workbookViewId="0"/>
  </sheetViews>
  <sheetFormatPr defaultColWidth="9" defaultRowHeight="13.2" x14ac:dyDescent="0.2"/>
  <cols>
    <col min="1" max="1" width="2.6640625" style="575" customWidth="1"/>
    <col min="2" max="2" width="4.33203125" style="575" customWidth="1"/>
    <col min="3" max="3" width="4.21875" style="575" customWidth="1"/>
    <col min="4" max="4" width="2.33203125" style="575" customWidth="1"/>
    <col min="5" max="5" width="3.77734375" style="575" customWidth="1"/>
    <col min="6" max="6" width="1.88671875" style="575" customWidth="1"/>
    <col min="7" max="7" width="2.6640625" style="575" customWidth="1"/>
    <col min="8" max="8" width="1.88671875" style="575" customWidth="1"/>
    <col min="9" max="9" width="2.77734375" style="575" customWidth="1"/>
    <col min="10" max="10" width="17" style="575" customWidth="1"/>
    <col min="11" max="11" width="7" style="575" customWidth="1"/>
    <col min="12" max="12" width="8.88671875" style="575" customWidth="1"/>
    <col min="13" max="13" width="2" style="575" customWidth="1"/>
    <col min="14" max="14" width="0.33203125" style="575" customWidth="1"/>
    <col min="15" max="15" width="5.109375" style="575" customWidth="1"/>
    <col min="16" max="16" width="0.21875" style="575" customWidth="1"/>
    <col min="17" max="17" width="1.77734375" style="575" customWidth="1"/>
    <col min="18" max="23" width="1.88671875" style="575" customWidth="1"/>
    <col min="24" max="24" width="2" style="575" customWidth="1"/>
    <col min="25" max="25" width="1.88671875" style="575" customWidth="1"/>
    <col min="26" max="16384" width="9" style="575"/>
  </cols>
  <sheetData>
    <row r="2" spans="1:26" ht="14.4" x14ac:dyDescent="0.2">
      <c r="B2" s="330" t="s">
        <v>1148</v>
      </c>
      <c r="C2" s="330"/>
    </row>
    <row r="3" spans="1:26" ht="13.8" thickBot="1" x14ac:dyDescent="0.25"/>
    <row r="4" spans="1:26" ht="13.8" thickTop="1" x14ac:dyDescent="0.2">
      <c r="C4" s="839" t="s">
        <v>1381</v>
      </c>
      <c r="D4" s="840"/>
      <c r="E4" s="841"/>
      <c r="F4" s="848" t="s">
        <v>1149</v>
      </c>
      <c r="G4" s="849"/>
      <c r="H4" s="849"/>
      <c r="I4" s="849"/>
      <c r="J4" s="849"/>
      <c r="K4" s="849"/>
      <c r="L4" s="849"/>
      <c r="M4" s="849"/>
      <c r="N4" s="849"/>
      <c r="O4" s="849"/>
      <c r="P4" s="849"/>
      <c r="Q4" s="849"/>
      <c r="R4" s="849"/>
      <c r="S4" s="849"/>
      <c r="T4" s="849"/>
      <c r="U4" s="849"/>
      <c r="V4" s="849"/>
      <c r="W4" s="849"/>
      <c r="X4" s="849"/>
      <c r="Y4" s="849"/>
      <c r="Z4" s="850"/>
    </row>
    <row r="5" spans="1:26" x14ac:dyDescent="0.2">
      <c r="C5" s="842"/>
      <c r="D5" s="843"/>
      <c r="E5" s="844"/>
      <c r="F5" s="851"/>
      <c r="G5" s="852"/>
      <c r="H5" s="852"/>
      <c r="I5" s="852"/>
      <c r="J5" s="852"/>
      <c r="K5" s="852"/>
      <c r="L5" s="852"/>
      <c r="M5" s="852"/>
      <c r="N5" s="852"/>
      <c r="O5" s="852"/>
      <c r="P5" s="852"/>
      <c r="Q5" s="852"/>
      <c r="R5" s="852"/>
      <c r="S5" s="852"/>
      <c r="T5" s="852"/>
      <c r="U5" s="852"/>
      <c r="V5" s="852"/>
      <c r="W5" s="852"/>
      <c r="X5" s="852"/>
      <c r="Y5" s="852"/>
      <c r="Z5" s="853"/>
    </row>
    <row r="6" spans="1:26" x14ac:dyDescent="0.2">
      <c r="C6" s="842"/>
      <c r="D6" s="843"/>
      <c r="E6" s="844"/>
      <c r="F6" s="851"/>
      <c r="G6" s="852"/>
      <c r="H6" s="852"/>
      <c r="I6" s="852"/>
      <c r="J6" s="852"/>
      <c r="K6" s="852"/>
      <c r="L6" s="852"/>
      <c r="M6" s="852"/>
      <c r="N6" s="852"/>
      <c r="O6" s="852"/>
      <c r="P6" s="852"/>
      <c r="Q6" s="852"/>
      <c r="R6" s="852"/>
      <c r="S6" s="852"/>
      <c r="T6" s="852"/>
      <c r="U6" s="852"/>
      <c r="V6" s="852"/>
      <c r="W6" s="852"/>
      <c r="X6" s="852"/>
      <c r="Y6" s="852"/>
      <c r="Z6" s="853"/>
    </row>
    <row r="7" spans="1:26" ht="13.8" thickBot="1" x14ac:dyDescent="0.25">
      <c r="C7" s="845"/>
      <c r="D7" s="846"/>
      <c r="E7" s="847"/>
      <c r="F7" s="695"/>
      <c r="G7" s="696"/>
      <c r="H7" s="696"/>
      <c r="I7" s="696"/>
      <c r="J7" s="696"/>
      <c r="K7" s="696"/>
      <c r="L7" s="696"/>
      <c r="M7" s="696"/>
      <c r="N7" s="696"/>
      <c r="O7" s="696"/>
      <c r="P7" s="696"/>
      <c r="Q7" s="696"/>
      <c r="R7" s="696"/>
      <c r="S7" s="696"/>
      <c r="T7" s="696"/>
      <c r="U7" s="696"/>
      <c r="V7" s="696"/>
      <c r="W7" s="696"/>
      <c r="X7" s="696"/>
      <c r="Y7" s="696"/>
      <c r="Z7" s="697"/>
    </row>
    <row r="8" spans="1:26" ht="13.8" thickTop="1" x14ac:dyDescent="0.2"/>
    <row r="9" spans="1:26" s="574" customFormat="1" x14ac:dyDescent="0.2">
      <c r="C9" s="331"/>
      <c r="D9" s="331"/>
      <c r="E9" s="331" t="s">
        <v>1377</v>
      </c>
      <c r="F9" s="102" t="s">
        <v>1150</v>
      </c>
      <c r="G9" s="427"/>
      <c r="H9" s="427"/>
      <c r="I9" s="36"/>
      <c r="J9" s="36"/>
      <c r="K9" s="36"/>
      <c r="L9" s="36"/>
      <c r="M9" s="36"/>
    </row>
    <row r="10" spans="1:26" s="574" customFormat="1" x14ac:dyDescent="0.2">
      <c r="C10" s="331"/>
      <c r="D10" s="102"/>
      <c r="E10" s="102"/>
      <c r="F10" s="102"/>
      <c r="G10" s="102" t="s">
        <v>1151</v>
      </c>
      <c r="H10" s="427"/>
      <c r="I10" s="36"/>
      <c r="J10" s="36"/>
      <c r="K10" s="36"/>
      <c r="L10" s="36"/>
      <c r="M10" s="36"/>
    </row>
    <row r="11" spans="1:26" s="574" customFormat="1" x14ac:dyDescent="0.2">
      <c r="C11" s="102"/>
      <c r="D11" s="102"/>
      <c r="E11" s="427"/>
      <c r="F11" s="427"/>
      <c r="G11" s="427"/>
      <c r="H11" s="427"/>
      <c r="I11" s="36"/>
      <c r="J11" s="36"/>
      <c r="K11" s="36"/>
      <c r="L11" s="36"/>
      <c r="M11" s="36"/>
    </row>
    <row r="12" spans="1:26" s="574" customFormat="1" x14ac:dyDescent="0.2">
      <c r="C12" s="36"/>
      <c r="D12" s="102"/>
      <c r="E12" s="36"/>
      <c r="F12" s="102" t="s">
        <v>1152</v>
      </c>
      <c r="G12" s="36"/>
      <c r="H12" s="36"/>
      <c r="I12" s="36"/>
      <c r="J12" s="36"/>
      <c r="K12" s="36"/>
      <c r="L12" s="36"/>
      <c r="M12" s="36"/>
    </row>
    <row r="13" spans="1:26" s="574" customFormat="1" x14ac:dyDescent="0.2">
      <c r="C13" s="36"/>
      <c r="D13" s="102"/>
      <c r="E13" s="102"/>
      <c r="F13" s="102"/>
      <c r="G13" s="102" t="s">
        <v>1068</v>
      </c>
      <c r="H13" s="36"/>
      <c r="I13" s="36"/>
      <c r="J13" s="36"/>
      <c r="K13" s="36"/>
      <c r="L13" s="36"/>
      <c r="M13" s="36"/>
    </row>
    <row r="14" spans="1:26" s="574" customFormat="1" x14ac:dyDescent="0.2">
      <c r="C14" s="36"/>
      <c r="D14" s="36"/>
      <c r="E14" s="102"/>
      <c r="F14" s="102"/>
      <c r="G14" s="36"/>
      <c r="H14" s="36"/>
      <c r="I14" s="36"/>
      <c r="J14" s="36"/>
      <c r="K14" s="36"/>
      <c r="L14" s="36"/>
      <c r="M14" s="36"/>
    </row>
    <row r="15" spans="1:26" x14ac:dyDescent="0.2">
      <c r="A15" s="828"/>
      <c r="B15" s="828"/>
      <c r="C15" s="828"/>
      <c r="D15" s="828"/>
      <c r="E15" s="828"/>
      <c r="F15" s="828"/>
      <c r="G15" s="828"/>
      <c r="H15" s="828"/>
      <c r="I15" s="828"/>
      <c r="J15" s="828"/>
      <c r="K15" s="828"/>
      <c r="L15" s="828"/>
      <c r="M15" s="828"/>
      <c r="N15" s="828"/>
      <c r="O15" s="828"/>
      <c r="P15" s="828"/>
      <c r="Q15" s="828"/>
      <c r="R15" s="828"/>
      <c r="S15" s="828"/>
      <c r="T15" s="828"/>
      <c r="U15" s="828"/>
      <c r="V15" s="828"/>
      <c r="W15" s="828"/>
      <c r="X15" s="828"/>
      <c r="Y15" s="828"/>
    </row>
    <row r="16" spans="1:26" x14ac:dyDescent="0.2">
      <c r="A16" s="828"/>
      <c r="B16" s="828"/>
      <c r="C16" s="828"/>
      <c r="D16" s="828"/>
      <c r="E16" s="828"/>
      <c r="F16" s="828"/>
      <c r="G16" s="828"/>
      <c r="H16" s="828"/>
      <c r="I16" s="828"/>
      <c r="J16" s="828"/>
      <c r="K16" s="828"/>
      <c r="L16" s="828"/>
      <c r="M16" s="828"/>
      <c r="N16" s="828"/>
      <c r="O16" s="828"/>
      <c r="P16" s="828"/>
      <c r="Q16" s="828"/>
      <c r="R16" s="828"/>
      <c r="S16" s="828"/>
      <c r="T16" s="828"/>
      <c r="U16" s="828"/>
      <c r="V16" s="828"/>
      <c r="W16" s="828"/>
      <c r="X16" s="828"/>
      <c r="Y16" s="828"/>
    </row>
    <row r="17" spans="1:25" x14ac:dyDescent="0.2">
      <c r="A17" s="828"/>
      <c r="B17" s="828"/>
      <c r="C17" s="828"/>
      <c r="D17" s="828"/>
      <c r="E17" s="828"/>
      <c r="F17" s="828"/>
      <c r="G17" s="828"/>
      <c r="H17" s="828"/>
      <c r="I17" s="828"/>
      <c r="J17" s="828"/>
      <c r="K17" s="828"/>
      <c r="L17" s="828"/>
      <c r="M17" s="828"/>
      <c r="N17" s="828"/>
      <c r="O17" s="828"/>
      <c r="P17" s="828"/>
      <c r="Q17" s="828"/>
      <c r="R17" s="828"/>
      <c r="S17" s="828"/>
      <c r="T17" s="828"/>
      <c r="U17" s="828"/>
      <c r="V17" s="828"/>
      <c r="W17" s="828"/>
      <c r="X17" s="828"/>
      <c r="Y17" s="828"/>
    </row>
    <row r="18" spans="1:25" ht="9.75" customHeight="1" x14ac:dyDescent="0.2">
      <c r="A18" s="828"/>
      <c r="B18" s="828"/>
      <c r="C18" s="828"/>
      <c r="D18" s="828"/>
      <c r="E18" s="828"/>
      <c r="F18" s="828"/>
      <c r="G18" s="828"/>
      <c r="H18" s="828"/>
      <c r="I18" s="828"/>
      <c r="J18" s="828"/>
      <c r="K18" s="828"/>
      <c r="L18" s="828"/>
      <c r="M18" s="828"/>
      <c r="N18" s="828"/>
      <c r="O18" s="828"/>
      <c r="P18" s="828"/>
      <c r="Q18" s="828"/>
      <c r="R18" s="828"/>
      <c r="S18" s="828"/>
      <c r="T18" s="828"/>
      <c r="U18" s="828"/>
      <c r="V18" s="828"/>
      <c r="W18" s="828"/>
      <c r="X18" s="828"/>
      <c r="Y18" s="828"/>
    </row>
    <row r="19" spans="1:25" ht="24.75" customHeight="1" x14ac:dyDescent="0.2">
      <c r="A19" s="828"/>
      <c r="B19" s="828"/>
      <c r="C19" s="828"/>
      <c r="D19" s="828"/>
      <c r="E19" s="828"/>
      <c r="F19" s="828"/>
      <c r="G19" s="828"/>
      <c r="H19" s="828"/>
      <c r="I19" s="828"/>
      <c r="J19" s="828"/>
      <c r="K19" s="828"/>
      <c r="L19" s="828"/>
      <c r="M19" s="828"/>
      <c r="N19" s="828"/>
      <c r="O19" s="828"/>
      <c r="P19" s="828"/>
      <c r="Q19" s="828"/>
      <c r="R19" s="829"/>
      <c r="S19" s="831" t="s">
        <v>440</v>
      </c>
      <c r="T19" s="832"/>
      <c r="U19" s="832"/>
      <c r="V19" s="832"/>
      <c r="W19" s="832"/>
      <c r="X19" s="832"/>
      <c r="Y19" s="833"/>
    </row>
    <row r="20" spans="1:25" x14ac:dyDescent="0.2">
      <c r="A20" s="828"/>
      <c r="B20" s="828"/>
      <c r="C20" s="828"/>
      <c r="D20" s="828"/>
      <c r="E20" s="828"/>
      <c r="F20" s="828"/>
      <c r="G20" s="828"/>
      <c r="H20" s="828"/>
      <c r="I20" s="828"/>
      <c r="J20" s="828"/>
      <c r="K20" s="828"/>
      <c r="L20" s="828"/>
      <c r="M20" s="828"/>
      <c r="N20" s="828"/>
      <c r="O20" s="828"/>
      <c r="P20" s="828"/>
      <c r="Q20" s="828"/>
      <c r="R20" s="828"/>
      <c r="S20" s="828"/>
      <c r="T20" s="828"/>
      <c r="U20" s="828"/>
      <c r="V20" s="828"/>
      <c r="W20" s="828"/>
      <c r="X20" s="828"/>
      <c r="Y20" s="828"/>
    </row>
    <row r="21" spans="1:25" ht="10.5" customHeight="1" x14ac:dyDescent="0.2">
      <c r="A21" s="828"/>
      <c r="B21" s="828"/>
      <c r="C21" s="828"/>
      <c r="D21" s="828"/>
      <c r="E21" s="828"/>
      <c r="F21" s="828"/>
      <c r="G21" s="828"/>
      <c r="H21" s="828"/>
      <c r="I21" s="828"/>
      <c r="J21" s="828"/>
      <c r="K21" s="828"/>
      <c r="L21" s="828"/>
      <c r="M21" s="828"/>
      <c r="N21" s="828"/>
      <c r="O21" s="828"/>
      <c r="P21" s="828"/>
      <c r="Q21" s="828"/>
      <c r="R21" s="828"/>
      <c r="S21" s="828"/>
      <c r="T21" s="828"/>
      <c r="U21" s="828"/>
      <c r="V21" s="828"/>
      <c r="W21" s="828"/>
      <c r="X21" s="828"/>
      <c r="Y21" s="828"/>
    </row>
    <row r="22" spans="1:25" ht="20.25" customHeight="1" x14ac:dyDescent="0.2">
      <c r="A22" s="828"/>
      <c r="B22" s="828"/>
      <c r="C22" s="828"/>
      <c r="D22" s="829"/>
      <c r="E22" s="831" t="s">
        <v>441</v>
      </c>
      <c r="F22" s="832"/>
      <c r="G22" s="832"/>
      <c r="H22" s="832"/>
      <c r="I22" s="832"/>
      <c r="J22" s="833"/>
      <c r="K22" s="576">
        <v>100</v>
      </c>
      <c r="L22" s="831">
        <v>50000</v>
      </c>
      <c r="M22" s="833"/>
      <c r="O22" s="577" t="s">
        <v>1241</v>
      </c>
      <c r="R22" s="576">
        <v>1</v>
      </c>
      <c r="S22" s="576">
        <v>2</v>
      </c>
      <c r="T22" s="576">
        <v>3</v>
      </c>
      <c r="U22" s="576">
        <v>4</v>
      </c>
      <c r="V22" s="576">
        <v>5</v>
      </c>
      <c r="W22" s="576">
        <v>6</v>
      </c>
      <c r="X22" s="576">
        <v>7</v>
      </c>
      <c r="Y22" s="576">
        <v>8</v>
      </c>
    </row>
    <row r="23" spans="1:25" ht="20.25" customHeight="1" x14ac:dyDescent="0.2">
      <c r="A23" s="828"/>
      <c r="B23" s="828"/>
      <c r="C23" s="828"/>
      <c r="D23" s="829"/>
      <c r="E23" s="831" t="s">
        <v>442</v>
      </c>
      <c r="F23" s="832"/>
      <c r="G23" s="832"/>
      <c r="H23" s="832"/>
      <c r="I23" s="832"/>
      <c r="J23" s="832"/>
      <c r="K23" s="578">
        <v>200</v>
      </c>
      <c r="L23" s="831">
        <v>60000</v>
      </c>
      <c r="M23" s="833"/>
      <c r="O23" s="579" t="s">
        <v>1242</v>
      </c>
      <c r="R23" s="576">
        <v>2</v>
      </c>
      <c r="S23" s="576">
        <v>3</v>
      </c>
      <c r="T23" s="576">
        <v>4</v>
      </c>
      <c r="U23" s="576">
        <v>5</v>
      </c>
      <c r="V23" s="576">
        <v>6</v>
      </c>
      <c r="W23" s="576">
        <v>7</v>
      </c>
      <c r="X23" s="576">
        <v>8</v>
      </c>
      <c r="Y23" s="576">
        <v>9</v>
      </c>
    </row>
    <row r="24" spans="1:25" ht="19.5" customHeight="1" x14ac:dyDescent="0.2">
      <c r="A24" s="828"/>
      <c r="B24" s="828"/>
      <c r="C24" s="828"/>
      <c r="D24" s="829"/>
      <c r="E24" s="831" t="s">
        <v>443</v>
      </c>
      <c r="F24" s="832"/>
      <c r="G24" s="832"/>
      <c r="H24" s="832"/>
      <c r="I24" s="832"/>
      <c r="J24" s="833"/>
      <c r="K24" s="578">
        <v>300</v>
      </c>
      <c r="L24" s="831">
        <v>70000</v>
      </c>
      <c r="M24" s="833"/>
      <c r="O24" s="579" t="s">
        <v>770</v>
      </c>
      <c r="R24" s="576">
        <v>3</v>
      </c>
      <c r="S24" s="576">
        <v>4</v>
      </c>
      <c r="T24" s="576">
        <v>5</v>
      </c>
      <c r="U24" s="576">
        <v>6</v>
      </c>
      <c r="V24" s="576">
        <v>7</v>
      </c>
      <c r="W24" s="576">
        <v>8</v>
      </c>
      <c r="X24" s="576">
        <v>9</v>
      </c>
      <c r="Y24" s="576">
        <v>0</v>
      </c>
    </row>
    <row r="25" spans="1:25" ht="19.5" customHeight="1" x14ac:dyDescent="0.2">
      <c r="A25" s="828"/>
      <c r="B25" s="828"/>
      <c r="C25" s="828"/>
      <c r="D25" s="829"/>
      <c r="E25" s="831" t="s">
        <v>444</v>
      </c>
      <c r="F25" s="832"/>
      <c r="G25" s="832"/>
      <c r="H25" s="832"/>
      <c r="I25" s="832"/>
      <c r="J25" s="833"/>
      <c r="K25" s="578">
        <v>400</v>
      </c>
      <c r="L25" s="831">
        <v>80000</v>
      </c>
      <c r="M25" s="833"/>
      <c r="O25" s="579" t="s">
        <v>771</v>
      </c>
      <c r="R25" s="576">
        <v>4</v>
      </c>
      <c r="S25" s="576">
        <v>5</v>
      </c>
      <c r="T25" s="576">
        <v>6</v>
      </c>
      <c r="U25" s="576">
        <v>7</v>
      </c>
      <c r="V25" s="576">
        <v>8</v>
      </c>
      <c r="W25" s="576">
        <v>9</v>
      </c>
      <c r="X25" s="576">
        <v>0</v>
      </c>
      <c r="Y25" s="576">
        <v>1</v>
      </c>
    </row>
    <row r="26" spans="1:25" ht="19.5" customHeight="1" x14ac:dyDescent="0.2">
      <c r="A26" s="828"/>
      <c r="B26" s="828"/>
      <c r="C26" s="828"/>
      <c r="D26" s="828"/>
      <c r="E26" s="828"/>
      <c r="F26" s="828"/>
      <c r="G26" s="828"/>
      <c r="H26" s="828"/>
      <c r="I26" s="828"/>
      <c r="J26" s="828"/>
      <c r="K26" s="828"/>
      <c r="L26" s="828"/>
      <c r="M26" s="828"/>
      <c r="N26" s="828"/>
      <c r="O26" s="828"/>
      <c r="P26" s="828"/>
      <c r="Q26" s="828"/>
      <c r="R26" s="576">
        <v>5</v>
      </c>
      <c r="S26" s="576">
        <v>6</v>
      </c>
      <c r="T26" s="576">
        <v>7</v>
      </c>
      <c r="U26" s="576">
        <v>8</v>
      </c>
      <c r="V26" s="576">
        <v>9</v>
      </c>
      <c r="W26" s="576">
        <v>0</v>
      </c>
      <c r="X26" s="576">
        <v>1</v>
      </c>
      <c r="Y26" s="576">
        <v>2</v>
      </c>
    </row>
    <row r="27" spans="1:25" ht="2.25" customHeight="1" x14ac:dyDescent="0.2">
      <c r="A27" s="828"/>
      <c r="B27" s="828"/>
      <c r="C27" s="828"/>
      <c r="D27" s="828"/>
      <c r="E27" s="828"/>
      <c r="F27" s="828"/>
      <c r="G27" s="828"/>
      <c r="H27" s="828"/>
      <c r="I27" s="828"/>
      <c r="J27" s="828"/>
      <c r="K27" s="828"/>
      <c r="L27" s="828"/>
      <c r="M27" s="828"/>
      <c r="N27" s="828"/>
      <c r="O27" s="828"/>
      <c r="P27" s="828"/>
      <c r="Q27" s="828"/>
      <c r="R27" s="837"/>
      <c r="S27" s="837"/>
      <c r="T27" s="837"/>
      <c r="U27" s="837"/>
      <c r="V27" s="837"/>
      <c r="W27" s="837"/>
      <c r="X27" s="837"/>
      <c r="Y27" s="837"/>
    </row>
    <row r="28" spans="1:25" ht="3" customHeight="1" x14ac:dyDescent="0.2">
      <c r="A28" s="828"/>
      <c r="B28" s="828"/>
      <c r="C28" s="828"/>
      <c r="D28" s="828"/>
      <c r="E28" s="828"/>
      <c r="F28" s="828"/>
      <c r="G28" s="828"/>
      <c r="H28" s="828"/>
      <c r="I28" s="828"/>
      <c r="J28" s="828"/>
      <c r="K28" s="828"/>
      <c r="L28" s="828"/>
      <c r="M28" s="828"/>
      <c r="N28" s="828"/>
      <c r="O28" s="828"/>
      <c r="P28" s="828"/>
      <c r="Q28" s="828"/>
      <c r="R28" s="838"/>
      <c r="S28" s="838"/>
      <c r="T28" s="838"/>
      <c r="U28" s="838"/>
      <c r="V28" s="838"/>
      <c r="W28" s="838"/>
      <c r="X28" s="838"/>
      <c r="Y28" s="838"/>
    </row>
    <row r="29" spans="1:25" ht="20.25" customHeight="1" x14ac:dyDescent="0.2">
      <c r="A29" s="828"/>
      <c r="B29" s="828"/>
      <c r="C29" s="828"/>
      <c r="D29" s="829"/>
      <c r="E29" s="580">
        <v>12</v>
      </c>
      <c r="F29" s="581"/>
      <c r="G29" s="576">
        <v>3</v>
      </c>
      <c r="I29" s="576">
        <v>15</v>
      </c>
      <c r="J29" s="830"/>
      <c r="K29" s="828"/>
      <c r="L29" s="828"/>
      <c r="M29" s="828"/>
      <c r="N29" s="828"/>
      <c r="O29" s="828"/>
      <c r="P29" s="829"/>
      <c r="Q29" s="576">
        <v>1</v>
      </c>
      <c r="R29" s="576">
        <v>2</v>
      </c>
      <c r="S29" s="576">
        <v>3</v>
      </c>
      <c r="T29" s="576">
        <v>4</v>
      </c>
      <c r="U29" s="576">
        <v>5</v>
      </c>
      <c r="V29" s="576">
        <v>6</v>
      </c>
      <c r="W29" s="576">
        <v>7</v>
      </c>
      <c r="X29" s="576">
        <v>8</v>
      </c>
      <c r="Y29" s="576">
        <v>9</v>
      </c>
    </row>
    <row r="30" spans="1:25" ht="3.75" customHeight="1" x14ac:dyDescent="0.2">
      <c r="A30" s="828"/>
      <c r="B30" s="828"/>
      <c r="C30" s="828"/>
      <c r="D30" s="828"/>
      <c r="E30" s="828"/>
      <c r="F30" s="828"/>
      <c r="G30" s="828"/>
      <c r="H30" s="828"/>
      <c r="I30" s="828"/>
      <c r="J30" s="828"/>
      <c r="K30" s="828"/>
      <c r="L30" s="828"/>
      <c r="M30" s="828"/>
      <c r="N30" s="828"/>
      <c r="O30" s="828"/>
      <c r="P30" s="828"/>
      <c r="Q30" s="828"/>
      <c r="R30" s="828"/>
      <c r="S30" s="828"/>
      <c r="T30" s="828"/>
      <c r="U30" s="828"/>
      <c r="V30" s="828"/>
      <c r="W30" s="828"/>
      <c r="X30" s="828"/>
      <c r="Y30" s="828"/>
    </row>
    <row r="31" spans="1:25" ht="4.5" customHeight="1" x14ac:dyDescent="0.2">
      <c r="A31" s="828"/>
      <c r="B31" s="828"/>
      <c r="C31" s="828"/>
      <c r="D31" s="828"/>
      <c r="E31" s="828"/>
      <c r="F31" s="828"/>
      <c r="G31" s="828"/>
      <c r="H31" s="828"/>
      <c r="I31" s="828"/>
      <c r="J31" s="828"/>
      <c r="K31" s="828"/>
      <c r="L31" s="828"/>
      <c r="M31" s="828"/>
      <c r="N31" s="828"/>
      <c r="O31" s="828"/>
      <c r="P31" s="828"/>
      <c r="Q31" s="828"/>
      <c r="R31" s="828"/>
      <c r="S31" s="828"/>
      <c r="T31" s="828"/>
      <c r="U31" s="828"/>
      <c r="V31" s="828"/>
      <c r="W31" s="828"/>
      <c r="X31" s="828"/>
      <c r="Y31" s="828"/>
    </row>
    <row r="32" spans="1:25" ht="24" customHeight="1" x14ac:dyDescent="0.2">
      <c r="A32" s="828"/>
      <c r="B32" s="828"/>
      <c r="C32" s="828"/>
      <c r="D32" s="829"/>
      <c r="E32" s="831" t="s">
        <v>445</v>
      </c>
      <c r="F32" s="832"/>
      <c r="G32" s="832"/>
      <c r="H32" s="832"/>
      <c r="I32" s="832"/>
      <c r="J32" s="833"/>
      <c r="K32" s="830"/>
      <c r="L32" s="828"/>
      <c r="M32" s="828"/>
      <c r="N32" s="828"/>
      <c r="O32" s="828"/>
      <c r="P32" s="829"/>
      <c r="Q32" s="576">
        <v>2</v>
      </c>
      <c r="R32" s="576">
        <v>3</v>
      </c>
      <c r="S32" s="576">
        <v>4</v>
      </c>
      <c r="T32" s="576">
        <v>5</v>
      </c>
      <c r="U32" s="576">
        <v>6</v>
      </c>
      <c r="V32" s="576">
        <v>7</v>
      </c>
      <c r="W32" s="576">
        <v>8</v>
      </c>
      <c r="X32" s="576">
        <v>9</v>
      </c>
      <c r="Y32" s="576">
        <v>0</v>
      </c>
    </row>
    <row r="33" spans="1:25" ht="6" customHeight="1" x14ac:dyDescent="0.2">
      <c r="A33" s="828"/>
      <c r="B33" s="828"/>
      <c r="C33" s="828"/>
      <c r="D33" s="828"/>
      <c r="E33" s="828"/>
      <c r="F33" s="828"/>
      <c r="G33" s="828"/>
      <c r="H33" s="828"/>
      <c r="I33" s="828"/>
      <c r="J33" s="828"/>
      <c r="K33" s="828"/>
      <c r="L33" s="828"/>
      <c r="M33" s="828"/>
      <c r="N33" s="828"/>
      <c r="O33" s="828"/>
      <c r="P33" s="828"/>
      <c r="Q33" s="828"/>
      <c r="R33" s="828"/>
      <c r="S33" s="828"/>
      <c r="T33" s="828"/>
      <c r="U33" s="828"/>
      <c r="V33" s="828"/>
      <c r="W33" s="828"/>
      <c r="X33" s="828"/>
      <c r="Y33" s="828"/>
    </row>
    <row r="34" spans="1:25" ht="15" customHeight="1" x14ac:dyDescent="0.2">
      <c r="A34" s="828"/>
      <c r="B34" s="828"/>
      <c r="C34" s="828"/>
      <c r="D34" s="829"/>
      <c r="E34" s="834">
        <v>1234567890</v>
      </c>
      <c r="F34" s="835"/>
      <c r="G34" s="835"/>
      <c r="H34" s="835"/>
      <c r="I34" s="836"/>
      <c r="J34" s="830"/>
      <c r="K34" s="828"/>
      <c r="L34" s="828"/>
      <c r="M34" s="828"/>
      <c r="N34" s="828"/>
      <c r="O34" s="828"/>
      <c r="P34" s="828"/>
      <c r="Q34" s="828"/>
      <c r="R34" s="828"/>
      <c r="S34" s="828"/>
      <c r="T34" s="828"/>
      <c r="U34" s="828"/>
      <c r="V34" s="828"/>
      <c r="W34" s="828"/>
      <c r="X34" s="828"/>
      <c r="Y34" s="828"/>
    </row>
  </sheetData>
  <mergeCells count="27">
    <mergeCell ref="C4:E7"/>
    <mergeCell ref="F4:Z7"/>
    <mergeCell ref="J29:P29"/>
    <mergeCell ref="S19:Y19"/>
    <mergeCell ref="E22:J22"/>
    <mergeCell ref="L22:M22"/>
    <mergeCell ref="E23:J23"/>
    <mergeCell ref="L23:M23"/>
    <mergeCell ref="A19:R19"/>
    <mergeCell ref="A20:Y21"/>
    <mergeCell ref="A15:Y18"/>
    <mergeCell ref="A22:D25"/>
    <mergeCell ref="A26:Q28"/>
    <mergeCell ref="A30:Y31"/>
    <mergeCell ref="R27:Y28"/>
    <mergeCell ref="A29:D29"/>
    <mergeCell ref="L24:M24"/>
    <mergeCell ref="L25:M25"/>
    <mergeCell ref="E24:J24"/>
    <mergeCell ref="E25:J25"/>
    <mergeCell ref="A32:D32"/>
    <mergeCell ref="K32:P32"/>
    <mergeCell ref="A33:Y33"/>
    <mergeCell ref="A34:D34"/>
    <mergeCell ref="J34:Y34"/>
    <mergeCell ref="E32:J32"/>
    <mergeCell ref="E34:I34"/>
  </mergeCells>
  <phoneticPr fontId="5"/>
  <pageMargins left="0.75" right="0.75" top="1" bottom="1" header="0.51200000000000001" footer="0.51200000000000001"/>
  <pageSetup paperSize="9" orientation="portrait" verticalDpi="0" r:id="rId1"/>
  <headerFooter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84"/>
  <dimension ref="B1:U30"/>
  <sheetViews>
    <sheetView workbookViewId="0"/>
  </sheetViews>
  <sheetFormatPr defaultRowHeight="13.2" x14ac:dyDescent="0.2"/>
  <cols>
    <col min="1" max="1" width="2.6640625" customWidth="1"/>
    <col min="2" max="2" width="4.33203125" customWidth="1"/>
    <col min="4" max="5" width="9.33203125" customWidth="1"/>
    <col min="6" max="6" width="3.109375" customWidth="1"/>
    <col min="7" max="7" width="9.33203125" customWidth="1"/>
    <col min="8" max="8" width="19.88671875" customWidth="1"/>
    <col min="9" max="9" width="6.6640625" customWidth="1"/>
    <col min="10" max="10" width="3.6640625" customWidth="1"/>
    <col min="11" max="11" width="13" customWidth="1"/>
    <col min="16" max="16" width="18.44140625" bestFit="1" customWidth="1"/>
    <col min="18" max="21" width="9" hidden="1" customWidth="1"/>
  </cols>
  <sheetData>
    <row r="1" spans="2:17" x14ac:dyDescent="0.2">
      <c r="L1" s="109"/>
    </row>
    <row r="2" spans="2:17" ht="14.4" x14ac:dyDescent="0.2">
      <c r="B2" s="330" t="s">
        <v>472</v>
      </c>
      <c r="L2" s="109"/>
    </row>
    <row r="3" spans="2:17" ht="13.8" thickBot="1" x14ac:dyDescent="0.25">
      <c r="L3" s="109"/>
    </row>
    <row r="4" spans="2:17" ht="14.25" customHeight="1" thickTop="1" x14ac:dyDescent="0.2">
      <c r="C4" s="677" t="s">
        <v>1381</v>
      </c>
      <c r="D4" s="761" t="s">
        <v>1225</v>
      </c>
      <c r="E4" s="781"/>
      <c r="F4" s="781"/>
      <c r="G4" s="781"/>
      <c r="H4" s="781"/>
      <c r="I4" s="781"/>
      <c r="J4" s="781"/>
      <c r="K4" s="856"/>
      <c r="L4" s="350"/>
      <c r="M4" s="352"/>
      <c r="N4" s="118"/>
      <c r="O4" s="118"/>
      <c r="P4" s="118"/>
      <c r="Q4" s="118"/>
    </row>
    <row r="5" spans="2:17" x14ac:dyDescent="0.2">
      <c r="C5" s="678"/>
      <c r="D5" s="857"/>
      <c r="E5" s="857"/>
      <c r="F5" s="857"/>
      <c r="G5" s="857"/>
      <c r="H5" s="857"/>
      <c r="I5" s="857"/>
      <c r="J5" s="857"/>
      <c r="K5" s="858"/>
      <c r="L5" s="350"/>
      <c r="M5" s="352"/>
      <c r="N5" s="118"/>
      <c r="O5" s="118"/>
      <c r="P5" s="118"/>
      <c r="Q5" s="118"/>
    </row>
    <row r="6" spans="2:17" ht="13.8" thickBot="1" x14ac:dyDescent="0.25">
      <c r="C6" s="679"/>
      <c r="D6" s="783"/>
      <c r="E6" s="783"/>
      <c r="F6" s="783"/>
      <c r="G6" s="783"/>
      <c r="H6" s="783"/>
      <c r="I6" s="783"/>
      <c r="J6" s="783"/>
      <c r="K6" s="859"/>
      <c r="L6" s="350"/>
      <c r="M6" s="352"/>
      <c r="N6" s="118"/>
      <c r="O6" s="118"/>
      <c r="P6" s="118"/>
      <c r="Q6" s="118"/>
    </row>
    <row r="7" spans="2:17" ht="13.8" thickTop="1" x14ac:dyDescent="0.2"/>
    <row r="8" spans="2:17" s="36" customFormat="1" ht="15.9" customHeight="1" x14ac:dyDescent="0.2">
      <c r="C8" s="338" t="s">
        <v>1377</v>
      </c>
      <c r="D8" s="102" t="s">
        <v>1397</v>
      </c>
    </row>
    <row r="9" spans="2:17" s="36" customFormat="1" x14ac:dyDescent="0.2">
      <c r="C9" s="338"/>
      <c r="D9" s="102" t="s">
        <v>471</v>
      </c>
    </row>
    <row r="10" spans="2:17" s="36" customFormat="1" ht="6.75" customHeight="1" x14ac:dyDescent="0.2"/>
    <row r="11" spans="2:17" s="36" customFormat="1" ht="15.9" customHeight="1" x14ac:dyDescent="0.2">
      <c r="D11" s="102" t="s">
        <v>1246</v>
      </c>
    </row>
    <row r="12" spans="2:17" s="36" customFormat="1" ht="6.75" customHeight="1" x14ac:dyDescent="0.2"/>
    <row r="13" spans="2:17" s="36" customFormat="1" ht="15.9" customHeight="1" x14ac:dyDescent="0.2">
      <c r="D13" s="102" t="s">
        <v>1247</v>
      </c>
    </row>
    <row r="14" spans="2:17" s="36" customFormat="1" x14ac:dyDescent="0.2"/>
    <row r="16" spans="2:17" ht="18" customHeight="1" x14ac:dyDescent="0.2">
      <c r="C16" s="854" t="s">
        <v>1382</v>
      </c>
      <c r="D16" s="855"/>
      <c r="E16" s="307" t="s">
        <v>1383</v>
      </c>
      <c r="G16" s="436" t="str">
        <f>IF(マクロ起動可不="可能","マクロの起動が可能状態です。","マクロの起動は禁止状態です。")</f>
        <v>マクロの起動が可能状態です。</v>
      </c>
    </row>
    <row r="19" spans="4:18" x14ac:dyDescent="0.2">
      <c r="D19" s="117" t="s">
        <v>1162</v>
      </c>
    </row>
    <row r="20" spans="4:18" ht="5.25" customHeight="1" x14ac:dyDescent="0.2">
      <c r="D20" s="117"/>
    </row>
    <row r="21" spans="4:18" x14ac:dyDescent="0.2">
      <c r="D21" s="117" t="s">
        <v>420</v>
      </c>
    </row>
    <row r="22" spans="4:18" x14ac:dyDescent="0.2">
      <c r="D22" s="117" t="s">
        <v>1127</v>
      </c>
    </row>
    <row r="23" spans="4:18" x14ac:dyDescent="0.2">
      <c r="D23" s="117" t="s">
        <v>1128</v>
      </c>
    </row>
    <row r="24" spans="4:18" x14ac:dyDescent="0.2">
      <c r="P24" s="260" t="s">
        <v>1386</v>
      </c>
      <c r="R24" t="str">
        <f>メニュー_システムパス名&amp;"\タスクタイプサンプルV2018サブ.xlsm"</f>
        <v>\タスクタイプサンプルV2018サブ.xlsm</v>
      </c>
    </row>
    <row r="25" spans="4:18" x14ac:dyDescent="0.2">
      <c r="H25" s="321" t="s">
        <v>1384</v>
      </c>
      <c r="P25" s="22" t="s">
        <v>1387</v>
      </c>
    </row>
    <row r="26" spans="4:18" x14ac:dyDescent="0.2">
      <c r="H26" s="322" t="s">
        <v>1387</v>
      </c>
      <c r="P26" s="22" t="s">
        <v>615</v>
      </c>
    </row>
    <row r="27" spans="4:18" x14ac:dyDescent="0.2">
      <c r="P27" s="22" t="s">
        <v>616</v>
      </c>
    </row>
    <row r="28" spans="4:18" x14ac:dyDescent="0.2">
      <c r="P28" s="22" t="s">
        <v>289</v>
      </c>
    </row>
    <row r="29" spans="4:18" x14ac:dyDescent="0.2">
      <c r="H29" s="323" t="s">
        <v>1385</v>
      </c>
      <c r="P29" s="4"/>
    </row>
    <row r="30" spans="4:18" x14ac:dyDescent="0.2">
      <c r="H30" s="324">
        <v>1000</v>
      </c>
      <c r="I30" t="s">
        <v>887</v>
      </c>
    </row>
  </sheetData>
  <mergeCells count="3">
    <mergeCell ref="C16:D16"/>
    <mergeCell ref="C4:C6"/>
    <mergeCell ref="D4:K6"/>
  </mergeCells>
  <phoneticPr fontId="5"/>
  <conditionalFormatting sqref="E16">
    <cfRule type="expression" dxfId="32" priority="1" stopIfTrue="1">
      <formula>$E$16="禁止"</formula>
    </cfRule>
  </conditionalFormatting>
  <dataValidations count="1">
    <dataValidation type="list" allowBlank="1" showInputMessage="1" showErrorMessage="1" sqref="H26" xr:uid="{00000000-0002-0000-4700-000000000000}">
      <formula1>$P$25:$P$28</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33"/>
  <dimension ref="B2:L22"/>
  <sheetViews>
    <sheetView showRowColHeaders="0" workbookViewId="0"/>
  </sheetViews>
  <sheetFormatPr defaultRowHeight="13.2" x14ac:dyDescent="0.2"/>
  <cols>
    <col min="1" max="1" width="2.6640625" customWidth="1"/>
    <col min="2" max="2" width="4.33203125" customWidth="1"/>
  </cols>
  <sheetData>
    <row r="2" spans="2:12" ht="14.4" x14ac:dyDescent="0.2">
      <c r="B2" s="330" t="s">
        <v>473</v>
      </c>
      <c r="C2" s="79"/>
      <c r="D2" s="79"/>
      <c r="E2" s="79"/>
      <c r="F2" s="79"/>
      <c r="G2" s="79"/>
      <c r="H2" s="79"/>
      <c r="I2" s="79"/>
      <c r="J2" s="79"/>
      <c r="K2" s="79"/>
      <c r="L2" s="79"/>
    </row>
    <row r="3" spans="2:12" ht="13.8" thickBot="1" x14ac:dyDescent="0.25"/>
    <row r="4" spans="2:12" ht="22.5" customHeight="1" thickTop="1" x14ac:dyDescent="0.2">
      <c r="B4" s="39"/>
      <c r="C4" s="660" t="s">
        <v>1381</v>
      </c>
      <c r="D4" s="663" t="s">
        <v>1353</v>
      </c>
      <c r="E4" s="663"/>
      <c r="F4" s="663"/>
      <c r="G4" s="663"/>
      <c r="H4" s="663"/>
      <c r="I4" s="663"/>
      <c r="J4" s="663"/>
      <c r="K4" s="663"/>
      <c r="L4" s="664"/>
    </row>
    <row r="5" spans="2:12" ht="22.5" customHeight="1" x14ac:dyDescent="0.2">
      <c r="B5" s="39"/>
      <c r="C5" s="661"/>
      <c r="D5" s="665"/>
      <c r="E5" s="665"/>
      <c r="F5" s="665"/>
      <c r="G5" s="665"/>
      <c r="H5" s="665"/>
      <c r="I5" s="665"/>
      <c r="J5" s="665"/>
      <c r="K5" s="665"/>
      <c r="L5" s="666"/>
    </row>
    <row r="6" spans="2:12" ht="22.5" customHeight="1" x14ac:dyDescent="0.2">
      <c r="B6" s="39"/>
      <c r="C6" s="661"/>
      <c r="D6" s="665"/>
      <c r="E6" s="665"/>
      <c r="F6" s="665"/>
      <c r="G6" s="665"/>
      <c r="H6" s="665"/>
      <c r="I6" s="665"/>
      <c r="J6" s="665"/>
      <c r="K6" s="665"/>
      <c r="L6" s="666"/>
    </row>
    <row r="7" spans="2:12" ht="22.5" customHeight="1" thickBot="1" x14ac:dyDescent="0.25">
      <c r="C7" s="662"/>
      <c r="D7" s="667"/>
      <c r="E7" s="667"/>
      <c r="F7" s="667"/>
      <c r="G7" s="667"/>
      <c r="H7" s="667"/>
      <c r="I7" s="667"/>
      <c r="J7" s="667"/>
      <c r="K7" s="667"/>
      <c r="L7" s="668"/>
    </row>
    <row r="8" spans="2:12" ht="13.8" thickTop="1" x14ac:dyDescent="0.2"/>
    <row r="9" spans="2:12" x14ac:dyDescent="0.2">
      <c r="C9" s="41" t="s">
        <v>1248</v>
      </c>
    </row>
    <row r="10" spans="2:12" x14ac:dyDescent="0.2">
      <c r="C10" s="144" t="s">
        <v>1227</v>
      </c>
    </row>
    <row r="11" spans="2:12" x14ac:dyDescent="0.2">
      <c r="C11" s="144" t="s">
        <v>1226</v>
      </c>
    </row>
    <row r="13" spans="2:12" x14ac:dyDescent="0.2">
      <c r="C13" s="102" t="s">
        <v>1129</v>
      </c>
    </row>
    <row r="14" spans="2:12" x14ac:dyDescent="0.2">
      <c r="C14" s="102"/>
      <c r="D14" s="41" t="s">
        <v>1130</v>
      </c>
    </row>
    <row r="16" spans="2:12" x14ac:dyDescent="0.2">
      <c r="F16" s="139" t="s">
        <v>1134</v>
      </c>
    </row>
    <row r="18" spans="4:11" x14ac:dyDescent="0.2">
      <c r="F18" s="139" t="s">
        <v>1249</v>
      </c>
    </row>
    <row r="21" spans="4:11" x14ac:dyDescent="0.2">
      <c r="D21" s="860" t="s">
        <v>1131</v>
      </c>
      <c r="E21" s="861"/>
      <c r="G21" s="860" t="s">
        <v>1132</v>
      </c>
      <c r="H21" s="861"/>
      <c r="J21" s="860" t="s">
        <v>1133</v>
      </c>
      <c r="K21" s="861"/>
    </row>
    <row r="22" spans="4:11" x14ac:dyDescent="0.2">
      <c r="D22" s="440"/>
      <c r="E22" s="441"/>
      <c r="G22" s="440"/>
      <c r="H22" s="441"/>
      <c r="J22" s="440"/>
      <c r="K22" s="441"/>
    </row>
  </sheetData>
  <mergeCells count="5">
    <mergeCell ref="C4:C7"/>
    <mergeCell ref="D4:L7"/>
    <mergeCell ref="D21:E21"/>
    <mergeCell ref="G21:H21"/>
    <mergeCell ref="J21:K21"/>
  </mergeCells>
  <phoneticPr fontId="5"/>
  <pageMargins left="0.75" right="0.75" top="1" bottom="1" header="0.51200000000000001" footer="0.51200000000000001"/>
  <pageSetup paperSize="9" orientation="portrait" verticalDpi="0" r:id="rId1"/>
  <headerFooter alignWithMargins="0"/>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59"/>
  <dimension ref="B2:J20"/>
  <sheetViews>
    <sheetView showRowColHeaders="0" workbookViewId="0"/>
  </sheetViews>
  <sheetFormatPr defaultRowHeight="13.2" x14ac:dyDescent="0.2"/>
  <cols>
    <col min="1" max="1" width="2.6640625" customWidth="1"/>
    <col min="2" max="2" width="4.33203125" customWidth="1"/>
    <col min="3" max="3" width="7.21875" customWidth="1"/>
    <col min="4" max="4" width="3.88671875" customWidth="1"/>
    <col min="5" max="5" width="12.21875" customWidth="1"/>
  </cols>
  <sheetData>
    <row r="2" spans="2:10" ht="14.4" x14ac:dyDescent="0.2">
      <c r="B2" s="330" t="s">
        <v>171</v>
      </c>
    </row>
    <row r="3" spans="2:10" ht="13.8" thickBot="1" x14ac:dyDescent="0.25"/>
    <row r="4" spans="2:10" ht="13.8" thickTop="1" x14ac:dyDescent="0.2">
      <c r="C4" s="660" t="s">
        <v>712</v>
      </c>
      <c r="D4" s="722" t="s">
        <v>861</v>
      </c>
      <c r="E4" s="781"/>
      <c r="F4" s="781"/>
      <c r="G4" s="781"/>
      <c r="H4" s="781"/>
      <c r="I4" s="781"/>
      <c r="J4" s="856"/>
    </row>
    <row r="5" spans="2:10" x14ac:dyDescent="0.2">
      <c r="C5" s="678"/>
      <c r="D5" s="857"/>
      <c r="E5" s="857"/>
      <c r="F5" s="857"/>
      <c r="G5" s="857"/>
      <c r="H5" s="857"/>
      <c r="I5" s="857"/>
      <c r="J5" s="858"/>
    </row>
    <row r="6" spans="2:10" x14ac:dyDescent="0.2">
      <c r="C6" s="678"/>
      <c r="D6" s="857"/>
      <c r="E6" s="857"/>
      <c r="F6" s="857"/>
      <c r="G6" s="857"/>
      <c r="H6" s="857"/>
      <c r="I6" s="857"/>
      <c r="J6" s="858"/>
    </row>
    <row r="7" spans="2:10" ht="13.8" thickBot="1" x14ac:dyDescent="0.25">
      <c r="C7" s="679"/>
      <c r="D7" s="783"/>
      <c r="E7" s="783"/>
      <c r="F7" s="783"/>
      <c r="G7" s="783"/>
      <c r="H7" s="783"/>
      <c r="I7" s="783"/>
      <c r="J7" s="859"/>
    </row>
    <row r="8" spans="2:10" ht="13.8" thickTop="1" x14ac:dyDescent="0.2"/>
    <row r="9" spans="2:10" s="36" customFormat="1" ht="15.9" customHeight="1" x14ac:dyDescent="0.2">
      <c r="C9" s="331" t="s">
        <v>1377</v>
      </c>
      <c r="D9" s="443" t="s">
        <v>343</v>
      </c>
      <c r="E9" s="442"/>
      <c r="F9" s="102" t="s">
        <v>242</v>
      </c>
      <c r="G9" s="427"/>
      <c r="H9" s="427"/>
    </row>
    <row r="10" spans="2:10" s="36" customFormat="1" x14ac:dyDescent="0.2">
      <c r="C10" s="331"/>
      <c r="D10" s="443"/>
      <c r="E10" s="429"/>
      <c r="F10" s="102"/>
      <c r="G10" s="427"/>
      <c r="H10" s="427"/>
    </row>
    <row r="11" spans="2:10" s="36" customFormat="1" ht="15.9" customHeight="1" x14ac:dyDescent="0.2">
      <c r="C11" s="102"/>
      <c r="D11" s="443" t="s">
        <v>863</v>
      </c>
      <c r="E11" s="427"/>
      <c r="F11" s="102" t="s">
        <v>243</v>
      </c>
      <c r="G11" s="427"/>
      <c r="H11" s="427"/>
    </row>
    <row r="13" spans="2:10" x14ac:dyDescent="0.2">
      <c r="E13" s="41"/>
      <c r="F13" s="430" t="s">
        <v>73</v>
      </c>
      <c r="G13" s="90" t="str">
        <f>メニュー_システムパス名&amp;"\タスクタイプサンプルV2018サブ.xlsm"</f>
        <v>\タスクタイプサンプルV2018サブ.xlsm</v>
      </c>
    </row>
    <row r="14" spans="2:10" x14ac:dyDescent="0.2">
      <c r="D14" s="292"/>
      <c r="E14" s="82"/>
      <c r="F14" s="41"/>
    </row>
    <row r="15" spans="2:10" x14ac:dyDescent="0.2">
      <c r="E15" s="41"/>
      <c r="G15" s="41"/>
    </row>
    <row r="16" spans="2:10" x14ac:dyDescent="0.2">
      <c r="E16" s="41"/>
    </row>
    <row r="17" spans="5:5" x14ac:dyDescent="0.2">
      <c r="E17" s="41"/>
    </row>
    <row r="18" spans="5:5" x14ac:dyDescent="0.2">
      <c r="E18" s="41"/>
    </row>
    <row r="19" spans="5:5" x14ac:dyDescent="0.2">
      <c r="E19" s="41"/>
    </row>
    <row r="20" spans="5:5" x14ac:dyDescent="0.2">
      <c r="E20" s="41"/>
    </row>
  </sheetData>
  <mergeCells count="2">
    <mergeCell ref="C4:C7"/>
    <mergeCell ref="D4:J7"/>
  </mergeCells>
  <phoneticPr fontId="5"/>
  <pageMargins left="0.75" right="0.75" top="1" bottom="1" header="0.51200000000000001" footer="0.51200000000000001"/>
  <pageSetup paperSize="9" orientation="portrait" verticalDpi="0" r:id="rId1"/>
  <headerFooter alignWithMargins="0"/>
  <ignoredErrors>
    <ignoredError sqref="D11 D9" numberStoredAsText="1"/>
  </ignoredErrors>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57"/>
  <dimension ref="B2:J25"/>
  <sheetViews>
    <sheetView showRowColHeaders="0" workbookViewId="0"/>
  </sheetViews>
  <sheetFormatPr defaultRowHeight="13.2" x14ac:dyDescent="0.2"/>
  <cols>
    <col min="1" max="1" width="2.6640625" customWidth="1"/>
    <col min="2" max="2" width="4.33203125" customWidth="1"/>
    <col min="3" max="3" width="7.21875" customWidth="1"/>
    <col min="4" max="4" width="3.88671875" customWidth="1"/>
    <col min="5" max="5" width="14.6640625" customWidth="1"/>
  </cols>
  <sheetData>
    <row r="2" spans="2:10" ht="14.4" x14ac:dyDescent="0.2">
      <c r="B2" s="330" t="s">
        <v>474</v>
      </c>
    </row>
    <row r="3" spans="2:10" ht="13.8" thickBot="1" x14ac:dyDescent="0.25"/>
    <row r="4" spans="2:10" ht="13.8" thickTop="1" x14ac:dyDescent="0.2">
      <c r="C4" s="660" t="s">
        <v>1306</v>
      </c>
      <c r="D4" s="721" t="s">
        <v>904</v>
      </c>
      <c r="E4" s="781"/>
      <c r="F4" s="781"/>
      <c r="G4" s="781"/>
      <c r="H4" s="781"/>
      <c r="I4" s="781"/>
      <c r="J4" s="856"/>
    </row>
    <row r="5" spans="2:10" x14ac:dyDescent="0.2">
      <c r="C5" s="678"/>
      <c r="D5" s="862"/>
      <c r="E5" s="857"/>
      <c r="F5" s="857"/>
      <c r="G5" s="857"/>
      <c r="H5" s="857"/>
      <c r="I5" s="857"/>
      <c r="J5" s="858"/>
    </row>
    <row r="6" spans="2:10" ht="13.8" thickBot="1" x14ac:dyDescent="0.25">
      <c r="C6" s="679"/>
      <c r="D6" s="782"/>
      <c r="E6" s="783"/>
      <c r="F6" s="783"/>
      <c r="G6" s="783"/>
      <c r="H6" s="783"/>
      <c r="I6" s="783"/>
      <c r="J6" s="859"/>
    </row>
    <row r="7" spans="2:10" ht="13.8" thickTop="1" x14ac:dyDescent="0.2"/>
    <row r="8" spans="2:10" ht="15.9" customHeight="1" x14ac:dyDescent="0.2">
      <c r="C8" s="89" t="s">
        <v>1377</v>
      </c>
      <c r="D8" s="443" t="s">
        <v>343</v>
      </c>
      <c r="E8" s="100"/>
      <c r="F8" s="41" t="s">
        <v>746</v>
      </c>
      <c r="G8" s="82"/>
      <c r="H8" s="82"/>
    </row>
    <row r="9" spans="2:10" x14ac:dyDescent="0.2">
      <c r="C9" s="89"/>
      <c r="D9" s="443"/>
      <c r="E9" s="101"/>
      <c r="F9" s="41"/>
      <c r="G9" s="82"/>
      <c r="H9" s="82"/>
    </row>
    <row r="10" spans="2:10" ht="15.9" customHeight="1" x14ac:dyDescent="0.2">
      <c r="C10" s="41"/>
      <c r="D10" s="443" t="s">
        <v>862</v>
      </c>
      <c r="E10" s="100"/>
      <c r="F10" s="41" t="s">
        <v>231</v>
      </c>
      <c r="G10" s="82"/>
      <c r="H10" s="82"/>
    </row>
    <row r="12" spans="2:10" x14ac:dyDescent="0.2">
      <c r="D12" s="443" t="s">
        <v>747</v>
      </c>
      <c r="E12" s="100"/>
      <c r="F12" s="41" t="s">
        <v>232</v>
      </c>
    </row>
    <row r="14" spans="2:10" x14ac:dyDescent="0.2">
      <c r="D14" s="443" t="s">
        <v>748</v>
      </c>
      <c r="E14" s="100"/>
      <c r="F14" s="41" t="s">
        <v>901</v>
      </c>
    </row>
    <row r="15" spans="2:10" x14ac:dyDescent="0.2">
      <c r="D15" s="292"/>
      <c r="E15" s="82"/>
      <c r="F15" s="41"/>
    </row>
    <row r="16" spans="2:10" x14ac:dyDescent="0.2">
      <c r="D16" s="443" t="s">
        <v>749</v>
      </c>
      <c r="E16" s="100"/>
      <c r="F16" s="41" t="s">
        <v>902</v>
      </c>
    </row>
    <row r="17" spans="4:6" x14ac:dyDescent="0.2">
      <c r="D17" s="292"/>
      <c r="E17" s="41"/>
      <c r="F17" s="41"/>
    </row>
    <row r="18" spans="4:6" x14ac:dyDescent="0.2">
      <c r="D18" s="443" t="s">
        <v>750</v>
      </c>
      <c r="E18" s="82"/>
      <c r="F18" s="41" t="s">
        <v>903</v>
      </c>
    </row>
    <row r="19" spans="4:6" x14ac:dyDescent="0.2">
      <c r="D19" s="292"/>
      <c r="E19" s="41"/>
      <c r="F19" s="41"/>
    </row>
    <row r="20" spans="4:6" x14ac:dyDescent="0.2">
      <c r="E20" s="41"/>
    </row>
    <row r="21" spans="4:6" x14ac:dyDescent="0.2">
      <c r="E21" s="41"/>
    </row>
    <row r="22" spans="4:6" x14ac:dyDescent="0.2">
      <c r="E22" s="41"/>
    </row>
    <row r="23" spans="4:6" x14ac:dyDescent="0.2">
      <c r="E23" s="41"/>
    </row>
    <row r="24" spans="4:6" x14ac:dyDescent="0.2">
      <c r="E24" s="41"/>
    </row>
    <row r="25" spans="4:6" x14ac:dyDescent="0.2">
      <c r="E25" s="41"/>
    </row>
  </sheetData>
  <mergeCells count="2">
    <mergeCell ref="C4:C6"/>
    <mergeCell ref="D4:J6"/>
  </mergeCells>
  <phoneticPr fontId="5"/>
  <pageMargins left="0.75" right="0.75" top="1" bottom="1" header="0.51200000000000001" footer="0.51200000000000001"/>
  <pageSetup paperSize="9" orientation="portrait" verticalDpi="0" r:id="rId1"/>
  <headerFooter alignWithMargins="0"/>
  <ignoredErrors>
    <ignoredError sqref="D8 D10 D12 D14 D16 D18" numberStoredAsText="1"/>
  </ignoredErrors>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58">
    <tabColor indexed="22"/>
  </sheetPr>
  <dimension ref="A1:I34"/>
  <sheetViews>
    <sheetView workbookViewId="0"/>
  </sheetViews>
  <sheetFormatPr defaultRowHeight="13.2" x14ac:dyDescent="0.2"/>
  <sheetData>
    <row r="1" spans="1:9" x14ac:dyDescent="0.2">
      <c r="A1" s="282"/>
      <c r="B1" s="283"/>
      <c r="C1" s="283"/>
      <c r="D1" s="283"/>
      <c r="E1" s="283"/>
      <c r="F1" s="283"/>
      <c r="G1" s="283"/>
      <c r="H1" s="283"/>
      <c r="I1" s="284"/>
    </row>
    <row r="2" spans="1:9" x14ac:dyDescent="0.2">
      <c r="A2" s="285"/>
      <c r="B2" s="286"/>
      <c r="C2" s="286"/>
      <c r="D2" s="286"/>
      <c r="E2" s="286"/>
      <c r="F2" s="286"/>
      <c r="G2" s="286"/>
      <c r="H2" s="286"/>
      <c r="I2" s="287"/>
    </row>
    <row r="3" spans="1:9" x14ac:dyDescent="0.2">
      <c r="A3" s="285"/>
      <c r="B3" s="286"/>
      <c r="C3" s="286"/>
      <c r="D3" s="286"/>
      <c r="E3" s="286"/>
      <c r="F3" s="286"/>
      <c r="G3" s="286"/>
      <c r="H3" s="286"/>
      <c r="I3" s="287"/>
    </row>
    <row r="4" spans="1:9" ht="25.8" x14ac:dyDescent="0.3">
      <c r="A4" s="285"/>
      <c r="B4" s="291" t="s">
        <v>719</v>
      </c>
      <c r="C4" s="286"/>
      <c r="D4" s="286"/>
      <c r="E4" s="286"/>
      <c r="F4" s="286"/>
      <c r="G4" s="286"/>
      <c r="H4" s="286"/>
      <c r="I4" s="287"/>
    </row>
    <row r="5" spans="1:9" x14ac:dyDescent="0.2">
      <c r="A5" s="285"/>
      <c r="B5" s="286"/>
      <c r="C5" s="286"/>
      <c r="D5" s="286"/>
      <c r="E5" s="286"/>
      <c r="F5" s="286"/>
      <c r="G5" s="286"/>
      <c r="H5" s="286"/>
      <c r="I5" s="287"/>
    </row>
    <row r="6" spans="1:9" x14ac:dyDescent="0.2">
      <c r="A6" s="285"/>
      <c r="B6" s="286"/>
      <c r="C6" s="286"/>
      <c r="D6" s="286"/>
      <c r="E6" s="286"/>
      <c r="F6" s="286"/>
      <c r="G6" s="286"/>
      <c r="H6" s="286"/>
      <c r="I6" s="287"/>
    </row>
    <row r="7" spans="1:9" x14ac:dyDescent="0.2">
      <c r="A7" s="285"/>
      <c r="B7" s="286"/>
      <c r="C7" s="286"/>
      <c r="D7" s="286"/>
      <c r="E7" s="286"/>
      <c r="F7" s="286"/>
      <c r="G7" s="286"/>
      <c r="H7" s="286"/>
      <c r="I7" s="287"/>
    </row>
    <row r="8" spans="1:9" x14ac:dyDescent="0.2">
      <c r="A8" s="285"/>
      <c r="B8" s="286"/>
      <c r="C8" s="286"/>
      <c r="D8" s="286"/>
      <c r="E8" s="286"/>
      <c r="F8" s="286"/>
      <c r="G8" s="286"/>
      <c r="H8" s="286"/>
      <c r="I8" s="287"/>
    </row>
    <row r="9" spans="1:9" x14ac:dyDescent="0.2">
      <c r="A9" s="285"/>
      <c r="B9" s="286"/>
      <c r="C9" s="286"/>
      <c r="D9" s="286"/>
      <c r="E9" s="286"/>
      <c r="F9" s="286"/>
      <c r="G9" s="286"/>
      <c r="H9" s="286"/>
      <c r="I9" s="287"/>
    </row>
    <row r="10" spans="1:9" x14ac:dyDescent="0.2">
      <c r="A10" s="285"/>
      <c r="B10" s="286"/>
      <c r="C10" s="286"/>
      <c r="D10" s="286"/>
      <c r="E10" s="286"/>
      <c r="F10" s="286"/>
      <c r="G10" s="286"/>
      <c r="H10" s="286"/>
      <c r="I10" s="287"/>
    </row>
    <row r="11" spans="1:9" x14ac:dyDescent="0.2">
      <c r="A11" s="285"/>
      <c r="B11" s="286"/>
      <c r="C11" s="286"/>
      <c r="D11" s="286"/>
      <c r="E11" s="286"/>
      <c r="F11" s="286"/>
      <c r="G11" s="286"/>
      <c r="H11" s="286"/>
      <c r="I11" s="287"/>
    </row>
    <row r="12" spans="1:9" x14ac:dyDescent="0.2">
      <c r="A12" s="285"/>
      <c r="B12" s="286"/>
      <c r="C12" s="286"/>
      <c r="D12" s="286"/>
      <c r="E12" s="286"/>
      <c r="F12" s="286"/>
      <c r="G12" s="286"/>
      <c r="H12" s="286"/>
      <c r="I12" s="287"/>
    </row>
    <row r="13" spans="1:9" x14ac:dyDescent="0.2">
      <c r="A13" s="285"/>
      <c r="B13" s="286"/>
      <c r="C13" s="286"/>
      <c r="D13" s="286"/>
      <c r="E13" s="286"/>
      <c r="F13" s="286"/>
      <c r="G13" s="286"/>
      <c r="H13" s="286"/>
      <c r="I13" s="287"/>
    </row>
    <row r="14" spans="1:9" x14ac:dyDescent="0.2">
      <c r="A14" s="285"/>
      <c r="B14" s="286"/>
      <c r="C14" s="286"/>
      <c r="D14" s="286"/>
      <c r="E14" s="286"/>
      <c r="F14" s="286"/>
      <c r="G14" s="286"/>
      <c r="H14" s="286"/>
      <c r="I14" s="287"/>
    </row>
    <row r="15" spans="1:9" x14ac:dyDescent="0.2">
      <c r="A15" s="285"/>
      <c r="B15" s="286"/>
      <c r="C15" s="286"/>
      <c r="D15" s="286"/>
      <c r="E15" s="286"/>
      <c r="F15" s="286"/>
      <c r="G15" s="286"/>
      <c r="H15" s="286"/>
      <c r="I15" s="287"/>
    </row>
    <row r="16" spans="1:9" x14ac:dyDescent="0.2">
      <c r="A16" s="285"/>
      <c r="B16" s="286"/>
      <c r="C16" s="286"/>
      <c r="D16" s="286"/>
      <c r="E16" s="286"/>
      <c r="F16" s="286"/>
      <c r="G16" s="286"/>
      <c r="H16" s="286"/>
      <c r="I16" s="287"/>
    </row>
    <row r="17" spans="1:9" x14ac:dyDescent="0.2">
      <c r="A17" s="285"/>
      <c r="B17" s="286"/>
      <c r="C17" s="286"/>
      <c r="D17" s="286"/>
      <c r="E17" s="286"/>
      <c r="F17" s="286"/>
      <c r="G17" s="286"/>
      <c r="H17" s="286"/>
      <c r="I17" s="287"/>
    </row>
    <row r="18" spans="1:9" x14ac:dyDescent="0.2">
      <c r="A18" s="285"/>
      <c r="B18" s="286"/>
      <c r="C18" s="286"/>
      <c r="D18" s="286"/>
      <c r="E18" s="286"/>
      <c r="F18" s="286"/>
      <c r="G18" s="286"/>
      <c r="H18" s="286"/>
      <c r="I18" s="287"/>
    </row>
    <row r="19" spans="1:9" x14ac:dyDescent="0.2">
      <c r="A19" s="285"/>
      <c r="B19" s="286"/>
      <c r="C19" s="286"/>
      <c r="D19" s="286"/>
      <c r="E19" s="286"/>
      <c r="F19" s="286"/>
      <c r="G19" s="286"/>
      <c r="H19" s="286"/>
      <c r="I19" s="287"/>
    </row>
    <row r="20" spans="1:9" x14ac:dyDescent="0.2">
      <c r="A20" s="285"/>
      <c r="B20" s="286"/>
      <c r="C20" s="286"/>
      <c r="D20" s="286"/>
      <c r="E20" s="286"/>
      <c r="F20" s="286"/>
      <c r="G20" s="286"/>
      <c r="H20" s="286"/>
      <c r="I20" s="287"/>
    </row>
    <row r="21" spans="1:9" x14ac:dyDescent="0.2">
      <c r="A21" s="285"/>
      <c r="B21" s="286"/>
      <c r="C21" s="286"/>
      <c r="D21" s="286"/>
      <c r="E21" s="286"/>
      <c r="F21" s="286"/>
      <c r="G21" s="286"/>
      <c r="H21" s="286"/>
      <c r="I21" s="287"/>
    </row>
    <row r="22" spans="1:9" x14ac:dyDescent="0.2">
      <c r="A22" s="285"/>
      <c r="B22" s="286"/>
      <c r="C22" s="286"/>
      <c r="D22" s="286"/>
      <c r="E22" s="286"/>
      <c r="F22" s="286"/>
      <c r="G22" s="286"/>
      <c r="H22" s="286"/>
      <c r="I22" s="287"/>
    </row>
    <row r="23" spans="1:9" x14ac:dyDescent="0.2">
      <c r="A23" s="285"/>
      <c r="B23" s="286"/>
      <c r="C23" s="286"/>
      <c r="D23" s="286"/>
      <c r="E23" s="286"/>
      <c r="F23" s="286"/>
      <c r="G23" s="286"/>
      <c r="H23" s="286"/>
      <c r="I23" s="287"/>
    </row>
    <row r="24" spans="1:9" x14ac:dyDescent="0.2">
      <c r="A24" s="285"/>
      <c r="B24" s="286"/>
      <c r="C24" s="286"/>
      <c r="D24" s="286"/>
      <c r="E24" s="286"/>
      <c r="F24" s="286"/>
      <c r="G24" s="286"/>
      <c r="H24" s="286"/>
      <c r="I24" s="287"/>
    </row>
    <row r="25" spans="1:9" x14ac:dyDescent="0.2">
      <c r="A25" s="285"/>
      <c r="B25" s="286"/>
      <c r="C25" s="286"/>
      <c r="D25" s="286"/>
      <c r="E25" s="286"/>
      <c r="F25" s="286"/>
      <c r="G25" s="286"/>
      <c r="H25" s="286"/>
      <c r="I25" s="287"/>
    </row>
    <row r="26" spans="1:9" x14ac:dyDescent="0.2">
      <c r="A26" s="285"/>
      <c r="B26" s="286"/>
      <c r="C26" s="286"/>
      <c r="D26" s="286"/>
      <c r="E26" s="286"/>
      <c r="F26" s="286"/>
      <c r="G26" s="286"/>
      <c r="H26" s="286"/>
      <c r="I26" s="287"/>
    </row>
    <row r="27" spans="1:9" x14ac:dyDescent="0.2">
      <c r="A27" s="285"/>
      <c r="B27" s="286"/>
      <c r="C27" s="286"/>
      <c r="D27" s="286"/>
      <c r="E27" s="286"/>
      <c r="F27" s="286"/>
      <c r="G27" s="286"/>
      <c r="H27" s="286"/>
      <c r="I27" s="287"/>
    </row>
    <row r="28" spans="1:9" x14ac:dyDescent="0.2">
      <c r="A28" s="285"/>
      <c r="B28" s="286"/>
      <c r="C28" s="286"/>
      <c r="D28" s="286"/>
      <c r="E28" s="286"/>
      <c r="F28" s="286"/>
      <c r="G28" s="286"/>
      <c r="H28" s="286"/>
      <c r="I28" s="287"/>
    </row>
    <row r="29" spans="1:9" x14ac:dyDescent="0.2">
      <c r="A29" s="285"/>
      <c r="B29" s="286"/>
      <c r="C29" s="286"/>
      <c r="D29" s="286"/>
      <c r="E29" s="286"/>
      <c r="F29" s="286"/>
      <c r="G29" s="286"/>
      <c r="H29" s="286"/>
      <c r="I29" s="287"/>
    </row>
    <row r="30" spans="1:9" x14ac:dyDescent="0.2">
      <c r="A30" s="285"/>
      <c r="B30" s="286"/>
      <c r="C30" s="286"/>
      <c r="D30" s="286"/>
      <c r="E30" s="286"/>
      <c r="F30" s="286"/>
      <c r="G30" s="286"/>
      <c r="H30" s="286"/>
      <c r="I30" s="287"/>
    </row>
    <row r="31" spans="1:9" x14ac:dyDescent="0.2">
      <c r="A31" s="285"/>
      <c r="B31" s="286"/>
      <c r="C31" s="286"/>
      <c r="D31" s="286"/>
      <c r="E31" s="286"/>
      <c r="F31" s="286"/>
      <c r="G31" s="286"/>
      <c r="H31" s="286"/>
      <c r="I31" s="287"/>
    </row>
    <row r="32" spans="1:9" x14ac:dyDescent="0.2">
      <c r="A32" s="285"/>
      <c r="B32" s="286"/>
      <c r="C32" s="286"/>
      <c r="D32" s="286"/>
      <c r="E32" s="286"/>
      <c r="F32" s="286"/>
      <c r="G32" s="286"/>
      <c r="H32" s="286"/>
      <c r="I32" s="287"/>
    </row>
    <row r="33" spans="1:9" x14ac:dyDescent="0.2">
      <c r="A33" s="285"/>
      <c r="B33" s="286"/>
      <c r="C33" s="286"/>
      <c r="D33" s="286"/>
      <c r="E33" s="286"/>
      <c r="F33" s="286"/>
      <c r="G33" s="286"/>
      <c r="H33" s="286"/>
      <c r="I33" s="287"/>
    </row>
    <row r="34" spans="1:9" ht="13.8" thickBot="1" x14ac:dyDescent="0.25">
      <c r="A34" s="288"/>
      <c r="B34" s="289"/>
      <c r="C34" s="289"/>
      <c r="D34" s="289"/>
      <c r="E34" s="289"/>
      <c r="F34" s="289"/>
      <c r="G34" s="289"/>
      <c r="H34" s="289"/>
      <c r="I34" s="290"/>
    </row>
  </sheetData>
  <phoneticPr fontId="5"/>
  <pageMargins left="0.75" right="0.75" top="1" bottom="1" header="0.51200000000000001" footer="0.51200000000000001"/>
  <pageSetup paperSize="9" orientation="portrait" verticalDpi="0" r:id="rId1"/>
  <headerFooter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89">
    <tabColor indexed="22"/>
  </sheetPr>
  <dimension ref="A1:I34"/>
  <sheetViews>
    <sheetView workbookViewId="0"/>
  </sheetViews>
  <sheetFormatPr defaultRowHeight="13.2" x14ac:dyDescent="0.2"/>
  <sheetData>
    <row r="1" spans="1:9" x14ac:dyDescent="0.2">
      <c r="A1" s="282"/>
      <c r="B1" s="283"/>
      <c r="C1" s="283"/>
      <c r="D1" s="283"/>
      <c r="E1" s="283"/>
      <c r="F1" s="283"/>
      <c r="G1" s="283"/>
      <c r="H1" s="283"/>
      <c r="I1" s="284"/>
    </row>
    <row r="2" spans="1:9" x14ac:dyDescent="0.2">
      <c r="A2" s="285"/>
      <c r="B2" s="286"/>
      <c r="C2" s="286"/>
      <c r="D2" s="286"/>
      <c r="E2" s="286"/>
      <c r="F2" s="286"/>
      <c r="G2" s="286"/>
      <c r="H2" s="286"/>
      <c r="I2" s="287"/>
    </row>
    <row r="3" spans="1:9" x14ac:dyDescent="0.2">
      <c r="A3" s="285"/>
      <c r="B3" s="286"/>
      <c r="C3" s="286"/>
      <c r="D3" s="286"/>
      <c r="E3" s="286"/>
      <c r="F3" s="286"/>
      <c r="G3" s="286"/>
      <c r="H3" s="286"/>
      <c r="I3" s="287"/>
    </row>
    <row r="4" spans="1:9" ht="25.8" x14ac:dyDescent="0.3">
      <c r="A4" s="285"/>
      <c r="B4" s="291" t="s">
        <v>720</v>
      </c>
      <c r="C4" s="286"/>
      <c r="D4" s="286"/>
      <c r="E4" s="286"/>
      <c r="F4" s="286"/>
      <c r="G4" s="286"/>
      <c r="H4" s="286"/>
      <c r="I4" s="287"/>
    </row>
    <row r="5" spans="1:9" x14ac:dyDescent="0.2">
      <c r="A5" s="285"/>
      <c r="B5" s="286"/>
      <c r="C5" s="286"/>
      <c r="D5" s="286"/>
      <c r="E5" s="286"/>
      <c r="F5" s="286"/>
      <c r="G5" s="286"/>
      <c r="H5" s="286"/>
      <c r="I5" s="287"/>
    </row>
    <row r="6" spans="1:9" x14ac:dyDescent="0.2">
      <c r="A6" s="285"/>
      <c r="B6" s="286"/>
      <c r="C6" s="286"/>
      <c r="D6" s="286"/>
      <c r="E6" s="286"/>
      <c r="F6" s="286"/>
      <c r="G6" s="286"/>
      <c r="H6" s="286"/>
      <c r="I6" s="287"/>
    </row>
    <row r="7" spans="1:9" x14ac:dyDescent="0.2">
      <c r="A7" s="285"/>
      <c r="B7" s="286"/>
      <c r="C7" s="286"/>
      <c r="D7" s="286"/>
      <c r="E7" s="286"/>
      <c r="F7" s="286"/>
      <c r="G7" s="286"/>
      <c r="H7" s="286"/>
      <c r="I7" s="287"/>
    </row>
    <row r="8" spans="1:9" x14ac:dyDescent="0.2">
      <c r="A8" s="285"/>
      <c r="B8" s="286"/>
      <c r="C8" s="286"/>
      <c r="D8" s="286"/>
      <c r="E8" s="286"/>
      <c r="F8" s="286"/>
      <c r="G8" s="286"/>
      <c r="H8" s="286"/>
      <c r="I8" s="287"/>
    </row>
    <row r="9" spans="1:9" x14ac:dyDescent="0.2">
      <c r="A9" s="285"/>
      <c r="B9" s="286"/>
      <c r="C9" s="286"/>
      <c r="D9" s="286"/>
      <c r="E9" s="286"/>
      <c r="F9" s="286"/>
      <c r="G9" s="286"/>
      <c r="H9" s="286"/>
      <c r="I9" s="287"/>
    </row>
    <row r="10" spans="1:9" x14ac:dyDescent="0.2">
      <c r="A10" s="285"/>
      <c r="B10" s="286"/>
      <c r="C10" s="286"/>
      <c r="D10" s="286"/>
      <c r="E10" s="286"/>
      <c r="F10" s="286"/>
      <c r="G10" s="286"/>
      <c r="H10" s="286"/>
      <c r="I10" s="287"/>
    </row>
    <row r="11" spans="1:9" x14ac:dyDescent="0.2">
      <c r="A11" s="285"/>
      <c r="B11" s="286"/>
      <c r="C11" s="286"/>
      <c r="D11" s="286"/>
      <c r="E11" s="286"/>
      <c r="F11" s="286"/>
      <c r="G11" s="286"/>
      <c r="H11" s="286"/>
      <c r="I11" s="287"/>
    </row>
    <row r="12" spans="1:9" x14ac:dyDescent="0.2">
      <c r="A12" s="285"/>
      <c r="B12" s="286"/>
      <c r="C12" s="286"/>
      <c r="D12" s="286"/>
      <c r="E12" s="286"/>
      <c r="F12" s="286"/>
      <c r="G12" s="286"/>
      <c r="H12" s="286"/>
      <c r="I12" s="287"/>
    </row>
    <row r="13" spans="1:9" x14ac:dyDescent="0.2">
      <c r="A13" s="285"/>
      <c r="B13" s="286"/>
      <c r="C13" s="286"/>
      <c r="D13" s="286"/>
      <c r="E13" s="286"/>
      <c r="F13" s="286"/>
      <c r="G13" s="286"/>
      <c r="H13" s="286"/>
      <c r="I13" s="287"/>
    </row>
    <row r="14" spans="1:9" x14ac:dyDescent="0.2">
      <c r="A14" s="285"/>
      <c r="B14" s="286"/>
      <c r="C14" s="286"/>
      <c r="D14" s="286"/>
      <c r="E14" s="286"/>
      <c r="F14" s="286"/>
      <c r="G14" s="286"/>
      <c r="H14" s="286"/>
      <c r="I14" s="287"/>
    </row>
    <row r="15" spans="1:9" x14ac:dyDescent="0.2">
      <c r="A15" s="285"/>
      <c r="B15" s="286"/>
      <c r="C15" s="286"/>
      <c r="D15" s="286"/>
      <c r="E15" s="286"/>
      <c r="F15" s="286"/>
      <c r="G15" s="286"/>
      <c r="H15" s="286"/>
      <c r="I15" s="287"/>
    </row>
    <row r="16" spans="1:9" x14ac:dyDescent="0.2">
      <c r="A16" s="285"/>
      <c r="B16" s="286"/>
      <c r="C16" s="286"/>
      <c r="D16" s="286"/>
      <c r="E16" s="286"/>
      <c r="F16" s="286"/>
      <c r="G16" s="286"/>
      <c r="H16" s="286"/>
      <c r="I16" s="287"/>
    </row>
    <row r="17" spans="1:9" x14ac:dyDescent="0.2">
      <c r="A17" s="285"/>
      <c r="B17" s="286"/>
      <c r="C17" s="286"/>
      <c r="D17" s="286"/>
      <c r="E17" s="286"/>
      <c r="F17" s="286"/>
      <c r="G17" s="286"/>
      <c r="H17" s="286"/>
      <c r="I17" s="287"/>
    </row>
    <row r="18" spans="1:9" x14ac:dyDescent="0.2">
      <c r="A18" s="285"/>
      <c r="B18" s="286"/>
      <c r="C18" s="286"/>
      <c r="D18" s="286"/>
      <c r="E18" s="286"/>
      <c r="F18" s="286"/>
      <c r="G18" s="286"/>
      <c r="H18" s="286"/>
      <c r="I18" s="287"/>
    </row>
    <row r="19" spans="1:9" x14ac:dyDescent="0.2">
      <c r="A19" s="285"/>
      <c r="B19" s="286"/>
      <c r="C19" s="286"/>
      <c r="D19" s="286"/>
      <c r="E19" s="286"/>
      <c r="F19" s="286"/>
      <c r="G19" s="286"/>
      <c r="H19" s="286"/>
      <c r="I19" s="287"/>
    </row>
    <row r="20" spans="1:9" x14ac:dyDescent="0.2">
      <c r="A20" s="285"/>
      <c r="B20" s="286"/>
      <c r="C20" s="286"/>
      <c r="D20" s="286"/>
      <c r="E20" s="286"/>
      <c r="F20" s="286"/>
      <c r="G20" s="286"/>
      <c r="H20" s="286"/>
      <c r="I20" s="287"/>
    </row>
    <row r="21" spans="1:9" x14ac:dyDescent="0.2">
      <c r="A21" s="285"/>
      <c r="B21" s="286"/>
      <c r="C21" s="286"/>
      <c r="D21" s="286"/>
      <c r="E21" s="286"/>
      <c r="F21" s="286"/>
      <c r="G21" s="286"/>
      <c r="H21" s="286"/>
      <c r="I21" s="287"/>
    </row>
    <row r="22" spans="1:9" x14ac:dyDescent="0.2">
      <c r="A22" s="285"/>
      <c r="B22" s="286"/>
      <c r="C22" s="286"/>
      <c r="D22" s="286"/>
      <c r="E22" s="286"/>
      <c r="F22" s="286"/>
      <c r="G22" s="286"/>
      <c r="H22" s="286"/>
      <c r="I22" s="287"/>
    </row>
    <row r="23" spans="1:9" x14ac:dyDescent="0.2">
      <c r="A23" s="285"/>
      <c r="B23" s="286"/>
      <c r="C23" s="286"/>
      <c r="D23" s="286"/>
      <c r="E23" s="286"/>
      <c r="F23" s="286"/>
      <c r="G23" s="286"/>
      <c r="H23" s="286"/>
      <c r="I23" s="287"/>
    </row>
    <row r="24" spans="1:9" x14ac:dyDescent="0.2">
      <c r="A24" s="285"/>
      <c r="B24" s="286"/>
      <c r="C24" s="286"/>
      <c r="D24" s="286"/>
      <c r="E24" s="286"/>
      <c r="F24" s="286"/>
      <c r="G24" s="286"/>
      <c r="H24" s="286"/>
      <c r="I24" s="287"/>
    </row>
    <row r="25" spans="1:9" x14ac:dyDescent="0.2">
      <c r="A25" s="285"/>
      <c r="B25" s="286"/>
      <c r="C25" s="286"/>
      <c r="D25" s="286"/>
      <c r="E25" s="286"/>
      <c r="F25" s="286"/>
      <c r="G25" s="286"/>
      <c r="H25" s="286"/>
      <c r="I25" s="287"/>
    </row>
    <row r="26" spans="1:9" x14ac:dyDescent="0.2">
      <c r="A26" s="285"/>
      <c r="B26" s="286"/>
      <c r="C26" s="286"/>
      <c r="D26" s="286"/>
      <c r="E26" s="286"/>
      <c r="F26" s="286"/>
      <c r="G26" s="286"/>
      <c r="H26" s="286"/>
      <c r="I26" s="287"/>
    </row>
    <row r="27" spans="1:9" x14ac:dyDescent="0.2">
      <c r="A27" s="285"/>
      <c r="B27" s="286"/>
      <c r="C27" s="286"/>
      <c r="D27" s="286"/>
      <c r="E27" s="286"/>
      <c r="F27" s="286"/>
      <c r="G27" s="286"/>
      <c r="H27" s="286"/>
      <c r="I27" s="287"/>
    </row>
    <row r="28" spans="1:9" x14ac:dyDescent="0.2">
      <c r="A28" s="285"/>
      <c r="B28" s="286"/>
      <c r="C28" s="286"/>
      <c r="D28" s="286"/>
      <c r="E28" s="286"/>
      <c r="F28" s="286"/>
      <c r="G28" s="286"/>
      <c r="H28" s="286"/>
      <c r="I28" s="287"/>
    </row>
    <row r="29" spans="1:9" x14ac:dyDescent="0.2">
      <c r="A29" s="285"/>
      <c r="B29" s="286"/>
      <c r="C29" s="286"/>
      <c r="D29" s="286"/>
      <c r="E29" s="286"/>
      <c r="F29" s="286"/>
      <c r="G29" s="286"/>
      <c r="H29" s="286"/>
      <c r="I29" s="287"/>
    </row>
    <row r="30" spans="1:9" x14ac:dyDescent="0.2">
      <c r="A30" s="285"/>
      <c r="B30" s="286"/>
      <c r="C30" s="286"/>
      <c r="D30" s="286"/>
      <c r="E30" s="286"/>
      <c r="F30" s="286"/>
      <c r="G30" s="286"/>
      <c r="H30" s="286"/>
      <c r="I30" s="287"/>
    </row>
    <row r="31" spans="1:9" x14ac:dyDescent="0.2">
      <c r="A31" s="285"/>
      <c r="B31" s="286"/>
      <c r="C31" s="286"/>
      <c r="D31" s="286"/>
      <c r="E31" s="286"/>
      <c r="F31" s="286"/>
      <c r="G31" s="286"/>
      <c r="H31" s="286"/>
      <c r="I31" s="287"/>
    </row>
    <row r="32" spans="1:9" x14ac:dyDescent="0.2">
      <c r="A32" s="285"/>
      <c r="B32" s="286"/>
      <c r="C32" s="286"/>
      <c r="D32" s="286"/>
      <c r="E32" s="286"/>
      <c r="F32" s="286"/>
      <c r="G32" s="286"/>
      <c r="H32" s="286"/>
      <c r="I32" s="287"/>
    </row>
    <row r="33" spans="1:9" x14ac:dyDescent="0.2">
      <c r="A33" s="285"/>
      <c r="B33" s="286"/>
      <c r="C33" s="286"/>
      <c r="D33" s="286"/>
      <c r="E33" s="286"/>
      <c r="F33" s="286"/>
      <c r="G33" s="286"/>
      <c r="H33" s="286"/>
      <c r="I33" s="287"/>
    </row>
    <row r="34" spans="1:9" ht="13.8" thickBot="1" x14ac:dyDescent="0.25">
      <c r="A34" s="288"/>
      <c r="B34" s="289"/>
      <c r="C34" s="289"/>
      <c r="D34" s="289"/>
      <c r="E34" s="289"/>
      <c r="F34" s="289"/>
      <c r="G34" s="289"/>
      <c r="H34" s="289"/>
      <c r="I34" s="290"/>
    </row>
  </sheetData>
  <phoneticPr fontId="5"/>
  <pageMargins left="0.75" right="0.75" top="1" bottom="1" header="0.51200000000000001" footer="0.51200000000000001"/>
  <pageSetup paperSize="9" orientation="portrait" verticalDpi="0" r:id="rId1"/>
  <headerFooter alignWithMargins="0"/>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90">
    <tabColor indexed="22"/>
  </sheetPr>
  <dimension ref="A1:I34"/>
  <sheetViews>
    <sheetView workbookViewId="0"/>
  </sheetViews>
  <sheetFormatPr defaultRowHeight="13.2" x14ac:dyDescent="0.2"/>
  <sheetData>
    <row r="1" spans="1:9" x14ac:dyDescent="0.2">
      <c r="A1" s="282"/>
      <c r="B1" s="283"/>
      <c r="C1" s="283"/>
      <c r="D1" s="283"/>
      <c r="E1" s="283"/>
      <c r="F1" s="283"/>
      <c r="G1" s="283"/>
      <c r="H1" s="283"/>
      <c r="I1" s="284"/>
    </row>
    <row r="2" spans="1:9" x14ac:dyDescent="0.2">
      <c r="A2" s="285"/>
      <c r="B2" s="286"/>
      <c r="C2" s="286"/>
      <c r="D2" s="286"/>
      <c r="E2" s="286"/>
      <c r="F2" s="286"/>
      <c r="G2" s="286"/>
      <c r="H2" s="286"/>
      <c r="I2" s="287"/>
    </row>
    <row r="3" spans="1:9" x14ac:dyDescent="0.2">
      <c r="A3" s="285"/>
      <c r="B3" s="286"/>
      <c r="C3" s="286"/>
      <c r="D3" s="286"/>
      <c r="E3" s="286"/>
      <c r="F3" s="286"/>
      <c r="G3" s="286"/>
      <c r="H3" s="286"/>
      <c r="I3" s="287"/>
    </row>
    <row r="4" spans="1:9" ht="25.8" x14ac:dyDescent="0.3">
      <c r="A4" s="285"/>
      <c r="B4" s="291" t="s">
        <v>129</v>
      </c>
      <c r="C4" s="286"/>
      <c r="D4" s="286"/>
      <c r="E4" s="286"/>
      <c r="F4" s="286"/>
      <c r="G4" s="286"/>
      <c r="H4" s="286"/>
      <c r="I4" s="287"/>
    </row>
    <row r="5" spans="1:9" x14ac:dyDescent="0.2">
      <c r="A5" s="285"/>
      <c r="B5" s="286"/>
      <c r="C5" s="286"/>
      <c r="D5" s="286"/>
      <c r="E5" s="286"/>
      <c r="F5" s="286"/>
      <c r="G5" s="286"/>
      <c r="H5" s="286"/>
      <c r="I5" s="287"/>
    </row>
    <row r="6" spans="1:9" x14ac:dyDescent="0.2">
      <c r="A6" s="285"/>
      <c r="B6" s="286"/>
      <c r="C6" s="286"/>
      <c r="D6" s="286"/>
      <c r="E6" s="286"/>
      <c r="F6" s="286"/>
      <c r="G6" s="286"/>
      <c r="H6" s="286"/>
      <c r="I6" s="287"/>
    </row>
    <row r="7" spans="1:9" x14ac:dyDescent="0.2">
      <c r="A7" s="285"/>
      <c r="B7" s="286"/>
      <c r="C7" s="286"/>
      <c r="D7" s="286"/>
      <c r="E7" s="286"/>
      <c r="F7" s="286"/>
      <c r="G7" s="286"/>
      <c r="H7" s="286"/>
      <c r="I7" s="287"/>
    </row>
    <row r="8" spans="1:9" x14ac:dyDescent="0.2">
      <c r="A8" s="285"/>
      <c r="B8" s="286"/>
      <c r="C8" s="286"/>
      <c r="D8" s="286"/>
      <c r="E8" s="286"/>
      <c r="F8" s="286"/>
      <c r="G8" s="286"/>
      <c r="H8" s="286"/>
      <c r="I8" s="287"/>
    </row>
    <row r="9" spans="1:9" x14ac:dyDescent="0.2">
      <c r="A9" s="285"/>
      <c r="B9" s="286"/>
      <c r="C9" s="286"/>
      <c r="D9" s="286"/>
      <c r="E9" s="286"/>
      <c r="F9" s="286"/>
      <c r="G9" s="286"/>
      <c r="H9" s="286"/>
      <c r="I9" s="287"/>
    </row>
    <row r="10" spans="1:9" x14ac:dyDescent="0.2">
      <c r="A10" s="285"/>
      <c r="B10" s="286"/>
      <c r="C10" s="286"/>
      <c r="D10" s="286"/>
      <c r="E10" s="286"/>
      <c r="F10" s="286"/>
      <c r="G10" s="286"/>
      <c r="H10" s="286"/>
      <c r="I10" s="287"/>
    </row>
    <row r="11" spans="1:9" x14ac:dyDescent="0.2">
      <c r="A11" s="285"/>
      <c r="B11" s="286"/>
      <c r="C11" s="286"/>
      <c r="D11" s="286"/>
      <c r="E11" s="286"/>
      <c r="F11" s="286"/>
      <c r="G11" s="286"/>
      <c r="H11" s="286"/>
      <c r="I11" s="287"/>
    </row>
    <row r="12" spans="1:9" x14ac:dyDescent="0.2">
      <c r="A12" s="285"/>
      <c r="B12" s="286"/>
      <c r="C12" s="286"/>
      <c r="D12" s="286"/>
      <c r="E12" s="286"/>
      <c r="F12" s="286"/>
      <c r="G12" s="286"/>
      <c r="H12" s="286"/>
      <c r="I12" s="287"/>
    </row>
    <row r="13" spans="1:9" x14ac:dyDescent="0.2">
      <c r="A13" s="285"/>
      <c r="B13" s="286"/>
      <c r="C13" s="286"/>
      <c r="D13" s="286"/>
      <c r="E13" s="286"/>
      <c r="F13" s="286"/>
      <c r="G13" s="286"/>
      <c r="H13" s="286"/>
      <c r="I13" s="287"/>
    </row>
    <row r="14" spans="1:9" x14ac:dyDescent="0.2">
      <c r="A14" s="285"/>
      <c r="B14" s="286"/>
      <c r="C14" s="286"/>
      <c r="D14" s="286"/>
      <c r="E14" s="286"/>
      <c r="F14" s="286"/>
      <c r="G14" s="286"/>
      <c r="H14" s="286"/>
      <c r="I14" s="287"/>
    </row>
    <row r="15" spans="1:9" x14ac:dyDescent="0.2">
      <c r="A15" s="285"/>
      <c r="B15" s="286"/>
      <c r="C15" s="286"/>
      <c r="D15" s="286"/>
      <c r="E15" s="286"/>
      <c r="F15" s="286"/>
      <c r="G15" s="286"/>
      <c r="H15" s="286"/>
      <c r="I15" s="287"/>
    </row>
    <row r="16" spans="1:9" x14ac:dyDescent="0.2">
      <c r="A16" s="285"/>
      <c r="B16" s="286"/>
      <c r="C16" s="286"/>
      <c r="D16" s="286"/>
      <c r="E16" s="286"/>
      <c r="F16" s="286"/>
      <c r="G16" s="286"/>
      <c r="H16" s="286"/>
      <c r="I16" s="287"/>
    </row>
    <row r="17" spans="1:9" x14ac:dyDescent="0.2">
      <c r="A17" s="285"/>
      <c r="B17" s="286"/>
      <c r="C17" s="286"/>
      <c r="D17" s="286"/>
      <c r="E17" s="286"/>
      <c r="F17" s="286"/>
      <c r="G17" s="286"/>
      <c r="H17" s="286"/>
      <c r="I17" s="287"/>
    </row>
    <row r="18" spans="1:9" x14ac:dyDescent="0.2">
      <c r="A18" s="285"/>
      <c r="B18" s="286"/>
      <c r="C18" s="286"/>
      <c r="D18" s="286"/>
      <c r="E18" s="286"/>
      <c r="F18" s="286"/>
      <c r="G18" s="286"/>
      <c r="H18" s="286"/>
      <c r="I18" s="287"/>
    </row>
    <row r="19" spans="1:9" x14ac:dyDescent="0.2">
      <c r="A19" s="285"/>
      <c r="B19" s="286"/>
      <c r="C19" s="286"/>
      <c r="D19" s="286"/>
      <c r="E19" s="286"/>
      <c r="F19" s="286"/>
      <c r="G19" s="286"/>
      <c r="H19" s="286"/>
      <c r="I19" s="287"/>
    </row>
    <row r="20" spans="1:9" x14ac:dyDescent="0.2">
      <c r="A20" s="285"/>
      <c r="B20" s="286"/>
      <c r="C20" s="286"/>
      <c r="D20" s="286"/>
      <c r="E20" s="286"/>
      <c r="F20" s="286"/>
      <c r="G20" s="286"/>
      <c r="H20" s="286"/>
      <c r="I20" s="287"/>
    </row>
    <row r="21" spans="1:9" x14ac:dyDescent="0.2">
      <c r="A21" s="285"/>
      <c r="B21" s="286"/>
      <c r="C21" s="286"/>
      <c r="D21" s="286"/>
      <c r="E21" s="286"/>
      <c r="F21" s="286"/>
      <c r="G21" s="286"/>
      <c r="H21" s="286"/>
      <c r="I21" s="287"/>
    </row>
    <row r="22" spans="1:9" x14ac:dyDescent="0.2">
      <c r="A22" s="285"/>
      <c r="B22" s="286"/>
      <c r="C22" s="286"/>
      <c r="D22" s="286"/>
      <c r="E22" s="286"/>
      <c r="F22" s="286"/>
      <c r="G22" s="286"/>
      <c r="H22" s="286"/>
      <c r="I22" s="287"/>
    </row>
    <row r="23" spans="1:9" x14ac:dyDescent="0.2">
      <c r="A23" s="285"/>
      <c r="B23" s="286"/>
      <c r="C23" s="286"/>
      <c r="D23" s="286"/>
      <c r="E23" s="286"/>
      <c r="F23" s="286"/>
      <c r="G23" s="286"/>
      <c r="H23" s="286"/>
      <c r="I23" s="287"/>
    </row>
    <row r="24" spans="1:9" x14ac:dyDescent="0.2">
      <c r="A24" s="285"/>
      <c r="B24" s="286"/>
      <c r="C24" s="286"/>
      <c r="D24" s="286"/>
      <c r="E24" s="286"/>
      <c r="F24" s="286"/>
      <c r="G24" s="286"/>
      <c r="H24" s="286"/>
      <c r="I24" s="287"/>
    </row>
    <row r="25" spans="1:9" x14ac:dyDescent="0.2">
      <c r="A25" s="285"/>
      <c r="B25" s="286"/>
      <c r="C25" s="286"/>
      <c r="D25" s="286"/>
      <c r="E25" s="286"/>
      <c r="F25" s="286"/>
      <c r="G25" s="286"/>
      <c r="H25" s="286"/>
      <c r="I25" s="287"/>
    </row>
    <row r="26" spans="1:9" x14ac:dyDescent="0.2">
      <c r="A26" s="285"/>
      <c r="B26" s="286"/>
      <c r="C26" s="286"/>
      <c r="D26" s="286"/>
      <c r="E26" s="286"/>
      <c r="F26" s="286"/>
      <c r="G26" s="286"/>
      <c r="H26" s="286"/>
      <c r="I26" s="287"/>
    </row>
    <row r="27" spans="1:9" x14ac:dyDescent="0.2">
      <c r="A27" s="285"/>
      <c r="B27" s="286"/>
      <c r="C27" s="286"/>
      <c r="D27" s="286"/>
      <c r="E27" s="286"/>
      <c r="F27" s="286"/>
      <c r="G27" s="286"/>
      <c r="H27" s="286"/>
      <c r="I27" s="287"/>
    </row>
    <row r="28" spans="1:9" x14ac:dyDescent="0.2">
      <c r="A28" s="285"/>
      <c r="B28" s="286"/>
      <c r="C28" s="286"/>
      <c r="D28" s="286"/>
      <c r="E28" s="286"/>
      <c r="F28" s="286"/>
      <c r="G28" s="286"/>
      <c r="H28" s="286"/>
      <c r="I28" s="287"/>
    </row>
    <row r="29" spans="1:9" x14ac:dyDescent="0.2">
      <c r="A29" s="285"/>
      <c r="B29" s="286"/>
      <c r="C29" s="286"/>
      <c r="D29" s="286"/>
      <c r="E29" s="286"/>
      <c r="F29" s="286"/>
      <c r="G29" s="286"/>
      <c r="H29" s="286"/>
      <c r="I29" s="287"/>
    </row>
    <row r="30" spans="1:9" x14ac:dyDescent="0.2">
      <c r="A30" s="285"/>
      <c r="B30" s="286"/>
      <c r="C30" s="286"/>
      <c r="D30" s="286"/>
      <c r="E30" s="286"/>
      <c r="F30" s="286"/>
      <c r="G30" s="286"/>
      <c r="H30" s="286"/>
      <c r="I30" s="287"/>
    </row>
    <row r="31" spans="1:9" x14ac:dyDescent="0.2">
      <c r="A31" s="285"/>
      <c r="B31" s="286"/>
      <c r="C31" s="286"/>
      <c r="D31" s="286"/>
      <c r="E31" s="286"/>
      <c r="F31" s="286"/>
      <c r="G31" s="286"/>
      <c r="H31" s="286"/>
      <c r="I31" s="287"/>
    </row>
    <row r="32" spans="1:9" x14ac:dyDescent="0.2">
      <c r="A32" s="285"/>
      <c r="B32" s="286"/>
      <c r="C32" s="286"/>
      <c r="D32" s="286"/>
      <c r="E32" s="286"/>
      <c r="F32" s="286"/>
      <c r="G32" s="286"/>
      <c r="H32" s="286"/>
      <c r="I32" s="287"/>
    </row>
    <row r="33" spans="1:9" x14ac:dyDescent="0.2">
      <c r="A33" s="285"/>
      <c r="B33" s="286"/>
      <c r="C33" s="286"/>
      <c r="D33" s="286"/>
      <c r="E33" s="286"/>
      <c r="F33" s="286"/>
      <c r="G33" s="286"/>
      <c r="H33" s="286"/>
      <c r="I33" s="287"/>
    </row>
    <row r="34" spans="1:9" ht="13.8" thickBot="1" x14ac:dyDescent="0.25">
      <c r="A34" s="288"/>
      <c r="B34" s="289"/>
      <c r="C34" s="289"/>
      <c r="D34" s="289"/>
      <c r="E34" s="289"/>
      <c r="F34" s="289"/>
      <c r="G34" s="289"/>
      <c r="H34" s="289"/>
      <c r="I34" s="290"/>
    </row>
  </sheetData>
  <phoneticPr fontId="5"/>
  <pageMargins left="0.75" right="0.75" top="1" bottom="1" header="0.51200000000000001" footer="0.51200000000000001"/>
  <pageSetup paperSize="9" orientation="portrait" verticalDpi="0" r:id="rId1"/>
  <headerFooter alignWithMargins="0"/>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91">
    <tabColor indexed="22"/>
  </sheetPr>
  <dimension ref="A1:I34"/>
  <sheetViews>
    <sheetView workbookViewId="0"/>
  </sheetViews>
  <sheetFormatPr defaultRowHeight="13.2" x14ac:dyDescent="0.2"/>
  <sheetData>
    <row r="1" spans="1:9" x14ac:dyDescent="0.2">
      <c r="A1" s="282"/>
      <c r="B1" s="283"/>
      <c r="C1" s="283"/>
      <c r="D1" s="283"/>
      <c r="E1" s="283"/>
      <c r="F1" s="283"/>
      <c r="G1" s="283"/>
      <c r="H1" s="283"/>
      <c r="I1" s="284"/>
    </row>
    <row r="2" spans="1:9" x14ac:dyDescent="0.2">
      <c r="A2" s="285"/>
      <c r="B2" s="286"/>
      <c r="C2" s="286"/>
      <c r="D2" s="286"/>
      <c r="E2" s="286"/>
      <c r="F2" s="286"/>
      <c r="G2" s="286"/>
      <c r="H2" s="286"/>
      <c r="I2" s="287"/>
    </row>
    <row r="3" spans="1:9" x14ac:dyDescent="0.2">
      <c r="A3" s="285"/>
      <c r="B3" s="286"/>
      <c r="C3" s="286"/>
      <c r="D3" s="286"/>
      <c r="E3" s="286"/>
      <c r="F3" s="286"/>
      <c r="G3" s="286"/>
      <c r="H3" s="286"/>
      <c r="I3" s="287"/>
    </row>
    <row r="4" spans="1:9" ht="25.8" x14ac:dyDescent="0.3">
      <c r="A4" s="285"/>
      <c r="B4" s="291" t="s">
        <v>130</v>
      </c>
      <c r="C4" s="286"/>
      <c r="D4" s="286"/>
      <c r="E4" s="286"/>
      <c r="F4" s="286"/>
      <c r="G4" s="286"/>
      <c r="H4" s="286"/>
      <c r="I4" s="287"/>
    </row>
    <row r="5" spans="1:9" x14ac:dyDescent="0.2">
      <c r="A5" s="285"/>
      <c r="B5" s="286"/>
      <c r="C5" s="286"/>
      <c r="D5" s="286"/>
      <c r="E5" s="286"/>
      <c r="F5" s="286"/>
      <c r="G5" s="286"/>
      <c r="H5" s="286"/>
      <c r="I5" s="287"/>
    </row>
    <row r="6" spans="1:9" x14ac:dyDescent="0.2">
      <c r="A6" s="285"/>
      <c r="B6" s="286"/>
      <c r="C6" s="286"/>
      <c r="D6" s="286"/>
      <c r="E6" s="286"/>
      <c r="F6" s="286"/>
      <c r="G6" s="286"/>
      <c r="H6" s="286"/>
      <c r="I6" s="287"/>
    </row>
    <row r="7" spans="1:9" x14ac:dyDescent="0.2">
      <c r="A7" s="285"/>
      <c r="B7" s="286"/>
      <c r="C7" s="286"/>
      <c r="D7" s="286"/>
      <c r="E7" s="286"/>
      <c r="F7" s="286"/>
      <c r="G7" s="286"/>
      <c r="H7" s="286"/>
      <c r="I7" s="287"/>
    </row>
    <row r="8" spans="1:9" x14ac:dyDescent="0.2">
      <c r="A8" s="285"/>
      <c r="B8" s="286"/>
      <c r="C8" s="286"/>
      <c r="D8" s="286"/>
      <c r="E8" s="286"/>
      <c r="F8" s="286"/>
      <c r="G8" s="286"/>
      <c r="H8" s="286"/>
      <c r="I8" s="287"/>
    </row>
    <row r="9" spans="1:9" x14ac:dyDescent="0.2">
      <c r="A9" s="285"/>
      <c r="B9" s="286"/>
      <c r="C9" s="286"/>
      <c r="D9" s="286"/>
      <c r="E9" s="286"/>
      <c r="F9" s="286"/>
      <c r="G9" s="286"/>
      <c r="H9" s="286"/>
      <c r="I9" s="287"/>
    </row>
    <row r="10" spans="1:9" x14ac:dyDescent="0.2">
      <c r="A10" s="285"/>
      <c r="B10" s="286"/>
      <c r="C10" s="286"/>
      <c r="D10" s="286"/>
      <c r="E10" s="286"/>
      <c r="F10" s="286"/>
      <c r="G10" s="286"/>
      <c r="H10" s="286"/>
      <c r="I10" s="287"/>
    </row>
    <row r="11" spans="1:9" x14ac:dyDescent="0.2">
      <c r="A11" s="285"/>
      <c r="B11" s="286"/>
      <c r="C11" s="286"/>
      <c r="D11" s="286"/>
      <c r="E11" s="286"/>
      <c r="F11" s="286"/>
      <c r="G11" s="286"/>
      <c r="H11" s="286"/>
      <c r="I11" s="287"/>
    </row>
    <row r="12" spans="1:9" x14ac:dyDescent="0.2">
      <c r="A12" s="285"/>
      <c r="B12" s="286"/>
      <c r="C12" s="286"/>
      <c r="D12" s="286"/>
      <c r="E12" s="286"/>
      <c r="F12" s="286"/>
      <c r="G12" s="286"/>
      <c r="H12" s="286"/>
      <c r="I12" s="287"/>
    </row>
    <row r="13" spans="1:9" x14ac:dyDescent="0.2">
      <c r="A13" s="285"/>
      <c r="B13" s="286"/>
      <c r="C13" s="286"/>
      <c r="D13" s="286"/>
      <c r="E13" s="286"/>
      <c r="F13" s="286"/>
      <c r="G13" s="286"/>
      <c r="H13" s="286"/>
      <c r="I13" s="287"/>
    </row>
    <row r="14" spans="1:9" x14ac:dyDescent="0.2">
      <c r="A14" s="285"/>
      <c r="B14" s="286"/>
      <c r="C14" s="286"/>
      <c r="D14" s="286"/>
      <c r="E14" s="286"/>
      <c r="F14" s="286"/>
      <c r="G14" s="286"/>
      <c r="H14" s="286"/>
      <c r="I14" s="287"/>
    </row>
    <row r="15" spans="1:9" x14ac:dyDescent="0.2">
      <c r="A15" s="285"/>
      <c r="B15" s="286"/>
      <c r="C15" s="286"/>
      <c r="D15" s="286"/>
      <c r="E15" s="286"/>
      <c r="F15" s="286"/>
      <c r="G15" s="286"/>
      <c r="H15" s="286"/>
      <c r="I15" s="287"/>
    </row>
    <row r="16" spans="1:9" x14ac:dyDescent="0.2">
      <c r="A16" s="285"/>
      <c r="B16" s="286"/>
      <c r="C16" s="286"/>
      <c r="D16" s="286"/>
      <c r="E16" s="286"/>
      <c r="F16" s="286"/>
      <c r="G16" s="286"/>
      <c r="H16" s="286"/>
      <c r="I16" s="287"/>
    </row>
    <row r="17" spans="1:9" x14ac:dyDescent="0.2">
      <c r="A17" s="285"/>
      <c r="B17" s="286"/>
      <c r="C17" s="286"/>
      <c r="D17" s="286"/>
      <c r="E17" s="286"/>
      <c r="F17" s="286"/>
      <c r="G17" s="286"/>
      <c r="H17" s="286"/>
      <c r="I17" s="287"/>
    </row>
    <row r="18" spans="1:9" x14ac:dyDescent="0.2">
      <c r="A18" s="285"/>
      <c r="B18" s="286"/>
      <c r="C18" s="286"/>
      <c r="D18" s="286"/>
      <c r="E18" s="286"/>
      <c r="F18" s="286"/>
      <c r="G18" s="286"/>
      <c r="H18" s="286"/>
      <c r="I18" s="287"/>
    </row>
    <row r="19" spans="1:9" x14ac:dyDescent="0.2">
      <c r="A19" s="285"/>
      <c r="B19" s="286"/>
      <c r="C19" s="286"/>
      <c r="D19" s="286"/>
      <c r="E19" s="286"/>
      <c r="F19" s="286"/>
      <c r="G19" s="286"/>
      <c r="H19" s="286"/>
      <c r="I19" s="287"/>
    </row>
    <row r="20" spans="1:9" x14ac:dyDescent="0.2">
      <c r="A20" s="285"/>
      <c r="B20" s="286"/>
      <c r="C20" s="286"/>
      <c r="D20" s="286"/>
      <c r="E20" s="286"/>
      <c r="F20" s="286"/>
      <c r="G20" s="286"/>
      <c r="H20" s="286"/>
      <c r="I20" s="287"/>
    </row>
    <row r="21" spans="1:9" x14ac:dyDescent="0.2">
      <c r="A21" s="285"/>
      <c r="B21" s="286"/>
      <c r="C21" s="286"/>
      <c r="D21" s="286"/>
      <c r="E21" s="286"/>
      <c r="F21" s="286"/>
      <c r="G21" s="286"/>
      <c r="H21" s="286"/>
      <c r="I21" s="287"/>
    </row>
    <row r="22" spans="1:9" x14ac:dyDescent="0.2">
      <c r="A22" s="285"/>
      <c r="B22" s="286"/>
      <c r="C22" s="286"/>
      <c r="D22" s="286"/>
      <c r="E22" s="286"/>
      <c r="F22" s="286"/>
      <c r="G22" s="286"/>
      <c r="H22" s="286"/>
      <c r="I22" s="287"/>
    </row>
    <row r="23" spans="1:9" x14ac:dyDescent="0.2">
      <c r="A23" s="285"/>
      <c r="B23" s="286"/>
      <c r="C23" s="286"/>
      <c r="D23" s="286"/>
      <c r="E23" s="286"/>
      <c r="F23" s="286"/>
      <c r="G23" s="286"/>
      <c r="H23" s="286"/>
      <c r="I23" s="287"/>
    </row>
    <row r="24" spans="1:9" x14ac:dyDescent="0.2">
      <c r="A24" s="285"/>
      <c r="B24" s="286"/>
      <c r="C24" s="286"/>
      <c r="D24" s="286"/>
      <c r="E24" s="286"/>
      <c r="F24" s="286"/>
      <c r="G24" s="286"/>
      <c r="H24" s="286"/>
      <c r="I24" s="287"/>
    </row>
    <row r="25" spans="1:9" x14ac:dyDescent="0.2">
      <c r="A25" s="285"/>
      <c r="B25" s="286"/>
      <c r="C25" s="286"/>
      <c r="D25" s="286"/>
      <c r="E25" s="286"/>
      <c r="F25" s="286"/>
      <c r="G25" s="286"/>
      <c r="H25" s="286"/>
      <c r="I25" s="287"/>
    </row>
    <row r="26" spans="1:9" x14ac:dyDescent="0.2">
      <c r="A26" s="285"/>
      <c r="B26" s="286"/>
      <c r="C26" s="286"/>
      <c r="D26" s="286"/>
      <c r="E26" s="286"/>
      <c r="F26" s="286"/>
      <c r="G26" s="286"/>
      <c r="H26" s="286"/>
      <c r="I26" s="287"/>
    </row>
    <row r="27" spans="1:9" x14ac:dyDescent="0.2">
      <c r="A27" s="285"/>
      <c r="B27" s="286"/>
      <c r="C27" s="286"/>
      <c r="D27" s="286"/>
      <c r="E27" s="286"/>
      <c r="F27" s="286"/>
      <c r="G27" s="286"/>
      <c r="H27" s="286"/>
      <c r="I27" s="287"/>
    </row>
    <row r="28" spans="1:9" x14ac:dyDescent="0.2">
      <c r="A28" s="285"/>
      <c r="B28" s="286"/>
      <c r="C28" s="286"/>
      <c r="D28" s="286"/>
      <c r="E28" s="286"/>
      <c r="F28" s="286"/>
      <c r="G28" s="286"/>
      <c r="H28" s="286"/>
      <c r="I28" s="287"/>
    </row>
    <row r="29" spans="1:9" x14ac:dyDescent="0.2">
      <c r="A29" s="285"/>
      <c r="B29" s="286"/>
      <c r="C29" s="286"/>
      <c r="D29" s="286"/>
      <c r="E29" s="286"/>
      <c r="F29" s="286"/>
      <c r="G29" s="286"/>
      <c r="H29" s="286"/>
      <c r="I29" s="287"/>
    </row>
    <row r="30" spans="1:9" x14ac:dyDescent="0.2">
      <c r="A30" s="285"/>
      <c r="B30" s="286"/>
      <c r="C30" s="286"/>
      <c r="D30" s="286"/>
      <c r="E30" s="286"/>
      <c r="F30" s="286"/>
      <c r="G30" s="286"/>
      <c r="H30" s="286"/>
      <c r="I30" s="287"/>
    </row>
    <row r="31" spans="1:9" x14ac:dyDescent="0.2">
      <c r="A31" s="285"/>
      <c r="B31" s="286"/>
      <c r="C31" s="286"/>
      <c r="D31" s="286"/>
      <c r="E31" s="286"/>
      <c r="F31" s="286"/>
      <c r="G31" s="286"/>
      <c r="H31" s="286"/>
      <c r="I31" s="287"/>
    </row>
    <row r="32" spans="1:9" x14ac:dyDescent="0.2">
      <c r="A32" s="285"/>
      <c r="B32" s="286"/>
      <c r="C32" s="286"/>
      <c r="D32" s="286"/>
      <c r="E32" s="286"/>
      <c r="F32" s="286"/>
      <c r="G32" s="286"/>
      <c r="H32" s="286"/>
      <c r="I32" s="287"/>
    </row>
    <row r="33" spans="1:9" x14ac:dyDescent="0.2">
      <c r="A33" s="285"/>
      <c r="B33" s="286"/>
      <c r="C33" s="286"/>
      <c r="D33" s="286"/>
      <c r="E33" s="286"/>
      <c r="F33" s="286"/>
      <c r="G33" s="286"/>
      <c r="H33" s="286"/>
      <c r="I33" s="287"/>
    </row>
    <row r="34" spans="1:9" ht="13.8" thickBot="1" x14ac:dyDescent="0.25">
      <c r="A34" s="288"/>
      <c r="B34" s="289"/>
      <c r="C34" s="289"/>
      <c r="D34" s="289"/>
      <c r="E34" s="289"/>
      <c r="F34" s="289"/>
      <c r="G34" s="289"/>
      <c r="H34" s="289"/>
      <c r="I34" s="290"/>
    </row>
  </sheetData>
  <phoneticPr fontId="5"/>
  <pageMargins left="0.75" right="0.75" top="1" bottom="1" header="0.51200000000000001" footer="0.51200000000000001"/>
  <pageSetup paperSize="9" orientation="portrait" verticalDpi="0" r:id="rId1"/>
  <headerFooter alignWithMargins="0"/>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B2:M35"/>
  <sheetViews>
    <sheetView workbookViewId="0"/>
  </sheetViews>
  <sheetFormatPr defaultRowHeight="13.2" x14ac:dyDescent="0.2"/>
  <cols>
    <col min="1" max="1" width="2.6640625" customWidth="1"/>
    <col min="2" max="2" width="3.88671875" customWidth="1"/>
    <col min="4" max="4" width="18.6640625" customWidth="1"/>
    <col min="5" max="5" width="8.109375" customWidth="1"/>
    <col min="6" max="6" width="12.6640625" customWidth="1"/>
    <col min="7" max="7" width="5.77734375" customWidth="1"/>
    <col min="8" max="8" width="12.109375" customWidth="1"/>
    <col min="9" max="12" width="17.109375" customWidth="1"/>
    <col min="13" max="13" width="37.77734375" customWidth="1"/>
  </cols>
  <sheetData>
    <row r="2" spans="2:9" ht="14.4" x14ac:dyDescent="0.2">
      <c r="B2" s="330" t="s">
        <v>182</v>
      </c>
    </row>
    <row r="3" spans="2:9" ht="13.8" thickBot="1" x14ac:dyDescent="0.25"/>
    <row r="4" spans="2:9" ht="18" customHeight="1" thickTop="1" x14ac:dyDescent="0.2">
      <c r="C4" s="675" t="s">
        <v>581</v>
      </c>
      <c r="D4" s="671" t="s">
        <v>183</v>
      </c>
      <c r="E4" s="671"/>
      <c r="F4" s="671"/>
      <c r="G4" s="671"/>
      <c r="H4" s="671"/>
      <c r="I4" s="672"/>
    </row>
    <row r="5" spans="2:9" ht="18" customHeight="1" thickBot="1" x14ac:dyDescent="0.25">
      <c r="C5" s="676"/>
      <c r="D5" s="673"/>
      <c r="E5" s="673"/>
      <c r="F5" s="673"/>
      <c r="G5" s="673"/>
      <c r="H5" s="673"/>
      <c r="I5" s="674"/>
    </row>
    <row r="6" spans="2:9" ht="9.75" customHeight="1" thickTop="1" x14ac:dyDescent="0.2">
      <c r="D6" s="154"/>
      <c r="E6" s="154"/>
      <c r="F6" s="154"/>
      <c r="G6" s="154"/>
      <c r="H6" s="154"/>
      <c r="I6" s="154"/>
    </row>
    <row r="7" spans="2:9" x14ac:dyDescent="0.2">
      <c r="D7" s="190" t="s">
        <v>896</v>
      </c>
    </row>
    <row r="8" spans="2:9" x14ac:dyDescent="0.2">
      <c r="D8" s="190" t="s">
        <v>52</v>
      </c>
    </row>
    <row r="9" spans="2:9" x14ac:dyDescent="0.2">
      <c r="D9" t="s">
        <v>562</v>
      </c>
    </row>
    <row r="10" spans="2:9" x14ac:dyDescent="0.2">
      <c r="D10" s="41" t="s">
        <v>527</v>
      </c>
    </row>
    <row r="11" spans="2:9" x14ac:dyDescent="0.2">
      <c r="D11" s="41" t="s">
        <v>1075</v>
      </c>
    </row>
    <row r="13" spans="2:9" x14ac:dyDescent="0.2">
      <c r="D13" s="41" t="s">
        <v>563</v>
      </c>
    </row>
    <row r="14" spans="2:9" x14ac:dyDescent="0.2">
      <c r="D14" s="41" t="s">
        <v>1219</v>
      </c>
    </row>
    <row r="16" spans="2:9" x14ac:dyDescent="0.2">
      <c r="D16" s="41" t="s">
        <v>562</v>
      </c>
    </row>
    <row r="17" spans="3:13" x14ac:dyDescent="0.2">
      <c r="F17" s="90" t="s">
        <v>492</v>
      </c>
      <c r="G17" s="90">
        <v>1</v>
      </c>
      <c r="H17" s="90" t="s">
        <v>613</v>
      </c>
    </row>
    <row r="18" spans="3:13" x14ac:dyDescent="0.2">
      <c r="F18" s="190" t="s">
        <v>493</v>
      </c>
      <c r="G18" s="90">
        <v>2</v>
      </c>
      <c r="H18" s="90" t="s">
        <v>53</v>
      </c>
    </row>
    <row r="19" spans="3:13" x14ac:dyDescent="0.2">
      <c r="I19" s="155" t="s">
        <v>490</v>
      </c>
      <c r="M19" t="s">
        <v>897</v>
      </c>
    </row>
    <row r="20" spans="3:13" x14ac:dyDescent="0.2">
      <c r="C20" s="90" t="s">
        <v>561</v>
      </c>
      <c r="I20" s="155" t="s">
        <v>491</v>
      </c>
    </row>
    <row r="22" spans="3:13" x14ac:dyDescent="0.2">
      <c r="C22" s="260" t="s">
        <v>1101</v>
      </c>
      <c r="D22" s="20" t="s">
        <v>1102</v>
      </c>
      <c r="E22" s="20" t="s">
        <v>1103</v>
      </c>
      <c r="F22" s="20" t="s">
        <v>1104</v>
      </c>
      <c r="G22" s="20" t="s">
        <v>1105</v>
      </c>
      <c r="H22" s="151" t="s">
        <v>626</v>
      </c>
      <c r="I22" s="151" t="s">
        <v>1312</v>
      </c>
      <c r="J22" s="151" t="s">
        <v>1315</v>
      </c>
      <c r="K22" s="151" t="s">
        <v>1316</v>
      </c>
      <c r="L22" s="151" t="s">
        <v>1317</v>
      </c>
      <c r="M22" s="20" t="s">
        <v>218</v>
      </c>
    </row>
    <row r="23" spans="3:13" x14ac:dyDescent="0.2">
      <c r="C23" s="257"/>
      <c r="D23" s="254"/>
      <c r="E23" s="254"/>
      <c r="F23" s="254"/>
      <c r="G23" s="254"/>
      <c r="H23" s="23"/>
      <c r="I23" s="23"/>
      <c r="J23" s="23"/>
      <c r="K23" s="23"/>
      <c r="L23" s="23"/>
      <c r="M23" s="23" t="str">
        <f>CONCATENATE(C23,D23,E23,F23,G23)</f>
        <v/>
      </c>
    </row>
    <row r="24" spans="3:13" x14ac:dyDescent="0.2">
      <c r="C24" s="258"/>
      <c r="D24" s="255"/>
      <c r="E24" s="255"/>
      <c r="F24" s="255"/>
      <c r="G24" s="255"/>
      <c r="H24" s="24"/>
      <c r="I24" s="24"/>
      <c r="J24" s="24"/>
      <c r="K24" s="24"/>
      <c r="L24" s="24"/>
      <c r="M24" s="24" t="str">
        <f>CONCATENATE(C24,D24,E24,F24,G24)</f>
        <v/>
      </c>
    </row>
    <row r="25" spans="3:13" x14ac:dyDescent="0.2">
      <c r="C25" s="258"/>
      <c r="D25" s="255"/>
      <c r="E25" s="255"/>
      <c r="F25" s="255"/>
      <c r="G25" s="255"/>
      <c r="H25" s="24"/>
      <c r="I25" s="24"/>
      <c r="J25" s="24"/>
      <c r="K25" s="24"/>
      <c r="L25" s="24"/>
      <c r="M25" s="24" t="str">
        <f t="shared" ref="M25:M32" si="0">CONCATENATE(C25,D25,E25,F25,G25)</f>
        <v/>
      </c>
    </row>
    <row r="26" spans="3:13" x14ac:dyDescent="0.2">
      <c r="C26" s="258"/>
      <c r="D26" s="255"/>
      <c r="E26" s="255"/>
      <c r="F26" s="255"/>
      <c r="G26" s="255"/>
      <c r="H26" s="24"/>
      <c r="I26" s="24"/>
      <c r="J26" s="24"/>
      <c r="K26" s="24"/>
      <c r="L26" s="24"/>
      <c r="M26" s="24" t="str">
        <f t="shared" si="0"/>
        <v/>
      </c>
    </row>
    <row r="27" spans="3:13" x14ac:dyDescent="0.2">
      <c r="C27" s="258"/>
      <c r="D27" s="255"/>
      <c r="E27" s="255"/>
      <c r="F27" s="255"/>
      <c r="G27" s="255"/>
      <c r="H27" s="24"/>
      <c r="I27" s="24"/>
      <c r="J27" s="24"/>
      <c r="K27" s="24"/>
      <c r="L27" s="24"/>
      <c r="M27" s="24" t="str">
        <f t="shared" si="0"/>
        <v/>
      </c>
    </row>
    <row r="28" spans="3:13" x14ac:dyDescent="0.2">
      <c r="C28" s="258"/>
      <c r="D28" s="255"/>
      <c r="E28" s="255"/>
      <c r="F28" s="255"/>
      <c r="G28" s="255"/>
      <c r="H28" s="24"/>
      <c r="I28" s="24"/>
      <c r="J28" s="24"/>
      <c r="K28" s="24"/>
      <c r="L28" s="24"/>
      <c r="M28" s="24" t="str">
        <f t="shared" si="0"/>
        <v/>
      </c>
    </row>
    <row r="29" spans="3:13" x14ac:dyDescent="0.2">
      <c r="C29" s="258"/>
      <c r="D29" s="255"/>
      <c r="E29" s="255"/>
      <c r="F29" s="255"/>
      <c r="G29" s="255"/>
      <c r="H29" s="24"/>
      <c r="I29" s="24"/>
      <c r="J29" s="24"/>
      <c r="K29" s="24"/>
      <c r="L29" s="24"/>
      <c r="M29" s="24" t="str">
        <f t="shared" si="0"/>
        <v/>
      </c>
    </row>
    <row r="30" spans="3:13" x14ac:dyDescent="0.2">
      <c r="C30" s="258"/>
      <c r="D30" s="255"/>
      <c r="E30" s="255"/>
      <c r="F30" s="255"/>
      <c r="G30" s="255"/>
      <c r="H30" s="24"/>
      <c r="I30" s="24"/>
      <c r="J30" s="24"/>
      <c r="K30" s="24"/>
      <c r="L30" s="24"/>
      <c r="M30" s="24" t="str">
        <f t="shared" si="0"/>
        <v/>
      </c>
    </row>
    <row r="31" spans="3:13" x14ac:dyDescent="0.2">
      <c r="C31" s="258"/>
      <c r="D31" s="255"/>
      <c r="E31" s="255"/>
      <c r="F31" s="255"/>
      <c r="G31" s="255"/>
      <c r="H31" s="24"/>
      <c r="I31" s="24"/>
      <c r="J31" s="24"/>
      <c r="K31" s="24"/>
      <c r="L31" s="24"/>
      <c r="M31" s="24" t="str">
        <f t="shared" si="0"/>
        <v/>
      </c>
    </row>
    <row r="32" spans="3:13" x14ac:dyDescent="0.2">
      <c r="C32" s="259"/>
      <c r="D32" s="256"/>
      <c r="E32" s="256"/>
      <c r="F32" s="256"/>
      <c r="G32" s="256"/>
      <c r="H32" s="25"/>
      <c r="I32" s="25"/>
      <c r="J32" s="25"/>
      <c r="K32" s="25"/>
      <c r="L32" s="25"/>
      <c r="M32" s="25" t="str">
        <f t="shared" si="0"/>
        <v/>
      </c>
    </row>
    <row r="33" spans="3:3" ht="13.5" customHeight="1" x14ac:dyDescent="0.2"/>
    <row r="35" spans="3:3" x14ac:dyDescent="0.2">
      <c r="C35" s="90"/>
    </row>
  </sheetData>
  <sheetProtection sheet="1" objects="1" scenarios="1"/>
  <mergeCells count="2">
    <mergeCell ref="D4:I5"/>
    <mergeCell ref="C4:C5"/>
  </mergeCells>
  <phoneticPr fontId="5"/>
  <pageMargins left="0.75" right="0.75" top="1" bottom="1" header="0.51200000000000001" footer="0.51200000000000001"/>
  <pageSetup paperSize="9" scale="90" orientation="portrait" horizontalDpi="96" verticalDpi="96" r:id="rId1"/>
  <headerFooter alignWithMargins="0"/>
  <drawing r:id="rId2"/>
  <legacyDrawing r:id="rId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92">
    <tabColor indexed="22"/>
  </sheetPr>
  <dimension ref="A1:I34"/>
  <sheetViews>
    <sheetView workbookViewId="0"/>
  </sheetViews>
  <sheetFormatPr defaultRowHeight="13.2" x14ac:dyDescent="0.2"/>
  <sheetData>
    <row r="1" spans="1:9" x14ac:dyDescent="0.2">
      <c r="A1" s="282"/>
      <c r="B1" s="283"/>
      <c r="C1" s="283"/>
      <c r="D1" s="283"/>
      <c r="E1" s="283"/>
      <c r="F1" s="283"/>
      <c r="G1" s="283"/>
      <c r="H1" s="283"/>
      <c r="I1" s="284"/>
    </row>
    <row r="2" spans="1:9" x14ac:dyDescent="0.2">
      <c r="A2" s="285"/>
      <c r="B2" s="286"/>
      <c r="C2" s="286"/>
      <c r="D2" s="286"/>
      <c r="E2" s="286"/>
      <c r="F2" s="286"/>
      <c r="G2" s="286"/>
      <c r="H2" s="286"/>
      <c r="I2" s="287"/>
    </row>
    <row r="3" spans="1:9" x14ac:dyDescent="0.2">
      <c r="A3" s="285"/>
      <c r="B3" s="286"/>
      <c r="C3" s="286"/>
      <c r="D3" s="286"/>
      <c r="E3" s="286"/>
      <c r="F3" s="286"/>
      <c r="G3" s="286"/>
      <c r="H3" s="286"/>
      <c r="I3" s="287"/>
    </row>
    <row r="4" spans="1:9" ht="25.8" x14ac:dyDescent="0.3">
      <c r="A4" s="285"/>
      <c r="B4" s="291" t="s">
        <v>131</v>
      </c>
      <c r="C4" s="286"/>
      <c r="D4" s="286"/>
      <c r="E4" s="286"/>
      <c r="F4" s="286"/>
      <c r="G4" s="286"/>
      <c r="H4" s="286"/>
      <c r="I4" s="287"/>
    </row>
    <row r="5" spans="1:9" x14ac:dyDescent="0.2">
      <c r="A5" s="285"/>
      <c r="B5" s="286"/>
      <c r="C5" s="286"/>
      <c r="D5" s="286"/>
      <c r="E5" s="286"/>
      <c r="F5" s="286"/>
      <c r="G5" s="286"/>
      <c r="H5" s="286"/>
      <c r="I5" s="287"/>
    </row>
    <row r="6" spans="1:9" x14ac:dyDescent="0.2">
      <c r="A6" s="285"/>
      <c r="B6" s="286"/>
      <c r="C6" s="286"/>
      <c r="D6" s="286"/>
      <c r="E6" s="286"/>
      <c r="F6" s="286"/>
      <c r="G6" s="286"/>
      <c r="H6" s="286"/>
      <c r="I6" s="287"/>
    </row>
    <row r="7" spans="1:9" x14ac:dyDescent="0.2">
      <c r="A7" s="285"/>
      <c r="B7" s="286"/>
      <c r="C7" s="286"/>
      <c r="D7" s="286"/>
      <c r="E7" s="286"/>
      <c r="F7" s="286"/>
      <c r="G7" s="286"/>
      <c r="H7" s="286"/>
      <c r="I7" s="287"/>
    </row>
    <row r="8" spans="1:9" x14ac:dyDescent="0.2">
      <c r="A8" s="285"/>
      <c r="B8" s="286"/>
      <c r="C8" s="286"/>
      <c r="D8" s="286"/>
      <c r="E8" s="286"/>
      <c r="F8" s="286"/>
      <c r="G8" s="286"/>
      <c r="H8" s="286"/>
      <c r="I8" s="287"/>
    </row>
    <row r="9" spans="1:9" x14ac:dyDescent="0.2">
      <c r="A9" s="285"/>
      <c r="B9" s="286"/>
      <c r="C9" s="286"/>
      <c r="D9" s="286"/>
      <c r="E9" s="286"/>
      <c r="F9" s="286"/>
      <c r="G9" s="286"/>
      <c r="H9" s="286"/>
      <c r="I9" s="287"/>
    </row>
    <row r="10" spans="1:9" x14ac:dyDescent="0.2">
      <c r="A10" s="285"/>
      <c r="B10" s="286"/>
      <c r="C10" s="286"/>
      <c r="D10" s="286"/>
      <c r="E10" s="286"/>
      <c r="F10" s="286"/>
      <c r="G10" s="286"/>
      <c r="H10" s="286"/>
      <c r="I10" s="287"/>
    </row>
    <row r="11" spans="1:9" x14ac:dyDescent="0.2">
      <c r="A11" s="285"/>
      <c r="B11" s="286"/>
      <c r="C11" s="286"/>
      <c r="D11" s="286"/>
      <c r="E11" s="286"/>
      <c r="F11" s="286"/>
      <c r="G11" s="286"/>
      <c r="H11" s="286"/>
      <c r="I11" s="287"/>
    </row>
    <row r="12" spans="1:9" x14ac:dyDescent="0.2">
      <c r="A12" s="285"/>
      <c r="B12" s="286"/>
      <c r="C12" s="286"/>
      <c r="D12" s="286"/>
      <c r="E12" s="286"/>
      <c r="F12" s="286"/>
      <c r="G12" s="286"/>
      <c r="H12" s="286"/>
      <c r="I12" s="287"/>
    </row>
    <row r="13" spans="1:9" x14ac:dyDescent="0.2">
      <c r="A13" s="285"/>
      <c r="B13" s="286"/>
      <c r="C13" s="286"/>
      <c r="D13" s="286"/>
      <c r="E13" s="286"/>
      <c r="F13" s="286"/>
      <c r="G13" s="286"/>
      <c r="H13" s="286"/>
      <c r="I13" s="287"/>
    </row>
    <row r="14" spans="1:9" x14ac:dyDescent="0.2">
      <c r="A14" s="285"/>
      <c r="B14" s="286"/>
      <c r="C14" s="286"/>
      <c r="D14" s="286"/>
      <c r="E14" s="286"/>
      <c r="F14" s="286"/>
      <c r="G14" s="286"/>
      <c r="H14" s="286"/>
      <c r="I14" s="287"/>
    </row>
    <row r="15" spans="1:9" x14ac:dyDescent="0.2">
      <c r="A15" s="285"/>
      <c r="B15" s="286"/>
      <c r="C15" s="286"/>
      <c r="D15" s="286"/>
      <c r="E15" s="286"/>
      <c r="F15" s="286"/>
      <c r="G15" s="286"/>
      <c r="H15" s="286"/>
      <c r="I15" s="287"/>
    </row>
    <row r="16" spans="1:9" x14ac:dyDescent="0.2">
      <c r="A16" s="285"/>
      <c r="B16" s="286"/>
      <c r="C16" s="286"/>
      <c r="D16" s="286"/>
      <c r="E16" s="286"/>
      <c r="F16" s="286"/>
      <c r="G16" s="286"/>
      <c r="H16" s="286"/>
      <c r="I16" s="287"/>
    </row>
    <row r="17" spans="1:9" x14ac:dyDescent="0.2">
      <c r="A17" s="285"/>
      <c r="B17" s="286"/>
      <c r="C17" s="286"/>
      <c r="D17" s="286"/>
      <c r="E17" s="286"/>
      <c r="F17" s="286"/>
      <c r="G17" s="286"/>
      <c r="H17" s="286"/>
      <c r="I17" s="287"/>
    </row>
    <row r="18" spans="1:9" x14ac:dyDescent="0.2">
      <c r="A18" s="285"/>
      <c r="B18" s="286"/>
      <c r="C18" s="286"/>
      <c r="D18" s="286"/>
      <c r="E18" s="286"/>
      <c r="F18" s="286"/>
      <c r="G18" s="286"/>
      <c r="H18" s="286"/>
      <c r="I18" s="287"/>
    </row>
    <row r="19" spans="1:9" x14ac:dyDescent="0.2">
      <c r="A19" s="285"/>
      <c r="B19" s="286"/>
      <c r="C19" s="286"/>
      <c r="D19" s="286"/>
      <c r="E19" s="286"/>
      <c r="F19" s="286"/>
      <c r="G19" s="286"/>
      <c r="H19" s="286"/>
      <c r="I19" s="287"/>
    </row>
    <row r="20" spans="1:9" x14ac:dyDescent="0.2">
      <c r="A20" s="285"/>
      <c r="B20" s="286"/>
      <c r="C20" s="286"/>
      <c r="D20" s="286"/>
      <c r="E20" s="286"/>
      <c r="F20" s="286"/>
      <c r="G20" s="286"/>
      <c r="H20" s="286"/>
      <c r="I20" s="287"/>
    </row>
    <row r="21" spans="1:9" x14ac:dyDescent="0.2">
      <c r="A21" s="285"/>
      <c r="B21" s="286"/>
      <c r="C21" s="286"/>
      <c r="D21" s="286"/>
      <c r="E21" s="286"/>
      <c r="F21" s="286"/>
      <c r="G21" s="286"/>
      <c r="H21" s="286"/>
      <c r="I21" s="287"/>
    </row>
    <row r="22" spans="1:9" x14ac:dyDescent="0.2">
      <c r="A22" s="285"/>
      <c r="B22" s="286"/>
      <c r="C22" s="286"/>
      <c r="D22" s="286"/>
      <c r="E22" s="286"/>
      <c r="F22" s="286"/>
      <c r="G22" s="286"/>
      <c r="H22" s="286"/>
      <c r="I22" s="287"/>
    </row>
    <row r="23" spans="1:9" x14ac:dyDescent="0.2">
      <c r="A23" s="285"/>
      <c r="B23" s="286"/>
      <c r="C23" s="286"/>
      <c r="D23" s="286"/>
      <c r="E23" s="286"/>
      <c r="F23" s="286"/>
      <c r="G23" s="286"/>
      <c r="H23" s="286"/>
      <c r="I23" s="287"/>
    </row>
    <row r="24" spans="1:9" x14ac:dyDescent="0.2">
      <c r="A24" s="285"/>
      <c r="B24" s="286"/>
      <c r="C24" s="286"/>
      <c r="D24" s="286"/>
      <c r="E24" s="286"/>
      <c r="F24" s="286"/>
      <c r="G24" s="286"/>
      <c r="H24" s="286"/>
      <c r="I24" s="287"/>
    </row>
    <row r="25" spans="1:9" x14ac:dyDescent="0.2">
      <c r="A25" s="285"/>
      <c r="B25" s="286"/>
      <c r="C25" s="286"/>
      <c r="D25" s="286"/>
      <c r="E25" s="286"/>
      <c r="F25" s="286"/>
      <c r="G25" s="286"/>
      <c r="H25" s="286"/>
      <c r="I25" s="287"/>
    </row>
    <row r="26" spans="1:9" x14ac:dyDescent="0.2">
      <c r="A26" s="285"/>
      <c r="B26" s="286"/>
      <c r="C26" s="286"/>
      <c r="D26" s="286"/>
      <c r="E26" s="286"/>
      <c r="F26" s="286"/>
      <c r="G26" s="286"/>
      <c r="H26" s="286"/>
      <c r="I26" s="287"/>
    </row>
    <row r="27" spans="1:9" x14ac:dyDescent="0.2">
      <c r="A27" s="285"/>
      <c r="B27" s="286"/>
      <c r="C27" s="286"/>
      <c r="D27" s="286"/>
      <c r="E27" s="286"/>
      <c r="F27" s="286"/>
      <c r="G27" s="286"/>
      <c r="H27" s="286"/>
      <c r="I27" s="287"/>
    </row>
    <row r="28" spans="1:9" x14ac:dyDescent="0.2">
      <c r="A28" s="285"/>
      <c r="B28" s="286"/>
      <c r="C28" s="286"/>
      <c r="D28" s="286"/>
      <c r="E28" s="286"/>
      <c r="F28" s="286"/>
      <c r="G28" s="286"/>
      <c r="H28" s="286"/>
      <c r="I28" s="287"/>
    </row>
    <row r="29" spans="1:9" x14ac:dyDescent="0.2">
      <c r="A29" s="285"/>
      <c r="B29" s="286"/>
      <c r="C29" s="286"/>
      <c r="D29" s="286"/>
      <c r="E29" s="286"/>
      <c r="F29" s="286"/>
      <c r="G29" s="286"/>
      <c r="H29" s="286"/>
      <c r="I29" s="287"/>
    </row>
    <row r="30" spans="1:9" x14ac:dyDescent="0.2">
      <c r="A30" s="285"/>
      <c r="B30" s="286"/>
      <c r="C30" s="286"/>
      <c r="D30" s="286"/>
      <c r="E30" s="286"/>
      <c r="F30" s="286"/>
      <c r="G30" s="286"/>
      <c r="H30" s="286"/>
      <c r="I30" s="287"/>
    </row>
    <row r="31" spans="1:9" x14ac:dyDescent="0.2">
      <c r="A31" s="285"/>
      <c r="B31" s="286"/>
      <c r="C31" s="286"/>
      <c r="D31" s="286"/>
      <c r="E31" s="286"/>
      <c r="F31" s="286"/>
      <c r="G31" s="286"/>
      <c r="H31" s="286"/>
      <c r="I31" s="287"/>
    </row>
    <row r="32" spans="1:9" x14ac:dyDescent="0.2">
      <c r="A32" s="285"/>
      <c r="B32" s="286"/>
      <c r="C32" s="286"/>
      <c r="D32" s="286"/>
      <c r="E32" s="286"/>
      <c r="F32" s="286"/>
      <c r="G32" s="286"/>
      <c r="H32" s="286"/>
      <c r="I32" s="287"/>
    </row>
    <row r="33" spans="1:9" x14ac:dyDescent="0.2">
      <c r="A33" s="285"/>
      <c r="B33" s="286"/>
      <c r="C33" s="286"/>
      <c r="D33" s="286"/>
      <c r="E33" s="286"/>
      <c r="F33" s="286"/>
      <c r="G33" s="286"/>
      <c r="H33" s="286"/>
      <c r="I33" s="287"/>
    </row>
    <row r="34" spans="1:9" ht="13.8" thickBot="1" x14ac:dyDescent="0.25">
      <c r="A34" s="288"/>
      <c r="B34" s="289"/>
      <c r="C34" s="289"/>
      <c r="D34" s="289"/>
      <c r="E34" s="289"/>
      <c r="F34" s="289"/>
      <c r="G34" s="289"/>
      <c r="H34" s="289"/>
      <c r="I34" s="290"/>
    </row>
  </sheetData>
  <phoneticPr fontId="5"/>
  <pageMargins left="0.75" right="0.75" top="1" bottom="1" header="0.51200000000000001" footer="0.51200000000000001"/>
  <pageSetup paperSize="9" orientation="portrait" verticalDpi="0" r:id="rId1"/>
  <headerFooter alignWithMargins="0"/>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96"/>
  <dimension ref="B2:I26"/>
  <sheetViews>
    <sheetView showRowColHeaders="0" workbookViewId="0"/>
  </sheetViews>
  <sheetFormatPr defaultRowHeight="13.2" x14ac:dyDescent="0.2"/>
  <cols>
    <col min="1" max="1" width="2.6640625" customWidth="1"/>
    <col min="2" max="2" width="4.33203125" customWidth="1"/>
    <col min="3" max="3" width="7.21875" customWidth="1"/>
    <col min="4" max="4" width="3.88671875" customWidth="1"/>
    <col min="5" max="5" width="12.21875" customWidth="1"/>
  </cols>
  <sheetData>
    <row r="2" spans="2:9" ht="14.4" x14ac:dyDescent="0.2">
      <c r="B2" s="330" t="s">
        <v>475</v>
      </c>
    </row>
    <row r="3" spans="2:9" ht="13.8" thickBot="1" x14ac:dyDescent="0.25"/>
    <row r="4" spans="2:9" ht="13.8" thickTop="1" x14ac:dyDescent="0.2">
      <c r="C4" s="660" t="s">
        <v>712</v>
      </c>
      <c r="D4" s="722" t="s">
        <v>327</v>
      </c>
      <c r="E4" s="781"/>
      <c r="F4" s="781"/>
      <c r="G4" s="781"/>
      <c r="H4" s="781"/>
      <c r="I4" s="856"/>
    </row>
    <row r="5" spans="2:9" x14ac:dyDescent="0.2">
      <c r="C5" s="678"/>
      <c r="D5" s="857"/>
      <c r="E5" s="857"/>
      <c r="F5" s="857"/>
      <c r="G5" s="857"/>
      <c r="H5" s="857"/>
      <c r="I5" s="858"/>
    </row>
    <row r="6" spans="2:9" ht="13.8" thickBot="1" x14ac:dyDescent="0.25">
      <c r="C6" s="679"/>
      <c r="D6" s="783"/>
      <c r="E6" s="783"/>
      <c r="F6" s="783"/>
      <c r="G6" s="783"/>
      <c r="H6" s="783"/>
      <c r="I6" s="859"/>
    </row>
    <row r="7" spans="2:9" ht="13.8" thickTop="1" x14ac:dyDescent="0.2"/>
    <row r="8" spans="2:9" s="36" customFormat="1" ht="15.9" customHeight="1" x14ac:dyDescent="0.2">
      <c r="C8" s="331" t="s">
        <v>1377</v>
      </c>
      <c r="D8" s="443" t="s">
        <v>343</v>
      </c>
      <c r="E8" s="442"/>
      <c r="F8" s="102" t="s">
        <v>1069</v>
      </c>
      <c r="G8" s="427"/>
      <c r="H8" s="427"/>
    </row>
    <row r="9" spans="2:9" s="36" customFormat="1" ht="15.9" customHeight="1" x14ac:dyDescent="0.2">
      <c r="C9" s="331"/>
      <c r="D9" s="443"/>
      <c r="E9" s="444" t="s">
        <v>1070</v>
      </c>
      <c r="F9" s="102"/>
      <c r="G9" s="427"/>
      <c r="H9" s="427"/>
    </row>
    <row r="10" spans="2:9" s="36" customFormat="1" ht="6.75" customHeight="1" x14ac:dyDescent="0.2">
      <c r="C10" s="331"/>
      <c r="D10" s="443"/>
      <c r="E10" s="429"/>
      <c r="F10" s="102"/>
      <c r="G10" s="427"/>
      <c r="H10" s="427"/>
    </row>
    <row r="11" spans="2:9" s="36" customFormat="1" ht="15.9" customHeight="1" x14ac:dyDescent="0.2">
      <c r="C11" s="102"/>
      <c r="D11" s="443" t="s">
        <v>862</v>
      </c>
      <c r="E11" s="427"/>
      <c r="F11" s="102" t="s">
        <v>326</v>
      </c>
      <c r="G11" s="427"/>
      <c r="H11" s="427"/>
    </row>
    <row r="12" spans="2:9" ht="6.75" customHeight="1" x14ac:dyDescent="0.2"/>
    <row r="13" spans="2:9" x14ac:dyDescent="0.2">
      <c r="E13" s="41"/>
      <c r="F13" s="430" t="s">
        <v>942</v>
      </c>
      <c r="G13" s="90" t="str">
        <f>メニュー_システムパス名&amp;"\参照ブック1.xls"</f>
        <v>\参照ブック1.xls</v>
      </c>
    </row>
    <row r="14" spans="2:9" ht="6.75" customHeight="1" x14ac:dyDescent="0.2">
      <c r="D14" s="292"/>
      <c r="E14" s="82"/>
      <c r="F14" s="41"/>
    </row>
    <row r="15" spans="2:9" x14ac:dyDescent="0.2">
      <c r="E15" s="122"/>
      <c r="F15" s="430" t="s">
        <v>943</v>
      </c>
      <c r="G15" s="90" t="str">
        <f>メニュー_システムパス名&amp;"\参照ブック2.xls"</f>
        <v>\参照ブック2.xls</v>
      </c>
    </row>
    <row r="16" spans="2:9" ht="6.75" customHeight="1" x14ac:dyDescent="0.2">
      <c r="D16" s="292"/>
      <c r="E16" s="82"/>
      <c r="F16" s="41"/>
    </row>
    <row r="17" spans="4:7" x14ac:dyDescent="0.2">
      <c r="D17" s="292"/>
      <c r="E17" s="122"/>
      <c r="F17" s="430" t="s">
        <v>944</v>
      </c>
      <c r="G17" s="90" t="str">
        <f>メニュー_システムパス名&amp;"\参照ブック3.xls"</f>
        <v>\参照ブック3.xls</v>
      </c>
    </row>
    <row r="18" spans="4:7" x14ac:dyDescent="0.2">
      <c r="D18" s="292"/>
      <c r="E18" s="41"/>
      <c r="F18" s="41"/>
    </row>
    <row r="19" spans="4:7" x14ac:dyDescent="0.2">
      <c r="D19" s="41"/>
      <c r="E19" s="41"/>
    </row>
    <row r="20" spans="4:7" x14ac:dyDescent="0.2">
      <c r="D20" s="292"/>
      <c r="E20" s="41"/>
      <c r="F20" s="41"/>
    </row>
    <row r="21" spans="4:7" x14ac:dyDescent="0.2">
      <c r="E21" s="41"/>
    </row>
    <row r="22" spans="4:7" x14ac:dyDescent="0.2">
      <c r="E22" s="41"/>
    </row>
    <row r="23" spans="4:7" x14ac:dyDescent="0.2">
      <c r="E23" s="41"/>
    </row>
    <row r="24" spans="4:7" x14ac:dyDescent="0.2">
      <c r="E24" s="41"/>
    </row>
    <row r="25" spans="4:7" x14ac:dyDescent="0.2">
      <c r="E25" s="41"/>
    </row>
    <row r="26" spans="4:7" x14ac:dyDescent="0.2">
      <c r="E26" s="41"/>
    </row>
  </sheetData>
  <mergeCells count="2">
    <mergeCell ref="C4:C6"/>
    <mergeCell ref="D4:I6"/>
  </mergeCells>
  <phoneticPr fontId="5"/>
  <pageMargins left="0.75" right="0.75" top="1" bottom="1" header="0.51200000000000001" footer="0.51200000000000001"/>
  <pageSetup paperSize="9" orientation="portrait" verticalDpi="0" r:id="rId1"/>
  <headerFooter alignWithMargins="0"/>
  <ignoredErrors>
    <ignoredError sqref="D11 D8" numberStoredAsText="1"/>
  </ignoredErrors>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63"/>
  <dimension ref="B2:P37"/>
  <sheetViews>
    <sheetView showRowColHeaders="0" workbookViewId="0"/>
  </sheetViews>
  <sheetFormatPr defaultRowHeight="13.2" x14ac:dyDescent="0.2"/>
  <cols>
    <col min="1" max="1" width="2.6640625" customWidth="1"/>
    <col min="2" max="2" width="4.33203125" customWidth="1"/>
    <col min="3" max="3" width="12.6640625" customWidth="1"/>
    <col min="4" max="4" width="10.109375" customWidth="1"/>
    <col min="5" max="7" width="11.77734375" customWidth="1"/>
    <col min="8" max="8" width="5.21875" customWidth="1"/>
    <col min="9" max="11" width="2.6640625" customWidth="1"/>
    <col min="12" max="12" width="8.21875" bestFit="1" customWidth="1"/>
    <col min="13" max="13" width="6.6640625" customWidth="1"/>
    <col min="14" max="14" width="7.109375" bestFit="1" customWidth="1"/>
    <col min="15" max="15" width="11.77734375" bestFit="1" customWidth="1"/>
    <col min="16" max="16" width="7.109375" bestFit="1" customWidth="1"/>
  </cols>
  <sheetData>
    <row r="2" spans="2:15" ht="14.4" x14ac:dyDescent="0.2">
      <c r="B2" s="330" t="s">
        <v>476</v>
      </c>
    </row>
    <row r="3" spans="2:15" ht="13.8" thickBot="1" x14ac:dyDescent="0.25"/>
    <row r="4" spans="2:15" ht="13.8" thickTop="1" x14ac:dyDescent="0.2">
      <c r="C4" s="660" t="s">
        <v>1306</v>
      </c>
      <c r="D4" s="687" t="s">
        <v>402</v>
      </c>
      <c r="E4" s="680"/>
      <c r="F4" s="680"/>
      <c r="G4" s="680"/>
      <c r="H4" s="680"/>
      <c r="I4" s="680"/>
      <c r="J4" s="680"/>
      <c r="K4" s="680"/>
      <c r="L4" s="681"/>
      <c r="M4" s="355"/>
      <c r="N4" s="375"/>
      <c r="O4" s="445"/>
    </row>
    <row r="5" spans="2:15" ht="13.8" thickBot="1" x14ac:dyDescent="0.25">
      <c r="C5" s="679"/>
      <c r="D5" s="689"/>
      <c r="E5" s="684"/>
      <c r="F5" s="684"/>
      <c r="G5" s="684"/>
      <c r="H5" s="684"/>
      <c r="I5" s="684"/>
      <c r="J5" s="684"/>
      <c r="K5" s="684"/>
      <c r="L5" s="685"/>
      <c r="M5" s="355"/>
      <c r="N5" s="375"/>
      <c r="O5" s="445"/>
    </row>
    <row r="6" spans="2:15" ht="13.8" thickTop="1" x14ac:dyDescent="0.2"/>
    <row r="7" spans="2:15" ht="13.5" customHeight="1" x14ac:dyDescent="0.2">
      <c r="C7" s="89"/>
      <c r="D7" s="41" t="s">
        <v>945</v>
      </c>
      <c r="I7" s="39"/>
    </row>
    <row r="8" spans="2:15" ht="6.75" customHeight="1" x14ac:dyDescent="0.2">
      <c r="I8" s="39"/>
    </row>
    <row r="9" spans="2:15" ht="13.5" customHeight="1" x14ac:dyDescent="0.2">
      <c r="C9" s="89" t="s">
        <v>730</v>
      </c>
      <c r="D9" s="41" t="s">
        <v>946</v>
      </c>
      <c r="E9" s="82"/>
      <c r="F9" s="82"/>
      <c r="G9" s="82"/>
      <c r="H9" s="82"/>
      <c r="I9" s="101"/>
    </row>
    <row r="10" spans="2:15" ht="6.75" customHeight="1" x14ac:dyDescent="0.2">
      <c r="C10" s="89"/>
      <c r="D10" s="41"/>
      <c r="E10" s="82"/>
      <c r="F10" s="82"/>
      <c r="G10" s="82"/>
      <c r="H10" s="82"/>
      <c r="I10" s="101"/>
    </row>
    <row r="11" spans="2:15" ht="13.5" customHeight="1" x14ac:dyDescent="0.2">
      <c r="C11" s="89"/>
      <c r="D11" s="18" t="s">
        <v>1197</v>
      </c>
      <c r="E11" s="18" t="s">
        <v>1200</v>
      </c>
      <c r="F11" s="18" t="s">
        <v>400</v>
      </c>
      <c r="G11" s="18" t="s">
        <v>1198</v>
      </c>
      <c r="H11" s="18" t="s">
        <v>1201</v>
      </c>
      <c r="I11" s="105"/>
    </row>
    <row r="12" spans="2:15" ht="13.5" customHeight="1" x14ac:dyDescent="0.2">
      <c r="C12" s="89"/>
      <c r="D12" s="135">
        <v>39166</v>
      </c>
      <c r="E12" s="55" t="s">
        <v>947</v>
      </c>
      <c r="F12" s="55" t="s">
        <v>948</v>
      </c>
      <c r="G12" s="55" t="s">
        <v>1003</v>
      </c>
      <c r="H12" s="55">
        <v>80</v>
      </c>
      <c r="I12" s="35"/>
    </row>
    <row r="13" spans="2:15" ht="6.75" customHeight="1" x14ac:dyDescent="0.2">
      <c r="C13" s="41"/>
      <c r="E13" s="82"/>
      <c r="F13" s="82"/>
      <c r="G13" s="82"/>
      <c r="H13" s="82"/>
      <c r="I13" s="101"/>
    </row>
    <row r="14" spans="2:15" ht="13.5" customHeight="1" x14ac:dyDescent="0.2">
      <c r="D14" s="136" t="s">
        <v>401</v>
      </c>
      <c r="I14" s="39"/>
    </row>
    <row r="15" spans="2:15" ht="6.75" customHeight="1" x14ac:dyDescent="0.2">
      <c r="I15" s="39"/>
    </row>
    <row r="16" spans="2:15" ht="13.5" customHeight="1" x14ac:dyDescent="0.2">
      <c r="C16" s="446" t="s">
        <v>453</v>
      </c>
      <c r="D16" s="41"/>
      <c r="E16" s="447" t="s">
        <v>454</v>
      </c>
      <c r="I16" s="39"/>
    </row>
    <row r="18" spans="3:16" x14ac:dyDescent="0.2">
      <c r="C18" s="70" t="s">
        <v>1196</v>
      </c>
      <c r="D18" s="65" t="s">
        <v>398</v>
      </c>
    </row>
    <row r="20" spans="3:16" x14ac:dyDescent="0.2">
      <c r="C20" s="62" t="s">
        <v>397</v>
      </c>
      <c r="D20" s="73"/>
      <c r="E20" s="62" t="s">
        <v>1102</v>
      </c>
      <c r="F20" s="60"/>
      <c r="G20" s="60"/>
      <c r="H20" s="61"/>
      <c r="L20" s="18" t="s">
        <v>1197</v>
      </c>
      <c r="M20" s="18" t="s">
        <v>1200</v>
      </c>
      <c r="N20" s="18" t="s">
        <v>400</v>
      </c>
      <c r="O20" s="18" t="s">
        <v>1198</v>
      </c>
      <c r="P20" s="18" t="s">
        <v>1201</v>
      </c>
    </row>
    <row r="21" spans="3:16" x14ac:dyDescent="0.2">
      <c r="C21" s="62" t="s">
        <v>1199</v>
      </c>
      <c r="D21" s="74" t="s">
        <v>399</v>
      </c>
      <c r="E21" s="62" t="s">
        <v>1216</v>
      </c>
      <c r="F21" s="63" t="s">
        <v>1214</v>
      </c>
      <c r="G21" s="63" t="s">
        <v>1212</v>
      </c>
      <c r="H21" s="64" t="s">
        <v>396</v>
      </c>
      <c r="L21" s="59">
        <v>39087</v>
      </c>
      <c r="M21" s="22" t="s">
        <v>1203</v>
      </c>
      <c r="N21" s="22" t="s">
        <v>404</v>
      </c>
      <c r="O21" s="22" t="s">
        <v>1213</v>
      </c>
      <c r="P21" s="22">
        <v>30</v>
      </c>
    </row>
    <row r="22" spans="3:16" x14ac:dyDescent="0.2">
      <c r="C22" s="62" t="s">
        <v>1204</v>
      </c>
      <c r="D22" s="74" t="s">
        <v>403</v>
      </c>
      <c r="E22" s="224">
        <v>0</v>
      </c>
      <c r="F22" s="225">
        <v>20</v>
      </c>
      <c r="G22" s="225">
        <v>30</v>
      </c>
      <c r="H22" s="226">
        <v>50</v>
      </c>
      <c r="L22" s="59">
        <v>39092</v>
      </c>
      <c r="M22" s="22" t="s">
        <v>1205</v>
      </c>
      <c r="N22" s="22" t="s">
        <v>404</v>
      </c>
      <c r="O22" s="22" t="s">
        <v>1215</v>
      </c>
      <c r="P22" s="22">
        <v>20</v>
      </c>
    </row>
    <row r="23" spans="3:16" x14ac:dyDescent="0.2">
      <c r="C23" s="62" t="s">
        <v>621</v>
      </c>
      <c r="D23" s="73"/>
      <c r="E23" s="224">
        <v>0</v>
      </c>
      <c r="F23" s="225">
        <v>20</v>
      </c>
      <c r="G23" s="225">
        <v>30</v>
      </c>
      <c r="H23" s="226">
        <v>50</v>
      </c>
      <c r="L23" s="59">
        <v>39114</v>
      </c>
      <c r="M23" s="22" t="s">
        <v>1205</v>
      </c>
      <c r="N23" s="22" t="s">
        <v>404</v>
      </c>
      <c r="O23" s="22" t="s">
        <v>1213</v>
      </c>
      <c r="P23" s="22">
        <v>30</v>
      </c>
    </row>
    <row r="24" spans="3:16" x14ac:dyDescent="0.2">
      <c r="C24" s="62" t="s">
        <v>1206</v>
      </c>
      <c r="D24" s="74" t="s">
        <v>405</v>
      </c>
      <c r="E24" s="224">
        <v>10</v>
      </c>
      <c r="F24" s="225">
        <v>30</v>
      </c>
      <c r="G24" s="225">
        <v>0</v>
      </c>
      <c r="H24" s="226">
        <v>40</v>
      </c>
      <c r="L24" s="59">
        <v>39123</v>
      </c>
      <c r="M24" s="22" t="s">
        <v>1211</v>
      </c>
      <c r="N24" s="22" t="s">
        <v>406</v>
      </c>
      <c r="O24" s="22" t="s">
        <v>1217</v>
      </c>
      <c r="P24" s="22">
        <v>10</v>
      </c>
    </row>
    <row r="25" spans="3:16" x14ac:dyDescent="0.2">
      <c r="C25" s="62" t="s">
        <v>622</v>
      </c>
      <c r="D25" s="73"/>
      <c r="E25" s="224">
        <v>10</v>
      </c>
      <c r="F25" s="225">
        <v>30</v>
      </c>
      <c r="G25" s="225">
        <v>0</v>
      </c>
      <c r="H25" s="226">
        <v>40</v>
      </c>
      <c r="L25" s="59">
        <v>39156</v>
      </c>
      <c r="M25" s="22" t="s">
        <v>1203</v>
      </c>
      <c r="N25" s="22" t="s">
        <v>404</v>
      </c>
      <c r="O25" s="22" t="s">
        <v>1213</v>
      </c>
      <c r="P25" s="22">
        <v>20</v>
      </c>
    </row>
    <row r="26" spans="3:16" x14ac:dyDescent="0.2">
      <c r="C26" s="62" t="s">
        <v>1202</v>
      </c>
      <c r="D26" s="74" t="s">
        <v>405</v>
      </c>
      <c r="E26" s="224">
        <v>20</v>
      </c>
      <c r="F26" s="225">
        <v>0</v>
      </c>
      <c r="G26" s="225">
        <v>0</v>
      </c>
      <c r="H26" s="226">
        <v>20</v>
      </c>
      <c r="L26" s="59">
        <v>39161</v>
      </c>
      <c r="M26" s="22" t="s">
        <v>1211</v>
      </c>
      <c r="N26" s="22" t="s">
        <v>406</v>
      </c>
      <c r="O26" s="22" t="s">
        <v>1215</v>
      </c>
      <c r="P26" s="22">
        <v>30</v>
      </c>
    </row>
    <row r="27" spans="3:16" x14ac:dyDescent="0.2">
      <c r="C27" s="71"/>
      <c r="D27" s="75" t="s">
        <v>403</v>
      </c>
      <c r="E27" s="227">
        <v>0</v>
      </c>
      <c r="F27" s="228">
        <v>0</v>
      </c>
      <c r="G27" s="228">
        <v>50</v>
      </c>
      <c r="H27" s="229">
        <v>50</v>
      </c>
      <c r="L27" s="135">
        <v>39166</v>
      </c>
      <c r="M27" s="55" t="s">
        <v>1203</v>
      </c>
      <c r="N27" s="55" t="s">
        <v>406</v>
      </c>
      <c r="O27" s="55" t="s">
        <v>1217</v>
      </c>
      <c r="P27" s="55">
        <v>20</v>
      </c>
    </row>
    <row r="28" spans="3:16" x14ac:dyDescent="0.2">
      <c r="C28" s="62" t="s">
        <v>625</v>
      </c>
      <c r="D28" s="73"/>
      <c r="E28" s="224">
        <v>20</v>
      </c>
      <c r="F28" s="225">
        <v>0</v>
      </c>
      <c r="G28" s="225">
        <v>50</v>
      </c>
      <c r="H28" s="226">
        <v>70</v>
      </c>
      <c r="L28" s="22"/>
      <c r="M28" s="22"/>
      <c r="N28" s="22"/>
      <c r="O28" s="22"/>
      <c r="P28" s="22"/>
    </row>
    <row r="29" spans="3:16" x14ac:dyDescent="0.2">
      <c r="C29" s="66" t="s">
        <v>396</v>
      </c>
      <c r="D29" s="72"/>
      <c r="E29" s="67">
        <v>30</v>
      </c>
      <c r="F29" s="68">
        <v>50</v>
      </c>
      <c r="G29" s="68">
        <v>80</v>
      </c>
      <c r="H29" s="69">
        <v>160</v>
      </c>
      <c r="L29" s="22"/>
      <c r="M29" s="22"/>
      <c r="N29" s="22"/>
      <c r="O29" s="22"/>
      <c r="P29" s="22"/>
    </row>
    <row r="30" spans="3:16" x14ac:dyDescent="0.2">
      <c r="L30" s="22"/>
      <c r="M30" s="22"/>
      <c r="N30" s="22"/>
      <c r="O30" s="22"/>
      <c r="P30" s="22"/>
    </row>
    <row r="31" spans="3:16" x14ac:dyDescent="0.2">
      <c r="L31" s="22"/>
      <c r="M31" s="22"/>
      <c r="N31" s="22"/>
      <c r="O31" s="22"/>
      <c r="P31" s="22"/>
    </row>
    <row r="32" spans="3:16" x14ac:dyDescent="0.2">
      <c r="L32" s="22"/>
      <c r="M32" s="22"/>
      <c r="N32" s="22"/>
      <c r="O32" s="22"/>
      <c r="P32" s="22"/>
    </row>
    <row r="33" spans="12:16" x14ac:dyDescent="0.2">
      <c r="L33" s="22"/>
      <c r="M33" s="22"/>
      <c r="N33" s="22"/>
      <c r="O33" s="22"/>
      <c r="P33" s="22"/>
    </row>
    <row r="34" spans="12:16" x14ac:dyDescent="0.2">
      <c r="L34" s="22"/>
      <c r="M34" s="22"/>
      <c r="N34" s="22"/>
      <c r="O34" s="22"/>
      <c r="P34" s="22"/>
    </row>
    <row r="35" spans="12:16" x14ac:dyDescent="0.2">
      <c r="L35" s="22"/>
      <c r="M35" s="22"/>
      <c r="N35" s="22"/>
      <c r="O35" s="22"/>
      <c r="P35" s="22"/>
    </row>
    <row r="36" spans="12:16" x14ac:dyDescent="0.2">
      <c r="L36" s="22"/>
      <c r="M36" s="22"/>
      <c r="N36" s="22"/>
      <c r="O36" s="22"/>
      <c r="P36" s="22"/>
    </row>
    <row r="37" spans="12:16" x14ac:dyDescent="0.2">
      <c r="L37" s="22"/>
      <c r="M37" s="22"/>
      <c r="N37" s="22"/>
      <c r="O37" s="22"/>
      <c r="P37" s="22"/>
    </row>
  </sheetData>
  <mergeCells count="2">
    <mergeCell ref="C4:C5"/>
    <mergeCell ref="D4:L5"/>
  </mergeCells>
  <phoneticPr fontId="5"/>
  <pageMargins left="0.75" right="0.75" top="1" bottom="1" header="0.51200000000000001" footer="0.51200000000000001"/>
  <pageSetup paperSize="9" orientation="portrait" verticalDpi="0" r:id="rId2"/>
  <headerFooter alignWithMargins="0"/>
  <drawing r:id="rId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64"/>
  <dimension ref="B2:Q19"/>
  <sheetViews>
    <sheetView showRowColHeaders="0" workbookViewId="0"/>
  </sheetViews>
  <sheetFormatPr defaultRowHeight="13.2" x14ac:dyDescent="0.2"/>
  <cols>
    <col min="1" max="1" width="2.6640625" customWidth="1"/>
    <col min="2" max="2" width="4.33203125" customWidth="1"/>
    <col min="5" max="5" width="16.6640625" customWidth="1"/>
    <col min="6" max="6" width="10.6640625" hidden="1" customWidth="1"/>
    <col min="7" max="7" width="16.6640625" customWidth="1"/>
    <col min="8" max="8" width="7" hidden="1" customWidth="1"/>
  </cols>
  <sheetData>
    <row r="2" spans="2:17" ht="14.4" x14ac:dyDescent="0.2">
      <c r="B2" s="330" t="s">
        <v>477</v>
      </c>
      <c r="H2" s="105"/>
    </row>
    <row r="3" spans="2:17" ht="15" thickBot="1" x14ac:dyDescent="0.25">
      <c r="B3" s="330"/>
      <c r="H3" s="105"/>
    </row>
    <row r="4" spans="2:17" ht="14.25" customHeight="1" thickTop="1" x14ac:dyDescent="0.2">
      <c r="C4" s="677" t="s">
        <v>1381</v>
      </c>
      <c r="D4" s="761" t="s">
        <v>45</v>
      </c>
      <c r="E4" s="781"/>
      <c r="F4" s="781"/>
      <c r="G4" s="781"/>
      <c r="H4" s="781"/>
      <c r="I4" s="781"/>
      <c r="J4" s="781"/>
      <c r="K4" s="856"/>
      <c r="L4" s="350"/>
      <c r="M4" s="352"/>
      <c r="N4" s="118"/>
      <c r="O4" s="118"/>
      <c r="P4" s="118"/>
      <c r="Q4" s="118"/>
    </row>
    <row r="5" spans="2:17" x14ac:dyDescent="0.2">
      <c r="C5" s="678"/>
      <c r="D5" s="857"/>
      <c r="E5" s="857"/>
      <c r="F5" s="857"/>
      <c r="G5" s="857"/>
      <c r="H5" s="857"/>
      <c r="I5" s="857"/>
      <c r="J5" s="857"/>
      <c r="K5" s="858"/>
      <c r="L5" s="350"/>
      <c r="M5" s="352"/>
      <c r="N5" s="118"/>
      <c r="O5" s="118"/>
      <c r="P5" s="118"/>
      <c r="Q5" s="118"/>
    </row>
    <row r="6" spans="2:17" ht="13.8" thickBot="1" x14ac:dyDescent="0.25">
      <c r="C6" s="679"/>
      <c r="D6" s="783"/>
      <c r="E6" s="783"/>
      <c r="F6" s="783"/>
      <c r="G6" s="783"/>
      <c r="H6" s="783"/>
      <c r="I6" s="783"/>
      <c r="J6" s="783"/>
      <c r="K6" s="859"/>
      <c r="L6" s="350"/>
      <c r="M6" s="352"/>
      <c r="N6" s="118"/>
      <c r="O6" s="118"/>
      <c r="P6" s="118"/>
      <c r="Q6" s="118"/>
    </row>
    <row r="7" spans="2:17" ht="13.8" thickTop="1" x14ac:dyDescent="0.2">
      <c r="C7" s="448"/>
      <c r="D7" s="449"/>
      <c r="E7" s="449"/>
      <c r="F7" s="449"/>
      <c r="G7" s="449"/>
      <c r="H7" s="449"/>
      <c r="I7" s="449"/>
      <c r="J7" s="449"/>
      <c r="K7" s="449"/>
      <c r="L7" s="352"/>
      <c r="M7" s="352"/>
      <c r="N7" s="118"/>
      <c r="O7" s="118"/>
      <c r="P7" s="118"/>
      <c r="Q7" s="118"/>
    </row>
    <row r="8" spans="2:17" x14ac:dyDescent="0.2">
      <c r="C8" s="448"/>
      <c r="D8" s="41" t="s">
        <v>620</v>
      </c>
      <c r="F8" s="449"/>
      <c r="G8" s="449"/>
      <c r="H8" s="449"/>
      <c r="I8" s="449"/>
      <c r="J8" s="449"/>
      <c r="K8" s="449"/>
      <c r="L8" s="352"/>
      <c r="M8" s="352"/>
      <c r="N8" s="118"/>
      <c r="O8" s="118"/>
      <c r="P8" s="118"/>
      <c r="Q8" s="118"/>
    </row>
    <row r="9" spans="2:17" ht="14.4" x14ac:dyDescent="0.2">
      <c r="B9" s="330"/>
      <c r="H9" s="105"/>
    </row>
    <row r="10" spans="2:17" s="36" customFormat="1" ht="15.9" customHeight="1" x14ac:dyDescent="0.2">
      <c r="C10" s="338" t="s">
        <v>1377</v>
      </c>
      <c r="D10" s="102" t="s">
        <v>1396</v>
      </c>
    </row>
    <row r="11" spans="2:17" s="36" customFormat="1" ht="6.75" customHeight="1" x14ac:dyDescent="0.2"/>
    <row r="12" spans="2:17" s="36" customFormat="1" ht="15.9" customHeight="1" x14ac:dyDescent="0.2">
      <c r="D12" s="102" t="s">
        <v>30</v>
      </c>
    </row>
    <row r="13" spans="2:17" s="36" customFormat="1" ht="6.75" customHeight="1" x14ac:dyDescent="0.2"/>
    <row r="14" spans="2:17" s="36" customFormat="1" ht="15.9" customHeight="1" x14ac:dyDescent="0.2">
      <c r="D14" s="102" t="s">
        <v>31</v>
      </c>
    </row>
    <row r="15" spans="2:17" ht="14.4" x14ac:dyDescent="0.2">
      <c r="B15" s="330"/>
      <c r="H15" s="105"/>
    </row>
    <row r="16" spans="2:17" ht="14.4" x14ac:dyDescent="0.2">
      <c r="B16" s="330"/>
      <c r="G16" s="52" t="s">
        <v>1262</v>
      </c>
      <c r="H16" s="121"/>
    </row>
    <row r="17" spans="2:8" ht="14.4" x14ac:dyDescent="0.2">
      <c r="B17" s="330"/>
      <c r="E17" s="373" t="s">
        <v>1260</v>
      </c>
      <c r="F17" s="248" t="s">
        <v>843</v>
      </c>
      <c r="G17" s="307" t="str">
        <f>IF(F17="表示","非表示","表示")</f>
        <v>非表示</v>
      </c>
      <c r="H17" s="249">
        <f>IF(F17="表示",1,2)</f>
        <v>1</v>
      </c>
    </row>
    <row r="18" spans="2:8" x14ac:dyDescent="0.2">
      <c r="E18" s="373" t="s">
        <v>1261</v>
      </c>
      <c r="F18" s="248" t="s">
        <v>844</v>
      </c>
      <c r="G18" s="307" t="str">
        <f>IF(F18="表示","非表示","表示")</f>
        <v>非表示</v>
      </c>
      <c r="H18" s="249">
        <f>IF(F18="表示",1,2)</f>
        <v>1</v>
      </c>
    </row>
    <row r="19" spans="2:8" x14ac:dyDescent="0.2">
      <c r="E19" s="373" t="s">
        <v>44</v>
      </c>
      <c r="F19" s="248" t="s">
        <v>843</v>
      </c>
      <c r="G19" s="307" t="str">
        <f>IF(F19="表示","非表示","表示")</f>
        <v>非表示</v>
      </c>
      <c r="H19" s="249">
        <f>IF(F19="表示",1,2)</f>
        <v>1</v>
      </c>
    </row>
  </sheetData>
  <mergeCells count="2">
    <mergeCell ref="C4:C6"/>
    <mergeCell ref="D4:K6"/>
  </mergeCells>
  <phoneticPr fontId="5"/>
  <pageMargins left="0.75" right="0.75" top="1" bottom="1" header="0.51200000000000001" footer="0.51200000000000001"/>
  <pageSetup paperSize="9" orientation="portrait" verticalDpi="0" r:id="rId1"/>
  <headerFooter alignWithMargins="0"/>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70"/>
  <dimension ref="B2:H36"/>
  <sheetViews>
    <sheetView workbookViewId="0"/>
  </sheetViews>
  <sheetFormatPr defaultRowHeight="13.2" x14ac:dyDescent="0.2"/>
  <cols>
    <col min="1" max="1" width="2.6640625" customWidth="1"/>
    <col min="2" max="2" width="4.33203125" customWidth="1"/>
    <col min="3" max="3" width="10.6640625" customWidth="1"/>
    <col min="4" max="7" width="25" customWidth="1"/>
  </cols>
  <sheetData>
    <row r="2" spans="2:8" ht="14.4" x14ac:dyDescent="0.2">
      <c r="B2" s="330" t="s">
        <v>478</v>
      </c>
    </row>
    <row r="3" spans="2:8" ht="13.8" thickBot="1" x14ac:dyDescent="0.25"/>
    <row r="4" spans="2:8" ht="14.25" customHeight="1" thickTop="1" x14ac:dyDescent="0.2">
      <c r="C4" s="677" t="s">
        <v>1381</v>
      </c>
      <c r="D4" s="690" t="s">
        <v>689</v>
      </c>
      <c r="E4" s="680"/>
      <c r="F4" s="680"/>
      <c r="G4" s="681"/>
      <c r="H4" s="351"/>
    </row>
    <row r="5" spans="2:8" x14ac:dyDescent="0.2">
      <c r="C5" s="678"/>
      <c r="D5" s="688"/>
      <c r="E5" s="682"/>
      <c r="F5" s="682"/>
      <c r="G5" s="683"/>
      <c r="H5" s="351"/>
    </row>
    <row r="6" spans="2:8" x14ac:dyDescent="0.2">
      <c r="C6" s="678"/>
      <c r="D6" s="688"/>
      <c r="E6" s="682"/>
      <c r="F6" s="682"/>
      <c r="G6" s="683"/>
      <c r="H6" s="351"/>
    </row>
    <row r="7" spans="2:8" x14ac:dyDescent="0.2">
      <c r="C7" s="678"/>
      <c r="D7" s="688"/>
      <c r="E7" s="682"/>
      <c r="F7" s="682"/>
      <c r="G7" s="683"/>
      <c r="H7" s="351"/>
    </row>
    <row r="8" spans="2:8" x14ac:dyDescent="0.2">
      <c r="C8" s="678"/>
      <c r="D8" s="688"/>
      <c r="E8" s="682"/>
      <c r="F8" s="682"/>
      <c r="G8" s="683"/>
      <c r="H8" s="351"/>
    </row>
    <row r="9" spans="2:8" ht="13.8" thickBot="1" x14ac:dyDescent="0.25">
      <c r="C9" s="679"/>
      <c r="D9" s="689"/>
      <c r="E9" s="684"/>
      <c r="F9" s="684"/>
      <c r="G9" s="685"/>
      <c r="H9" s="351"/>
    </row>
    <row r="10" spans="2:8" ht="13.8" thickTop="1" x14ac:dyDescent="0.2"/>
    <row r="11" spans="2:8" s="36" customFormat="1" ht="15.9" customHeight="1" x14ac:dyDescent="0.2">
      <c r="C11" s="331" t="s">
        <v>1288</v>
      </c>
      <c r="D11" s="102" t="s">
        <v>1292</v>
      </c>
      <c r="E11" s="429"/>
      <c r="F11" s="102"/>
      <c r="G11" s="427"/>
      <c r="H11" s="427"/>
    </row>
    <row r="12" spans="2:8" s="36" customFormat="1" ht="6.75" customHeight="1" x14ac:dyDescent="0.2">
      <c r="C12" s="331"/>
      <c r="D12" s="443"/>
      <c r="E12" s="429"/>
      <c r="F12" s="102"/>
      <c r="G12" s="427"/>
      <c r="H12" s="427"/>
    </row>
    <row r="13" spans="2:8" s="36" customFormat="1" ht="15.9" customHeight="1" x14ac:dyDescent="0.2">
      <c r="C13" s="443"/>
      <c r="D13" s="102" t="s">
        <v>1293</v>
      </c>
      <c r="E13" s="429"/>
      <c r="F13" s="102"/>
      <c r="G13" s="427"/>
      <c r="H13" s="427"/>
    </row>
    <row r="14" spans="2:8" s="36" customFormat="1" ht="6.75" customHeight="1" x14ac:dyDescent="0.2">
      <c r="C14" s="452"/>
      <c r="E14" s="475"/>
    </row>
    <row r="15" spans="2:8" s="36" customFormat="1" ht="15.9" customHeight="1" x14ac:dyDescent="0.2">
      <c r="C15" s="443"/>
      <c r="D15" s="102" t="s">
        <v>604</v>
      </c>
      <c r="E15" s="429"/>
      <c r="F15" s="102"/>
    </row>
    <row r="16" spans="2:8" s="36" customFormat="1" ht="6.75" customHeight="1" x14ac:dyDescent="0.2">
      <c r="C16" s="452"/>
      <c r="E16" s="475"/>
    </row>
    <row r="17" spans="3:7" s="36" customFormat="1" ht="15.9" customHeight="1" x14ac:dyDescent="0.2">
      <c r="C17" s="443"/>
      <c r="D17" s="102" t="s">
        <v>605</v>
      </c>
      <c r="E17" s="429"/>
      <c r="F17" s="102"/>
    </row>
    <row r="18" spans="3:7" ht="13.8" thickBot="1" x14ac:dyDescent="0.25"/>
    <row r="19" spans="3:7" x14ac:dyDescent="0.2">
      <c r="D19" s="453" t="s">
        <v>134</v>
      </c>
      <c r="F19" s="455" t="s">
        <v>135</v>
      </c>
    </row>
    <row r="20" spans="3:7" ht="106.5" customHeight="1" thickBot="1" x14ac:dyDescent="0.25">
      <c r="D20" s="454"/>
      <c r="E20" s="250"/>
      <c r="F20" s="456"/>
    </row>
    <row r="21" spans="3:7" x14ac:dyDescent="0.2">
      <c r="D21" s="250"/>
      <c r="E21" s="439" t="s">
        <v>133</v>
      </c>
      <c r="F21" t="str">
        <f>メニュー_システムパス名&amp;""</f>
        <v/>
      </c>
    </row>
    <row r="22" spans="3:7" ht="13.8" thickBot="1" x14ac:dyDescent="0.25">
      <c r="D22" s="250"/>
      <c r="E22" s="250"/>
    </row>
    <row r="23" spans="3:7" ht="13.8" thickBot="1" x14ac:dyDescent="0.25">
      <c r="D23" s="457" t="s">
        <v>136</v>
      </c>
      <c r="E23" s="250"/>
    </row>
    <row r="24" spans="3:7" ht="123.75" customHeight="1" thickBot="1" x14ac:dyDescent="0.25">
      <c r="D24" s="458"/>
      <c r="E24" s="459"/>
      <c r="F24" s="460"/>
      <c r="G24" s="461"/>
    </row>
    <row r="25" spans="3:7" x14ac:dyDescent="0.2">
      <c r="D25" s="250"/>
      <c r="E25" s="250"/>
    </row>
    <row r="26" spans="3:7" x14ac:dyDescent="0.2">
      <c r="C26" s="41" t="s">
        <v>708</v>
      </c>
      <c r="D26" s="250"/>
      <c r="E26" s="250"/>
    </row>
    <row r="27" spans="3:7" x14ac:dyDescent="0.2">
      <c r="C27" s="450" t="s">
        <v>735</v>
      </c>
      <c r="D27" s="451" t="s">
        <v>690</v>
      </c>
      <c r="E27" s="451" t="s">
        <v>732</v>
      </c>
      <c r="F27" s="450" t="s">
        <v>733</v>
      </c>
      <c r="G27" s="450" t="s">
        <v>734</v>
      </c>
    </row>
    <row r="28" spans="3:7" x14ac:dyDescent="0.2">
      <c r="C28">
        <f>COUNTA($D$28:$D$36)</f>
        <v>4</v>
      </c>
      <c r="D28" s="1" t="str">
        <f>メニュー_システムパス名&amp;"\sam01.jpg"</f>
        <v>\sam01.jpg</v>
      </c>
      <c r="E28" s="1">
        <v>35</v>
      </c>
      <c r="F28" s="1">
        <v>45</v>
      </c>
      <c r="G28" s="1" t="s">
        <v>786</v>
      </c>
    </row>
    <row r="29" spans="3:7" x14ac:dyDescent="0.2">
      <c r="C29" s="1"/>
      <c r="D29" s="1" t="str">
        <f>メニュー_システムパス名&amp;"\sam02.jpg"</f>
        <v>\sam02.jpg</v>
      </c>
      <c r="E29" s="1">
        <v>30</v>
      </c>
      <c r="F29" s="1">
        <v>40</v>
      </c>
      <c r="G29" s="1" t="s">
        <v>61</v>
      </c>
    </row>
    <row r="30" spans="3:7" x14ac:dyDescent="0.2">
      <c r="C30" s="1"/>
      <c r="D30" s="1" t="str">
        <f>メニュー_システムパス名&amp;"\sam03.jpg"</f>
        <v>\sam03.jpg</v>
      </c>
      <c r="E30" s="1">
        <v>35</v>
      </c>
      <c r="F30" s="1">
        <v>45</v>
      </c>
      <c r="G30" s="1" t="s">
        <v>787</v>
      </c>
    </row>
    <row r="31" spans="3:7" x14ac:dyDescent="0.2">
      <c r="C31" s="1"/>
      <c r="D31" s="1" t="str">
        <f>メニュー_システムパス名&amp;"\sam04.jpg"</f>
        <v>\sam04.jpg</v>
      </c>
      <c r="E31" s="1">
        <v>30</v>
      </c>
      <c r="F31" s="1">
        <v>40</v>
      </c>
      <c r="G31" s="1" t="s">
        <v>788</v>
      </c>
    </row>
    <row r="32" spans="3:7" x14ac:dyDescent="0.2">
      <c r="C32" s="1"/>
      <c r="D32" s="1"/>
      <c r="E32" s="1"/>
      <c r="F32" s="1"/>
      <c r="G32" s="1"/>
    </row>
    <row r="33" spans="5:5" x14ac:dyDescent="0.2">
      <c r="E33" s="35"/>
    </row>
    <row r="34" spans="5:5" x14ac:dyDescent="0.2">
      <c r="E34" s="35"/>
    </row>
    <row r="35" spans="5:5" x14ac:dyDescent="0.2">
      <c r="E35" s="35"/>
    </row>
    <row r="36" spans="5:5" x14ac:dyDescent="0.2">
      <c r="E36" s="35"/>
    </row>
  </sheetData>
  <mergeCells count="2">
    <mergeCell ref="C4:C9"/>
    <mergeCell ref="D4:G9"/>
  </mergeCells>
  <phoneticPr fontId="5"/>
  <pageMargins left="0.75" right="0.75" top="1" bottom="1" header="0.51200000000000001" footer="0.51200000000000001"/>
  <pageSetup paperSize="9" orientation="portrait" verticalDpi="0" r:id="rId1"/>
  <headerFooter alignWithMargins="0"/>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75"/>
  <dimension ref="B2:Q29"/>
  <sheetViews>
    <sheetView workbookViewId="0"/>
  </sheetViews>
  <sheetFormatPr defaultRowHeight="13.2" x14ac:dyDescent="0.2"/>
  <cols>
    <col min="1" max="1" width="2.6640625" customWidth="1"/>
    <col min="2" max="2" width="4.33203125" customWidth="1"/>
    <col min="3" max="3" width="10.6640625" customWidth="1"/>
    <col min="4" max="4" width="23.77734375" customWidth="1"/>
    <col min="5" max="5" width="39.44140625" customWidth="1"/>
    <col min="9" max="9" width="3.88671875" customWidth="1"/>
    <col min="10" max="10" width="6.44140625" customWidth="1"/>
    <col min="13" max="17" width="2.44140625" bestFit="1" customWidth="1"/>
  </cols>
  <sheetData>
    <row r="2" spans="2:17" ht="14.4" x14ac:dyDescent="0.2">
      <c r="B2" s="330" t="s">
        <v>479</v>
      </c>
      <c r="C2" s="79"/>
      <c r="D2" s="79"/>
      <c r="E2" s="79"/>
      <c r="F2" s="79"/>
      <c r="G2" s="79"/>
      <c r="H2" s="79"/>
      <c r="I2" s="79"/>
      <c r="J2" s="79"/>
    </row>
    <row r="3" spans="2:17" ht="13.8" thickBot="1" x14ac:dyDescent="0.25"/>
    <row r="4" spans="2:17" ht="13.8" thickTop="1" x14ac:dyDescent="0.2">
      <c r="B4" s="39"/>
      <c r="C4" s="660" t="s">
        <v>1381</v>
      </c>
      <c r="D4" s="687" t="s">
        <v>819</v>
      </c>
      <c r="E4" s="681"/>
      <c r="F4" s="358"/>
      <c r="G4" s="354"/>
      <c r="H4" s="354"/>
      <c r="I4" s="81"/>
      <c r="J4" s="81"/>
    </row>
    <row r="5" spans="2:17" x14ac:dyDescent="0.2">
      <c r="B5" s="39"/>
      <c r="C5" s="661"/>
      <c r="D5" s="688"/>
      <c r="E5" s="683"/>
      <c r="F5" s="358"/>
      <c r="G5" s="354"/>
      <c r="H5" s="354"/>
      <c r="I5" s="81"/>
      <c r="J5" s="81"/>
    </row>
    <row r="6" spans="2:17" ht="13.8" thickBot="1" x14ac:dyDescent="0.25">
      <c r="C6" s="662"/>
      <c r="D6" s="689"/>
      <c r="E6" s="685"/>
      <c r="F6" s="358"/>
      <c r="G6" s="354"/>
      <c r="H6" s="354"/>
      <c r="I6" s="81"/>
      <c r="J6" s="81"/>
    </row>
    <row r="7" spans="2:17" ht="13.8" thickTop="1" x14ac:dyDescent="0.2">
      <c r="C7" s="445"/>
      <c r="D7" s="375"/>
      <c r="E7" s="375"/>
      <c r="F7" s="354"/>
      <c r="G7" s="354"/>
      <c r="H7" s="354"/>
      <c r="I7" s="81"/>
      <c r="J7" s="81"/>
    </row>
    <row r="8" spans="2:17" s="36" customFormat="1" ht="15.9" customHeight="1" x14ac:dyDescent="0.2">
      <c r="C8" s="331" t="s">
        <v>1288</v>
      </c>
      <c r="D8" s="102" t="s">
        <v>1287</v>
      </c>
      <c r="E8" s="429"/>
      <c r="F8" s="102"/>
      <c r="G8" s="427"/>
      <c r="H8" s="427"/>
    </row>
    <row r="9" spans="2:17" s="36" customFormat="1" ht="13.5" customHeight="1" x14ac:dyDescent="0.2">
      <c r="C9" s="331"/>
      <c r="D9" s="102" t="s">
        <v>1289</v>
      </c>
      <c r="E9" s="429"/>
      <c r="F9" s="102"/>
      <c r="G9" s="427"/>
      <c r="H9" s="427"/>
    </row>
    <row r="10" spans="2:17" s="36" customFormat="1" ht="6.75" customHeight="1" x14ac:dyDescent="0.2">
      <c r="C10" s="445"/>
      <c r="D10" s="375"/>
      <c r="E10" s="375"/>
      <c r="F10" s="375"/>
      <c r="G10" s="375"/>
      <c r="H10" s="375"/>
      <c r="I10" s="365"/>
      <c r="J10" s="365"/>
    </row>
    <row r="11" spans="2:17" s="36" customFormat="1" ht="13.5" customHeight="1" x14ac:dyDescent="0.2">
      <c r="C11" s="443"/>
      <c r="D11" s="102" t="s">
        <v>1290</v>
      </c>
      <c r="E11" s="429"/>
      <c r="F11" s="102"/>
      <c r="G11" s="427"/>
      <c r="H11" s="427"/>
    </row>
    <row r="12" spans="2:17" s="36" customFormat="1" ht="13.5" customHeight="1" x14ac:dyDescent="0.2">
      <c r="C12" s="443"/>
      <c r="D12" s="102" t="s">
        <v>1291</v>
      </c>
      <c r="E12" s="429"/>
      <c r="F12" s="102"/>
      <c r="G12" s="427"/>
      <c r="H12" s="427"/>
    </row>
    <row r="14" spans="2:17" x14ac:dyDescent="0.2">
      <c r="C14" s="145"/>
      <c r="D14" s="447" t="s">
        <v>1459</v>
      </c>
      <c r="G14" s="53"/>
      <c r="H14" s="53"/>
      <c r="M14">
        <v>1</v>
      </c>
      <c r="N14">
        <v>1</v>
      </c>
      <c r="O14">
        <v>1</v>
      </c>
      <c r="P14">
        <v>1</v>
      </c>
      <c r="Q14">
        <v>1</v>
      </c>
    </row>
    <row r="15" spans="2:17" x14ac:dyDescent="0.2">
      <c r="D15" s="470" t="s">
        <v>296</v>
      </c>
      <c r="E15" s="311" t="str">
        <f>メニュー_システムパス名&amp;"\TestImage.jpg"</f>
        <v>\TestImage.jpg</v>
      </c>
      <c r="F15" s="238"/>
      <c r="G15" s="36"/>
      <c r="M15">
        <v>2</v>
      </c>
      <c r="N15">
        <v>2</v>
      </c>
      <c r="O15">
        <v>2</v>
      </c>
      <c r="P15">
        <v>2</v>
      </c>
      <c r="Q15">
        <v>2</v>
      </c>
    </row>
    <row r="16" spans="2:17" x14ac:dyDescent="0.2">
      <c r="D16" s="470" t="s">
        <v>270</v>
      </c>
      <c r="E16" s="311">
        <v>1</v>
      </c>
      <c r="F16" s="431" t="str">
        <f>IF(E16=2,"ダイアログ指定",IF(E16=1,"直接指定",""))</f>
        <v>直接指定</v>
      </c>
      <c r="G16" s="36"/>
      <c r="N16">
        <v>3</v>
      </c>
      <c r="P16">
        <v>3</v>
      </c>
    </row>
    <row r="17" spans="3:14" x14ac:dyDescent="0.2">
      <c r="C17" s="145"/>
      <c r="D17" s="471" t="s">
        <v>1110</v>
      </c>
      <c r="E17" s="311">
        <v>4</v>
      </c>
      <c r="F17" s="431" t="str">
        <f>IF(E17=4,"指定フォルダ",IF(E17=3,"ディスクトップ",IF(E17=2,"マイドキュメント",IF(E17=1,"前回のフォルダ",""))))</f>
        <v>指定フォルダ</v>
      </c>
      <c r="G17" s="36"/>
      <c r="N17">
        <v>4</v>
      </c>
    </row>
    <row r="18" spans="3:14" x14ac:dyDescent="0.2">
      <c r="D18" s="470" t="s">
        <v>295</v>
      </c>
      <c r="E18" s="311" t="str">
        <f>メニュー_システムパス名&amp;""</f>
        <v/>
      </c>
      <c r="F18" s="431"/>
      <c r="G18" s="36"/>
    </row>
    <row r="19" spans="3:14" x14ac:dyDescent="0.2">
      <c r="D19" s="470" t="s">
        <v>11</v>
      </c>
      <c r="E19" s="312" t="str">
        <f>IF(イメージ保存_保存形式=1,"画像ファイル|*.jpeg;*.jpg","画像ファイル|*.bmp")</f>
        <v>画像ファイル|*.jpeg;*.jpg</v>
      </c>
      <c r="F19" s="431"/>
      <c r="G19" s="36"/>
    </row>
    <row r="20" spans="3:14" x14ac:dyDescent="0.2">
      <c r="D20" s="470" t="s">
        <v>140</v>
      </c>
      <c r="E20" s="280">
        <v>1</v>
      </c>
      <c r="F20" s="431" t="str">
        <f>IF(E20=2,"BMP",IF(E20=1,"JPEG",""))</f>
        <v>JPEG</v>
      </c>
      <c r="G20" s="36"/>
    </row>
    <row r="21" spans="3:14" x14ac:dyDescent="0.2">
      <c r="D21" s="470" t="s">
        <v>141</v>
      </c>
      <c r="E21" s="315">
        <v>80</v>
      </c>
      <c r="F21" s="431"/>
      <c r="G21" s="36"/>
    </row>
    <row r="22" spans="3:14" x14ac:dyDescent="0.2">
      <c r="D22" s="470" t="s">
        <v>142</v>
      </c>
      <c r="E22" s="280" t="s">
        <v>1458</v>
      </c>
      <c r="F22" s="431"/>
      <c r="G22" s="36"/>
    </row>
    <row r="23" spans="3:14" x14ac:dyDescent="0.2">
      <c r="D23" s="470" t="s">
        <v>143</v>
      </c>
      <c r="E23" s="280">
        <v>2</v>
      </c>
      <c r="F23" s="431" t="str">
        <f>IF(E23=2,"確認ダイアログ",IF(E23=1,"上書き",IF(E23=3,"エラー","")))</f>
        <v>確認ダイアログ</v>
      </c>
      <c r="G23" s="36"/>
    </row>
    <row r="24" spans="3:14" x14ac:dyDescent="0.2">
      <c r="D24" s="471" t="s">
        <v>1267</v>
      </c>
      <c r="E24" s="280" t="s">
        <v>1020</v>
      </c>
      <c r="F24" s="431"/>
    </row>
    <row r="25" spans="3:14" x14ac:dyDescent="0.2">
      <c r="D25" s="471" t="s">
        <v>1268</v>
      </c>
      <c r="E25" s="280" t="s">
        <v>1021</v>
      </c>
      <c r="F25" s="431"/>
    </row>
    <row r="26" spans="3:14" x14ac:dyDescent="0.2">
      <c r="D26" s="470" t="s">
        <v>83</v>
      </c>
      <c r="E26" s="280">
        <v>1</v>
      </c>
      <c r="F26" s="431" t="str">
        <f>IF(E26=2,"ON",IF(E26=1,"OFF",""))</f>
        <v>OFF</v>
      </c>
    </row>
    <row r="27" spans="3:14" x14ac:dyDescent="0.2">
      <c r="D27" s="472"/>
    </row>
    <row r="28" spans="3:14" x14ac:dyDescent="0.2">
      <c r="D28" s="470" t="s">
        <v>847</v>
      </c>
      <c r="E28" s="314"/>
    </row>
    <row r="29" spans="3:14" x14ac:dyDescent="0.2">
      <c r="D29" s="470" t="s">
        <v>848</v>
      </c>
      <c r="E29" s="314"/>
    </row>
  </sheetData>
  <mergeCells count="2">
    <mergeCell ref="C4:C6"/>
    <mergeCell ref="D4:E6"/>
  </mergeCells>
  <phoneticPr fontId="5"/>
  <dataValidations count="6">
    <dataValidation type="list" allowBlank="1" showInputMessage="1" showErrorMessage="1" sqref="E16" xr:uid="{00000000-0002-0000-5400-000000000000}">
      <formula1>$M$14:$M$15</formula1>
    </dataValidation>
    <dataValidation type="list" allowBlank="1" showInputMessage="1" showErrorMessage="1" sqref="E17" xr:uid="{00000000-0002-0000-5400-000001000000}">
      <formula1>$N$14:$N$17</formula1>
    </dataValidation>
    <dataValidation type="list" allowBlank="1" showInputMessage="1" showErrorMessage="1" sqref="E20" xr:uid="{00000000-0002-0000-5400-000002000000}">
      <formula1>$O$14:$O$15</formula1>
    </dataValidation>
    <dataValidation type="whole" allowBlank="1" showInputMessage="1" showErrorMessage="1" sqref="E21" xr:uid="{00000000-0002-0000-5400-000003000000}">
      <formula1>0</formula1>
      <formula2>100</formula2>
    </dataValidation>
    <dataValidation type="list" allowBlank="1" showInputMessage="1" showErrorMessage="1" sqref="E23" xr:uid="{00000000-0002-0000-5400-000004000000}">
      <formula1>$P$14:$P$16</formula1>
    </dataValidation>
    <dataValidation type="list" allowBlank="1" showInputMessage="1" showErrorMessage="1" sqref="E26" xr:uid="{00000000-0002-0000-5400-000005000000}">
      <formula1>$Q$14:$Q$15</formula1>
    </dataValidation>
  </dataValidations>
  <pageMargins left="0.75" right="0.75" top="1" bottom="1" header="0.51200000000000001" footer="0.51200000000000001"/>
  <pageSetup paperSize="9" orientation="portrait" horizontalDpi="200" verticalDpi="200" r:id="rId1"/>
  <headerFooter alignWithMargins="0"/>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76"/>
  <dimension ref="B2:N18"/>
  <sheetViews>
    <sheetView showRowColHeaders="0" workbookViewId="0"/>
  </sheetViews>
  <sheetFormatPr defaultColWidth="9" defaultRowHeight="13.2" x14ac:dyDescent="0.2"/>
  <cols>
    <col min="1" max="1" width="2.6640625" style="342" customWidth="1"/>
    <col min="2" max="2" width="4.33203125" style="342" customWidth="1"/>
    <col min="3" max="3" width="9" style="342"/>
    <col min="4" max="8" width="16.109375" style="342" customWidth="1"/>
    <col min="9" max="16384" width="9" style="342"/>
  </cols>
  <sheetData>
    <row r="2" spans="2:14" ht="14.4" x14ac:dyDescent="0.2">
      <c r="B2" s="347" t="s">
        <v>481</v>
      </c>
    </row>
    <row r="3" spans="2:14" ht="13.8" thickBot="1" x14ac:dyDescent="0.25"/>
    <row r="4" spans="2:14" ht="13.8" thickTop="1" x14ac:dyDescent="0.2">
      <c r="C4" s="863" t="s">
        <v>1381</v>
      </c>
      <c r="D4" s="864" t="s">
        <v>409</v>
      </c>
      <c r="E4" s="680"/>
      <c r="F4" s="680"/>
      <c r="G4" s="680"/>
      <c r="H4" s="681"/>
    </row>
    <row r="5" spans="2:14" x14ac:dyDescent="0.2">
      <c r="C5" s="678"/>
      <c r="D5" s="682"/>
      <c r="E5" s="682"/>
      <c r="F5" s="682"/>
      <c r="G5" s="682"/>
      <c r="H5" s="683"/>
    </row>
    <row r="6" spans="2:14" x14ac:dyDescent="0.2">
      <c r="C6" s="678"/>
      <c r="D6" s="682"/>
      <c r="E6" s="682"/>
      <c r="F6" s="682"/>
      <c r="G6" s="682"/>
      <c r="H6" s="683"/>
    </row>
    <row r="7" spans="2:14" x14ac:dyDescent="0.2">
      <c r="C7" s="678"/>
      <c r="D7" s="682"/>
      <c r="E7" s="682"/>
      <c r="F7" s="682"/>
      <c r="G7" s="682"/>
      <c r="H7" s="683"/>
    </row>
    <row r="8" spans="2:14" x14ac:dyDescent="0.2">
      <c r="C8" s="678"/>
      <c r="D8" s="682"/>
      <c r="E8" s="682"/>
      <c r="F8" s="682"/>
      <c r="G8" s="682"/>
      <c r="H8" s="683"/>
    </row>
    <row r="9" spans="2:14" ht="13.8" thickBot="1" x14ac:dyDescent="0.25">
      <c r="C9" s="679"/>
      <c r="D9" s="684"/>
      <c r="E9" s="684"/>
      <c r="F9" s="684"/>
      <c r="G9" s="684"/>
      <c r="H9" s="685"/>
    </row>
    <row r="10" spans="2:14" ht="13.8" thickTop="1" x14ac:dyDescent="0.2"/>
    <row r="11" spans="2:14" x14ac:dyDescent="0.2">
      <c r="C11" s="462" t="s">
        <v>1377</v>
      </c>
      <c r="D11" s="463" t="s">
        <v>391</v>
      </c>
      <c r="E11" s="343"/>
    </row>
    <row r="12" spans="2:14" ht="6.75" customHeight="1" x14ac:dyDescent="0.2">
      <c r="H12" s="344"/>
      <c r="I12" s="345"/>
      <c r="J12"/>
      <c r="N12"/>
    </row>
    <row r="13" spans="2:14" x14ac:dyDescent="0.2">
      <c r="C13" s="346"/>
      <c r="D13" s="343" t="s">
        <v>1155</v>
      </c>
      <c r="H13" s="344"/>
      <c r="I13" s="345"/>
      <c r="N13"/>
    </row>
    <row r="14" spans="2:14" x14ac:dyDescent="0.2">
      <c r="C14" s="346"/>
      <c r="D14" s="343" t="s">
        <v>1154</v>
      </c>
      <c r="H14" s="344"/>
      <c r="I14" s="345"/>
      <c r="N14"/>
    </row>
    <row r="15" spans="2:14" ht="6.75" customHeight="1" x14ac:dyDescent="0.2">
      <c r="H15" s="344"/>
      <c r="I15" s="345"/>
      <c r="N15"/>
    </row>
    <row r="16" spans="2:14" x14ac:dyDescent="0.2">
      <c r="C16" s="346"/>
      <c r="D16" s="463" t="s">
        <v>1153</v>
      </c>
      <c r="E16" s="343"/>
    </row>
    <row r="17" spans="3:5" ht="6.75" customHeight="1" x14ac:dyDescent="0.2"/>
    <row r="18" spans="3:5" x14ac:dyDescent="0.2">
      <c r="C18" s="346"/>
      <c r="D18" s="463" t="s">
        <v>1156</v>
      </c>
      <c r="E18" s="343"/>
    </row>
  </sheetData>
  <sheetProtection sheet="1"/>
  <mergeCells count="2">
    <mergeCell ref="C4:C9"/>
    <mergeCell ref="D4:H9"/>
  </mergeCells>
  <phoneticPr fontId="5"/>
  <pageMargins left="0.75" right="0.75" top="1" bottom="1" header="0.51200000000000001" footer="0.51200000000000001"/>
  <pageSetup paperSize="9" orientation="landscape" verticalDpi="0" r:id="rId1"/>
  <headerFooter alignWithMargins="0"/>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72"/>
  <dimension ref="B2:T38"/>
  <sheetViews>
    <sheetView workbookViewId="0"/>
  </sheetViews>
  <sheetFormatPr defaultRowHeight="13.2" x14ac:dyDescent="0.2"/>
  <cols>
    <col min="1" max="1" width="2.6640625" customWidth="1"/>
    <col min="2" max="2" width="4.33203125" customWidth="1"/>
    <col min="4" max="4" width="9.6640625" customWidth="1"/>
    <col min="5" max="5" width="2.6640625" customWidth="1"/>
    <col min="6" max="10" width="9.33203125" customWidth="1"/>
    <col min="11" max="11" width="2.6640625" customWidth="1"/>
    <col min="12" max="12" width="16.109375" style="109" customWidth="1"/>
    <col min="18" max="18" width="4" hidden="1" customWidth="1"/>
    <col min="19" max="19" width="1.88671875" hidden="1" customWidth="1"/>
    <col min="20" max="20" width="3.109375" hidden="1" customWidth="1"/>
  </cols>
  <sheetData>
    <row r="2" spans="2:16" ht="14.4" x14ac:dyDescent="0.2">
      <c r="B2" s="330" t="s">
        <v>482</v>
      </c>
    </row>
    <row r="3" spans="2:16" ht="13.8" thickBot="1" x14ac:dyDescent="0.25"/>
    <row r="4" spans="2:16" ht="14.25" customHeight="1" thickTop="1" x14ac:dyDescent="0.2">
      <c r="C4" s="677" t="s">
        <v>1381</v>
      </c>
      <c r="D4" s="690" t="s">
        <v>408</v>
      </c>
      <c r="E4" s="680"/>
      <c r="F4" s="680"/>
      <c r="G4" s="680"/>
      <c r="H4" s="680"/>
      <c r="I4" s="680"/>
      <c r="J4" s="680"/>
      <c r="K4" s="680"/>
      <c r="L4" s="680"/>
      <c r="M4" s="681"/>
      <c r="N4" s="353"/>
      <c r="O4" s="118"/>
      <c r="P4" s="118"/>
    </row>
    <row r="5" spans="2:16" x14ac:dyDescent="0.2">
      <c r="C5" s="678"/>
      <c r="D5" s="688"/>
      <c r="E5" s="682"/>
      <c r="F5" s="682"/>
      <c r="G5" s="682"/>
      <c r="H5" s="682"/>
      <c r="I5" s="682"/>
      <c r="J5" s="682"/>
      <c r="K5" s="682"/>
      <c r="L5" s="682"/>
      <c r="M5" s="683"/>
      <c r="N5" s="353"/>
      <c r="O5" s="118"/>
      <c r="P5" s="118"/>
    </row>
    <row r="6" spans="2:16" x14ac:dyDescent="0.2">
      <c r="C6" s="678"/>
      <c r="D6" s="688"/>
      <c r="E6" s="682"/>
      <c r="F6" s="682"/>
      <c r="G6" s="682"/>
      <c r="H6" s="682"/>
      <c r="I6" s="682"/>
      <c r="J6" s="682"/>
      <c r="K6" s="682"/>
      <c r="L6" s="682"/>
      <c r="M6" s="683"/>
      <c r="N6" s="353"/>
      <c r="O6" s="118"/>
      <c r="P6" s="118"/>
    </row>
    <row r="7" spans="2:16" ht="13.8" thickBot="1" x14ac:dyDescent="0.25">
      <c r="C7" s="679"/>
      <c r="D7" s="689"/>
      <c r="E7" s="684"/>
      <c r="F7" s="684"/>
      <c r="G7" s="684"/>
      <c r="H7" s="684"/>
      <c r="I7" s="684"/>
      <c r="J7" s="684"/>
      <c r="K7" s="684"/>
      <c r="L7" s="684"/>
      <c r="M7" s="685"/>
      <c r="N7" s="353"/>
      <c r="O7" s="118"/>
      <c r="P7" s="118"/>
    </row>
    <row r="8" spans="2:16" ht="13.8" thickTop="1" x14ac:dyDescent="0.2"/>
    <row r="9" spans="2:16" s="36" customFormat="1" ht="15.9" customHeight="1" x14ac:dyDescent="0.2">
      <c r="C9" s="331" t="s">
        <v>7</v>
      </c>
      <c r="D9" s="102" t="s">
        <v>1240</v>
      </c>
      <c r="E9" s="102"/>
      <c r="L9" s="109"/>
    </row>
    <row r="10" spans="2:16" s="36" customFormat="1" x14ac:dyDescent="0.2">
      <c r="D10" s="102" t="s">
        <v>446</v>
      </c>
      <c r="L10" s="109"/>
    </row>
    <row r="11" spans="2:16" s="36" customFormat="1" x14ac:dyDescent="0.2">
      <c r="D11" s="102" t="s">
        <v>1239</v>
      </c>
      <c r="L11" s="109"/>
    </row>
    <row r="12" spans="2:16" s="36" customFormat="1" ht="6.75" customHeight="1" x14ac:dyDescent="0.2">
      <c r="L12" s="109"/>
    </row>
    <row r="13" spans="2:16" s="36" customFormat="1" x14ac:dyDescent="0.2">
      <c r="D13" s="102" t="s">
        <v>1298</v>
      </c>
      <c r="E13" s="102"/>
      <c r="L13" s="109"/>
    </row>
    <row r="14" spans="2:16" s="36" customFormat="1" ht="6.75" customHeight="1" x14ac:dyDescent="0.2">
      <c r="L14" s="109"/>
    </row>
    <row r="15" spans="2:16" x14ac:dyDescent="0.2">
      <c r="D15" s="102" t="s">
        <v>1145</v>
      </c>
    </row>
    <row r="16" spans="2:16" x14ac:dyDescent="0.2">
      <c r="D16" s="102" t="s">
        <v>1144</v>
      </c>
    </row>
    <row r="18" spans="3:20" x14ac:dyDescent="0.2">
      <c r="C18" s="18" t="s">
        <v>1318</v>
      </c>
      <c r="D18" s="18" t="s">
        <v>958</v>
      </c>
      <c r="E18" s="30"/>
      <c r="F18" s="18" t="s">
        <v>987</v>
      </c>
      <c r="G18" s="18" t="s">
        <v>1024</v>
      </c>
      <c r="H18" s="18" t="s">
        <v>1025</v>
      </c>
      <c r="I18" s="18" t="s">
        <v>1026</v>
      </c>
      <c r="J18" s="18" t="s">
        <v>610</v>
      </c>
      <c r="L18" s="303" t="s">
        <v>448</v>
      </c>
      <c r="M18" s="304" t="s">
        <v>954</v>
      </c>
      <c r="R18" s="20" t="s">
        <v>978</v>
      </c>
      <c r="S18" s="20" t="s">
        <v>980</v>
      </c>
      <c r="T18" s="20" t="s">
        <v>982</v>
      </c>
    </row>
    <row r="19" spans="3:20" x14ac:dyDescent="0.2">
      <c r="C19" s="29"/>
      <c r="D19" s="29"/>
      <c r="F19" s="29">
        <v>1</v>
      </c>
      <c r="G19" s="29" t="s">
        <v>508</v>
      </c>
      <c r="H19" s="29" t="s">
        <v>1170</v>
      </c>
      <c r="I19" s="299" t="str">
        <f>IF(D19="","",IF(D19=TRUE,"開く","閉じる"))</f>
        <v/>
      </c>
      <c r="J19" s="29" t="s">
        <v>1190</v>
      </c>
      <c r="L19" s="466" t="s">
        <v>734</v>
      </c>
      <c r="M19" s="300" t="s">
        <v>1146</v>
      </c>
      <c r="N19" s="431"/>
      <c r="R19" s="301">
        <v>0</v>
      </c>
      <c r="S19" s="302">
        <v>1</v>
      </c>
      <c r="T19" s="301">
        <v>1</v>
      </c>
    </row>
    <row r="20" spans="3:20" x14ac:dyDescent="0.2">
      <c r="C20" s="29"/>
      <c r="D20" s="29"/>
      <c r="F20" s="29">
        <v>2</v>
      </c>
      <c r="G20" s="29" t="s">
        <v>509</v>
      </c>
      <c r="H20" s="29" t="s">
        <v>1171</v>
      </c>
      <c r="I20" s="299" t="str">
        <f t="shared" ref="I20:I38" si="0">IF(D20="","",IF(D20=TRUE,"開く","閉じる"))</f>
        <v/>
      </c>
      <c r="J20" s="29" t="s">
        <v>1190</v>
      </c>
      <c r="L20" s="466" t="s">
        <v>977</v>
      </c>
      <c r="M20" s="300" t="s">
        <v>1318</v>
      </c>
      <c r="N20" s="431"/>
      <c r="R20" s="301">
        <v>1</v>
      </c>
      <c r="S20" s="302">
        <v>2</v>
      </c>
      <c r="T20" s="301">
        <v>2</v>
      </c>
    </row>
    <row r="21" spans="3:20" x14ac:dyDescent="0.2">
      <c r="C21" s="29"/>
      <c r="D21" s="29"/>
      <c r="F21" s="29">
        <v>3</v>
      </c>
      <c r="G21" s="29" t="s">
        <v>510</v>
      </c>
      <c r="H21" s="29" t="s">
        <v>1172</v>
      </c>
      <c r="I21" s="299" t="str">
        <f t="shared" si="0"/>
        <v/>
      </c>
      <c r="J21" s="29" t="s">
        <v>1190</v>
      </c>
      <c r="L21" s="466" t="s">
        <v>1191</v>
      </c>
      <c r="M21" s="300" t="s">
        <v>1147</v>
      </c>
      <c r="N21" s="431"/>
      <c r="R21" s="301">
        <v>2</v>
      </c>
      <c r="T21" s="301">
        <v>3</v>
      </c>
    </row>
    <row r="22" spans="3:20" x14ac:dyDescent="0.2">
      <c r="C22" s="29"/>
      <c r="D22" s="29"/>
      <c r="F22" s="29">
        <v>4</v>
      </c>
      <c r="G22" s="29" t="s">
        <v>511</v>
      </c>
      <c r="H22" s="29" t="s">
        <v>1173</v>
      </c>
      <c r="I22" s="299" t="str">
        <f t="shared" si="0"/>
        <v/>
      </c>
      <c r="J22" s="29" t="s">
        <v>1190</v>
      </c>
      <c r="L22" s="467" t="s">
        <v>447</v>
      </c>
      <c r="M22" s="300">
        <v>45</v>
      </c>
      <c r="N22" s="431"/>
      <c r="T22" s="301">
        <v>4</v>
      </c>
    </row>
    <row r="23" spans="3:20" x14ac:dyDescent="0.2">
      <c r="C23" s="29"/>
      <c r="D23" s="29"/>
      <c r="F23" s="29">
        <v>5</v>
      </c>
      <c r="G23" s="29" t="s">
        <v>512</v>
      </c>
      <c r="H23" s="29" t="s">
        <v>1174</v>
      </c>
      <c r="I23" s="299" t="str">
        <f t="shared" si="0"/>
        <v/>
      </c>
      <c r="J23" s="29" t="s">
        <v>1190</v>
      </c>
      <c r="L23" s="467" t="s">
        <v>1135</v>
      </c>
      <c r="M23" s="300">
        <v>0</v>
      </c>
      <c r="N23" s="431" t="str">
        <f>IF(M23=2,"リンクセルの値",IF(M23=1,"TRUE",IF(M23=0,"FALSE","")))</f>
        <v>FALSE</v>
      </c>
      <c r="T23" s="301">
        <v>5</v>
      </c>
    </row>
    <row r="24" spans="3:20" x14ac:dyDescent="0.2">
      <c r="C24" s="29"/>
      <c r="D24" s="29"/>
      <c r="F24" s="29">
        <v>6</v>
      </c>
      <c r="G24" s="29" t="s">
        <v>513</v>
      </c>
      <c r="H24" s="29" t="s">
        <v>1175</v>
      </c>
      <c r="I24" s="299" t="str">
        <f t="shared" si="0"/>
        <v/>
      </c>
      <c r="J24" s="29" t="s">
        <v>1190</v>
      </c>
      <c r="L24" s="466" t="s">
        <v>979</v>
      </c>
      <c r="M24" s="300">
        <v>20</v>
      </c>
      <c r="N24" s="431"/>
      <c r="T24" s="301">
        <v>6</v>
      </c>
    </row>
    <row r="25" spans="3:20" x14ac:dyDescent="0.2">
      <c r="C25" s="29"/>
      <c r="D25" s="29"/>
      <c r="F25" s="29">
        <v>7</v>
      </c>
      <c r="G25" s="29" t="s">
        <v>1273</v>
      </c>
      <c r="H25" s="29" t="s">
        <v>1176</v>
      </c>
      <c r="I25" s="299" t="str">
        <f t="shared" si="0"/>
        <v/>
      </c>
      <c r="J25" s="29" t="s">
        <v>1190</v>
      </c>
      <c r="L25" s="466" t="s">
        <v>980</v>
      </c>
      <c r="M25" s="300">
        <v>1</v>
      </c>
      <c r="N25" s="431" t="str">
        <f>IF(M25=2,"列",IF(M25=1,"行",""))</f>
        <v>行</v>
      </c>
      <c r="T25" s="301">
        <v>7</v>
      </c>
    </row>
    <row r="26" spans="3:20" x14ac:dyDescent="0.2">
      <c r="C26" s="29"/>
      <c r="D26" s="29"/>
      <c r="F26" s="29">
        <v>8</v>
      </c>
      <c r="G26" s="29" t="s">
        <v>1274</v>
      </c>
      <c r="H26" s="29" t="s">
        <v>1177</v>
      </c>
      <c r="I26" s="299" t="str">
        <f t="shared" si="0"/>
        <v/>
      </c>
      <c r="J26" s="29" t="s">
        <v>1190</v>
      </c>
      <c r="L26" s="466" t="s">
        <v>981</v>
      </c>
      <c r="M26" s="300">
        <v>1</v>
      </c>
      <c r="N26" s="431"/>
      <c r="T26" s="301">
        <v>8</v>
      </c>
    </row>
    <row r="27" spans="3:20" x14ac:dyDescent="0.2">
      <c r="C27" s="29"/>
      <c r="D27" s="29"/>
      <c r="F27" s="29">
        <v>9</v>
      </c>
      <c r="G27" s="29" t="s">
        <v>1275</v>
      </c>
      <c r="H27" s="29" t="s">
        <v>1178</v>
      </c>
      <c r="I27" s="299" t="str">
        <f t="shared" si="0"/>
        <v/>
      </c>
      <c r="J27" s="29" t="s">
        <v>1190</v>
      </c>
      <c r="L27" s="466" t="s">
        <v>982</v>
      </c>
      <c r="M27" s="300">
        <v>8</v>
      </c>
      <c r="N27" s="431" t="str">
        <f>IF(M27=8,"右中央",IF(M27=7,"右上",IF(M27=6,"中央下",IF(M27=5,"中央",IF(M27=4,"中央上",IF(M27=3,"左下",IF(M27=2,"左中央",IF(M27=1,"左上",""))))))))</f>
        <v>右中央</v>
      </c>
      <c r="O27" s="238" t="str">
        <f>IF(M27=9,"右下","")</f>
        <v/>
      </c>
      <c r="T27" s="301">
        <v>9</v>
      </c>
    </row>
    <row r="28" spans="3:20" x14ac:dyDescent="0.2">
      <c r="C28" s="29"/>
      <c r="D28" s="29"/>
      <c r="F28" s="29">
        <v>10</v>
      </c>
      <c r="G28" s="29" t="s">
        <v>1276</v>
      </c>
      <c r="H28" s="29" t="s">
        <v>1179</v>
      </c>
      <c r="I28" s="299" t="str">
        <f t="shared" si="0"/>
        <v/>
      </c>
      <c r="J28" s="29" t="s">
        <v>1190</v>
      </c>
      <c r="L28" s="464"/>
      <c r="M28" s="465"/>
    </row>
    <row r="29" spans="3:20" x14ac:dyDescent="0.2">
      <c r="C29" s="29"/>
      <c r="D29" s="29"/>
      <c r="F29" s="29">
        <v>11</v>
      </c>
      <c r="G29" s="29" t="s">
        <v>1277</v>
      </c>
      <c r="H29" s="29" t="s">
        <v>1180</v>
      </c>
      <c r="I29" s="299" t="str">
        <f t="shared" si="0"/>
        <v/>
      </c>
      <c r="J29" s="29" t="s">
        <v>1190</v>
      </c>
    </row>
    <row r="30" spans="3:20" x14ac:dyDescent="0.2">
      <c r="C30" s="29"/>
      <c r="D30" s="29"/>
      <c r="F30" s="29">
        <v>12</v>
      </c>
      <c r="G30" s="29" t="s">
        <v>1278</v>
      </c>
      <c r="H30" s="29" t="s">
        <v>1181</v>
      </c>
      <c r="I30" s="299" t="str">
        <f t="shared" si="0"/>
        <v/>
      </c>
      <c r="J30" s="29" t="s">
        <v>1190</v>
      </c>
    </row>
    <row r="31" spans="3:20" x14ac:dyDescent="0.2">
      <c r="C31" s="29"/>
      <c r="D31" s="29"/>
      <c r="F31" s="29">
        <v>13</v>
      </c>
      <c r="G31" s="29" t="s">
        <v>1279</v>
      </c>
      <c r="H31" s="29" t="s">
        <v>1182</v>
      </c>
      <c r="I31" s="299" t="str">
        <f t="shared" si="0"/>
        <v/>
      </c>
      <c r="J31" s="29" t="s">
        <v>1190</v>
      </c>
    </row>
    <row r="32" spans="3:20" x14ac:dyDescent="0.2">
      <c r="C32" s="29"/>
      <c r="D32" s="29"/>
      <c r="F32" s="29">
        <v>14</v>
      </c>
      <c r="G32" s="29" t="s">
        <v>468</v>
      </c>
      <c r="H32" s="29" t="s">
        <v>1183</v>
      </c>
      <c r="I32" s="299" t="str">
        <f t="shared" si="0"/>
        <v/>
      </c>
      <c r="J32" s="29" t="s">
        <v>1190</v>
      </c>
    </row>
    <row r="33" spans="3:10" x14ac:dyDescent="0.2">
      <c r="C33" s="29"/>
      <c r="D33" s="29"/>
      <c r="F33" s="29">
        <v>15</v>
      </c>
      <c r="G33" s="29" t="s">
        <v>469</v>
      </c>
      <c r="H33" s="29" t="s">
        <v>1184</v>
      </c>
      <c r="I33" s="299" t="str">
        <f t="shared" si="0"/>
        <v/>
      </c>
      <c r="J33" s="29" t="s">
        <v>1190</v>
      </c>
    </row>
    <row r="34" spans="3:10" x14ac:dyDescent="0.2">
      <c r="C34" s="29"/>
      <c r="D34" s="29"/>
      <c r="F34" s="29">
        <v>16</v>
      </c>
      <c r="G34" s="29" t="s">
        <v>470</v>
      </c>
      <c r="H34" s="29" t="s">
        <v>1185</v>
      </c>
      <c r="I34" s="299" t="str">
        <f t="shared" si="0"/>
        <v/>
      </c>
      <c r="J34" s="29" t="s">
        <v>1190</v>
      </c>
    </row>
    <row r="35" spans="3:10" x14ac:dyDescent="0.2">
      <c r="C35" s="29"/>
      <c r="D35" s="29"/>
      <c r="F35" s="29">
        <v>17</v>
      </c>
      <c r="G35" s="29" t="s">
        <v>1166</v>
      </c>
      <c r="H35" s="29" t="s">
        <v>1186</v>
      </c>
      <c r="I35" s="299" t="str">
        <f t="shared" si="0"/>
        <v/>
      </c>
      <c r="J35" s="29" t="s">
        <v>1190</v>
      </c>
    </row>
    <row r="36" spans="3:10" x14ac:dyDescent="0.2">
      <c r="C36" s="29"/>
      <c r="D36" s="29"/>
      <c r="F36" s="29">
        <v>18</v>
      </c>
      <c r="G36" s="29" t="s">
        <v>1167</v>
      </c>
      <c r="H36" s="29" t="s">
        <v>1187</v>
      </c>
      <c r="I36" s="299" t="str">
        <f t="shared" si="0"/>
        <v/>
      </c>
      <c r="J36" s="29" t="s">
        <v>1190</v>
      </c>
    </row>
    <row r="37" spans="3:10" x14ac:dyDescent="0.2">
      <c r="C37" s="29"/>
      <c r="D37" s="29"/>
      <c r="F37" s="29">
        <v>19</v>
      </c>
      <c r="G37" s="29" t="s">
        <v>1168</v>
      </c>
      <c r="H37" s="29" t="s">
        <v>1188</v>
      </c>
      <c r="I37" s="299" t="str">
        <f t="shared" si="0"/>
        <v/>
      </c>
      <c r="J37" s="29" t="s">
        <v>1190</v>
      </c>
    </row>
    <row r="38" spans="3:10" x14ac:dyDescent="0.2">
      <c r="C38" s="29"/>
      <c r="D38" s="29"/>
      <c r="F38" s="29">
        <v>20</v>
      </c>
      <c r="G38" s="29" t="s">
        <v>1169</v>
      </c>
      <c r="H38" s="29" t="s">
        <v>1189</v>
      </c>
      <c r="I38" s="299" t="str">
        <f t="shared" si="0"/>
        <v/>
      </c>
      <c r="J38" s="29" t="s">
        <v>1190</v>
      </c>
    </row>
  </sheetData>
  <mergeCells count="2">
    <mergeCell ref="C4:C7"/>
    <mergeCell ref="D4:M7"/>
  </mergeCells>
  <phoneticPr fontId="5"/>
  <dataValidations count="3">
    <dataValidation type="list" allowBlank="1" showInputMessage="1" showErrorMessage="1" sqref="M23" xr:uid="{00000000-0002-0000-5600-000000000000}">
      <formula1>$R$19:$R$21</formula1>
    </dataValidation>
    <dataValidation type="list" allowBlank="1" showInputMessage="1" showErrorMessage="1" sqref="M25" xr:uid="{00000000-0002-0000-5600-000001000000}">
      <formula1>$S$19:$S$20</formula1>
    </dataValidation>
    <dataValidation type="list" allowBlank="1" showInputMessage="1" showErrorMessage="1" sqref="M27" xr:uid="{00000000-0002-0000-5600-000002000000}">
      <formula1>$T$19:$T$27</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73"/>
  <dimension ref="B1:O17"/>
  <sheetViews>
    <sheetView showRowColHeaders="0" workbookViewId="0"/>
  </sheetViews>
  <sheetFormatPr defaultRowHeight="13.2" x14ac:dyDescent="0.2"/>
  <cols>
    <col min="1" max="1" width="2.6640625" customWidth="1"/>
    <col min="2" max="2" width="4.33203125" customWidth="1"/>
    <col min="4" max="6" width="9.33203125" customWidth="1"/>
    <col min="7" max="7" width="18.109375" customWidth="1"/>
    <col min="8" max="10" width="9.33203125" customWidth="1"/>
    <col min="17" max="19" width="0" hidden="1" customWidth="1"/>
  </cols>
  <sheetData>
    <row r="1" spans="2:15" x14ac:dyDescent="0.2">
      <c r="L1" s="109"/>
    </row>
    <row r="2" spans="2:15" ht="14.4" x14ac:dyDescent="0.2">
      <c r="B2" s="330" t="s">
        <v>483</v>
      </c>
      <c r="L2" s="109"/>
    </row>
    <row r="3" spans="2:15" ht="13.8" thickBot="1" x14ac:dyDescent="0.25">
      <c r="L3" s="109"/>
    </row>
    <row r="4" spans="2:15" ht="14.25" customHeight="1" thickTop="1" x14ac:dyDescent="0.2">
      <c r="C4" s="677" t="s">
        <v>1381</v>
      </c>
      <c r="D4" s="692" t="s">
        <v>530</v>
      </c>
      <c r="E4" s="781"/>
      <c r="F4" s="781"/>
      <c r="G4" s="781"/>
      <c r="H4" s="781"/>
      <c r="I4" s="781"/>
      <c r="J4" s="781"/>
      <c r="K4" s="781"/>
      <c r="L4" s="856"/>
      <c r="M4" s="468"/>
      <c r="N4" s="118"/>
      <c r="O4" s="118"/>
    </row>
    <row r="5" spans="2:15" x14ac:dyDescent="0.2">
      <c r="C5" s="678"/>
      <c r="D5" s="862"/>
      <c r="E5" s="857"/>
      <c r="F5" s="857"/>
      <c r="G5" s="857"/>
      <c r="H5" s="857"/>
      <c r="I5" s="857"/>
      <c r="J5" s="857"/>
      <c r="K5" s="857"/>
      <c r="L5" s="858"/>
      <c r="M5" s="468"/>
      <c r="N5" s="118"/>
      <c r="O5" s="118"/>
    </row>
    <row r="6" spans="2:15" x14ac:dyDescent="0.2">
      <c r="C6" s="678"/>
      <c r="D6" s="862"/>
      <c r="E6" s="857"/>
      <c r="F6" s="857"/>
      <c r="G6" s="857"/>
      <c r="H6" s="857"/>
      <c r="I6" s="857"/>
      <c r="J6" s="857"/>
      <c r="K6" s="857"/>
      <c r="L6" s="858"/>
      <c r="M6" s="468"/>
      <c r="N6" s="118"/>
      <c r="O6" s="118"/>
    </row>
    <row r="7" spans="2:15" ht="13.8" thickBot="1" x14ac:dyDescent="0.25">
      <c r="C7" s="679"/>
      <c r="D7" s="782"/>
      <c r="E7" s="783"/>
      <c r="F7" s="783"/>
      <c r="G7" s="783"/>
      <c r="H7" s="783"/>
      <c r="I7" s="783"/>
      <c r="J7" s="783"/>
      <c r="K7" s="783"/>
      <c r="L7" s="859"/>
      <c r="M7" s="468"/>
      <c r="N7" s="118"/>
      <c r="O7" s="118"/>
    </row>
    <row r="8" spans="2:15" ht="13.8" thickTop="1" x14ac:dyDescent="0.2">
      <c r="L8" s="109"/>
    </row>
    <row r="9" spans="2:15" ht="15.9" customHeight="1" x14ac:dyDescent="0.2">
      <c r="C9" s="331" t="s">
        <v>1377</v>
      </c>
      <c r="D9" s="41" t="s">
        <v>528</v>
      </c>
    </row>
    <row r="10" spans="2:15" x14ac:dyDescent="0.2">
      <c r="C10" s="331"/>
      <c r="D10" s="102" t="s">
        <v>531</v>
      </c>
    </row>
    <row r="12" spans="2:15" ht="15.9" customHeight="1" x14ac:dyDescent="0.2">
      <c r="D12" s="41" t="s">
        <v>1297</v>
      </c>
    </row>
    <row r="15" spans="2:15" ht="24" customHeight="1" x14ac:dyDescent="0.2">
      <c r="F15" s="326" t="s">
        <v>291</v>
      </c>
      <c r="G15" s="208"/>
    </row>
    <row r="16" spans="2:15" x14ac:dyDescent="0.2">
      <c r="G16" s="338" t="s">
        <v>292</v>
      </c>
    </row>
    <row r="17" spans="7:7" x14ac:dyDescent="0.2">
      <c r="G17" s="339" t="s">
        <v>532</v>
      </c>
    </row>
  </sheetData>
  <mergeCells count="2">
    <mergeCell ref="C4:C7"/>
    <mergeCell ref="D4:L7"/>
  </mergeCells>
  <phoneticPr fontId="5"/>
  <pageMargins left="0.75" right="0.75" top="1" bottom="1" header="0.51200000000000001" footer="0.51200000000000001"/>
  <pageSetup paperSize="9" orientation="portrait" verticalDpi="0" r:id="rId1"/>
  <headerFooter alignWithMargins="0"/>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74"/>
  <dimension ref="B1:O17"/>
  <sheetViews>
    <sheetView showRowColHeaders="0" workbookViewId="0"/>
  </sheetViews>
  <sheetFormatPr defaultRowHeight="13.2" x14ac:dyDescent="0.2"/>
  <cols>
    <col min="1" max="1" width="2.6640625" customWidth="1"/>
    <col min="2" max="2" width="4.33203125" customWidth="1"/>
    <col min="4" max="6" width="9.33203125" customWidth="1"/>
    <col min="7" max="7" width="18.109375" customWidth="1"/>
    <col min="8" max="10" width="9.33203125" customWidth="1"/>
    <col min="17" max="19" width="0" hidden="1" customWidth="1"/>
  </cols>
  <sheetData>
    <row r="1" spans="2:15" x14ac:dyDescent="0.2">
      <c r="L1" s="109"/>
    </row>
    <row r="2" spans="2:15" ht="14.4" x14ac:dyDescent="0.2">
      <c r="B2" s="330" t="s">
        <v>1231</v>
      </c>
      <c r="L2" s="109"/>
    </row>
    <row r="3" spans="2:15" ht="13.8" thickBot="1" x14ac:dyDescent="0.25">
      <c r="L3" s="109"/>
    </row>
    <row r="4" spans="2:15" ht="14.25" customHeight="1" thickTop="1" x14ac:dyDescent="0.2">
      <c r="C4" s="677" t="s">
        <v>1381</v>
      </c>
      <c r="D4" s="690" t="s">
        <v>553</v>
      </c>
      <c r="E4" s="680"/>
      <c r="F4" s="680"/>
      <c r="G4" s="680"/>
      <c r="H4" s="680"/>
      <c r="I4" s="680"/>
      <c r="J4" s="680"/>
      <c r="K4" s="680"/>
      <c r="L4" s="680"/>
      <c r="M4" s="468"/>
      <c r="N4" s="118"/>
      <c r="O4" s="118"/>
    </row>
    <row r="5" spans="2:15" x14ac:dyDescent="0.2">
      <c r="C5" s="678"/>
      <c r="D5" s="688"/>
      <c r="E5" s="682"/>
      <c r="F5" s="682"/>
      <c r="G5" s="682"/>
      <c r="H5" s="682"/>
      <c r="I5" s="682"/>
      <c r="J5" s="682"/>
      <c r="K5" s="682"/>
      <c r="L5" s="682"/>
      <c r="M5" s="468"/>
      <c r="N5" s="118"/>
      <c r="O5" s="118"/>
    </row>
    <row r="6" spans="2:15" x14ac:dyDescent="0.2">
      <c r="C6" s="678"/>
      <c r="D6" s="688"/>
      <c r="E6" s="682"/>
      <c r="F6" s="682"/>
      <c r="G6" s="682"/>
      <c r="H6" s="682"/>
      <c r="I6" s="682"/>
      <c r="J6" s="682"/>
      <c r="K6" s="682"/>
      <c r="L6" s="682"/>
      <c r="M6" s="468"/>
      <c r="N6" s="118"/>
      <c r="O6" s="118"/>
    </row>
    <row r="7" spans="2:15" ht="13.8" thickBot="1" x14ac:dyDescent="0.25">
      <c r="C7" s="679"/>
      <c r="D7" s="689"/>
      <c r="E7" s="684"/>
      <c r="F7" s="684"/>
      <c r="G7" s="684"/>
      <c r="H7" s="684"/>
      <c r="I7" s="684"/>
      <c r="J7" s="684"/>
      <c r="K7" s="684"/>
      <c r="L7" s="684"/>
      <c r="M7" s="468"/>
      <c r="N7" s="118"/>
      <c r="O7" s="118"/>
    </row>
    <row r="8" spans="2:15" ht="13.8" thickTop="1" x14ac:dyDescent="0.2">
      <c r="L8" s="109"/>
    </row>
    <row r="9" spans="2:15" ht="15.9" customHeight="1" x14ac:dyDescent="0.2">
      <c r="C9" s="331" t="s">
        <v>1377</v>
      </c>
      <c r="D9" s="41" t="s">
        <v>520</v>
      </c>
    </row>
    <row r="10" spans="2:15" x14ac:dyDescent="0.2">
      <c r="C10" s="331"/>
      <c r="D10" s="102" t="s">
        <v>522</v>
      </c>
    </row>
    <row r="12" spans="2:15" ht="15.9" customHeight="1" x14ac:dyDescent="0.2">
      <c r="D12" s="41" t="s">
        <v>521</v>
      </c>
    </row>
    <row r="15" spans="2:15" ht="24" customHeight="1" x14ac:dyDescent="0.2">
      <c r="F15" s="326" t="s">
        <v>293</v>
      </c>
      <c r="G15" s="469"/>
    </row>
    <row r="16" spans="2:15" x14ac:dyDescent="0.2">
      <c r="G16" s="338" t="s">
        <v>294</v>
      </c>
    </row>
    <row r="17" spans="7:7" x14ac:dyDescent="0.2">
      <c r="G17" s="339" t="s">
        <v>556</v>
      </c>
    </row>
  </sheetData>
  <mergeCells count="2">
    <mergeCell ref="C4:C7"/>
    <mergeCell ref="D4:L7"/>
  </mergeCells>
  <phoneticPr fontId="5"/>
  <pageMargins left="0.75" right="0.75" top="1" bottom="1" header="0.51200000000000001" footer="0.51200000000000001"/>
  <pageSetup paperSize="9" orientation="portrait" verticalDpi="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indexed="22"/>
  </sheetPr>
  <dimension ref="B2:K14"/>
  <sheetViews>
    <sheetView showGridLines="0" workbookViewId="0"/>
  </sheetViews>
  <sheetFormatPr defaultRowHeight="13.2" x14ac:dyDescent="0.2"/>
  <cols>
    <col min="1" max="1" width="2.6640625" customWidth="1"/>
    <col min="3" max="3" width="18.6640625" customWidth="1"/>
    <col min="4" max="4" width="8.109375" customWidth="1"/>
    <col min="5" max="5" width="12.6640625" customWidth="1"/>
    <col min="6" max="6" width="5.77734375" customWidth="1"/>
    <col min="7" max="7" width="12.109375" customWidth="1"/>
    <col min="8" max="11" width="17.109375" customWidth="1"/>
  </cols>
  <sheetData>
    <row r="2" spans="2:11" x14ac:dyDescent="0.2">
      <c r="B2" s="90" t="s">
        <v>523</v>
      </c>
    </row>
    <row r="3" spans="2:11" x14ac:dyDescent="0.2">
      <c r="E3" s="76" t="s">
        <v>437</v>
      </c>
      <c r="F3">
        <f>COUNTA(B5:B14)-COUNTIF(B5:B14,"")</f>
        <v>0</v>
      </c>
    </row>
    <row r="4" spans="2:11" x14ac:dyDescent="0.2">
      <c r="B4" s="260" t="s">
        <v>1101</v>
      </c>
      <c r="C4" s="20" t="s">
        <v>1102</v>
      </c>
      <c r="D4" s="20" t="s">
        <v>1103</v>
      </c>
      <c r="E4" s="20" t="s">
        <v>1104</v>
      </c>
      <c r="F4" s="20" t="s">
        <v>1105</v>
      </c>
      <c r="G4" s="151" t="s">
        <v>626</v>
      </c>
      <c r="H4" s="151" t="s">
        <v>1312</v>
      </c>
      <c r="I4" s="151" t="s">
        <v>1315</v>
      </c>
      <c r="J4" s="151" t="s">
        <v>1316</v>
      </c>
      <c r="K4" s="151" t="s">
        <v>1317</v>
      </c>
    </row>
    <row r="5" spans="2:11" x14ac:dyDescent="0.2">
      <c r="B5" s="23" t="str">
        <f>IF(更新リスト型!C23="","",更新リスト型!C23)</f>
        <v/>
      </c>
      <c r="C5" s="23" t="str">
        <f>IF(更新リスト型!D23="","",更新リスト型!D23)</f>
        <v/>
      </c>
      <c r="D5" s="23" t="str">
        <f>IF(更新リスト型!E23="","",更新リスト型!E23)</f>
        <v/>
      </c>
      <c r="E5" s="23" t="str">
        <f>IF(更新リスト型!F23="","",更新リスト型!F23)</f>
        <v/>
      </c>
      <c r="F5" s="23" t="str">
        <f>IF(更新リスト型!G23="","",更新リスト型!G23)</f>
        <v/>
      </c>
      <c r="G5" s="23" t="str">
        <f>IF(更新リスト型_In!L8&lt;&gt;更新リスト型!M23,2,IF(更新リスト型_In!G8="","",更新リスト型_In!G8))</f>
        <v/>
      </c>
      <c r="H5" s="23" t="str">
        <f>IF(更新リスト型!I23="","",更新リスト型!I23)</f>
        <v/>
      </c>
      <c r="I5" s="23" t="str">
        <f>IF(更新リスト型!J23="","",更新リスト型!J23)</f>
        <v/>
      </c>
      <c r="J5" s="23" t="str">
        <f>IF(更新リスト型!K23="","",更新リスト型!K23)</f>
        <v/>
      </c>
      <c r="K5" s="23" t="str">
        <f>IF(更新リスト型!L23="","",更新リスト型!L23)</f>
        <v/>
      </c>
    </row>
    <row r="6" spans="2:11" x14ac:dyDescent="0.2">
      <c r="B6" s="24" t="str">
        <f>IF(更新リスト型!C24="","",更新リスト型!C24)</f>
        <v/>
      </c>
      <c r="C6" s="24" t="str">
        <f>IF(更新リスト型!D24="","",更新リスト型!D24)</f>
        <v/>
      </c>
      <c r="D6" s="24" t="str">
        <f>IF(更新リスト型!E24="","",更新リスト型!E24)</f>
        <v/>
      </c>
      <c r="E6" s="24" t="str">
        <f>IF(更新リスト型!F24="","",更新リスト型!F24)</f>
        <v/>
      </c>
      <c r="F6" s="24" t="str">
        <f>IF(更新リスト型!G24="","",更新リスト型!G24)</f>
        <v/>
      </c>
      <c r="G6" s="24" t="str">
        <f>IF(更新リスト型_In!L9&lt;&gt;更新リスト型!M24,2,IF(更新リスト型_In!G9="","",更新リスト型_In!G9))</f>
        <v/>
      </c>
      <c r="H6" s="24" t="str">
        <f>IF(更新リスト型!I24="","",更新リスト型!I24)</f>
        <v/>
      </c>
      <c r="I6" s="24" t="str">
        <f>IF(更新リスト型!J24="","",更新リスト型!J24)</f>
        <v/>
      </c>
      <c r="J6" s="24" t="str">
        <f>IF(更新リスト型!K24="","",更新リスト型!K24)</f>
        <v/>
      </c>
      <c r="K6" s="24" t="str">
        <f>IF(更新リスト型!L24="","",更新リスト型!L24)</f>
        <v/>
      </c>
    </row>
    <row r="7" spans="2:11" x14ac:dyDescent="0.2">
      <c r="B7" s="24" t="str">
        <f>IF(更新リスト型!C25="","",更新リスト型!C25)</f>
        <v/>
      </c>
      <c r="C7" s="24" t="str">
        <f>IF(更新リスト型!D25="","",更新リスト型!D25)</f>
        <v/>
      </c>
      <c r="D7" s="24" t="str">
        <f>IF(更新リスト型!E25="","",更新リスト型!E25)</f>
        <v/>
      </c>
      <c r="E7" s="24" t="str">
        <f>IF(更新リスト型!F25="","",更新リスト型!F25)</f>
        <v/>
      </c>
      <c r="F7" s="24" t="str">
        <f>IF(更新リスト型!G25="","",更新リスト型!G25)</f>
        <v/>
      </c>
      <c r="G7" s="24" t="str">
        <f>IF(更新リスト型_In!L10&lt;&gt;更新リスト型!M25,2,IF(更新リスト型_In!G10="","",更新リスト型_In!G10))</f>
        <v/>
      </c>
      <c r="H7" s="24" t="str">
        <f>IF(更新リスト型!I25="","",更新リスト型!I25)</f>
        <v/>
      </c>
      <c r="I7" s="24" t="str">
        <f>IF(更新リスト型!J25="","",更新リスト型!J25)</f>
        <v/>
      </c>
      <c r="J7" s="24" t="str">
        <f>IF(更新リスト型!K25="","",更新リスト型!K25)</f>
        <v/>
      </c>
      <c r="K7" s="24" t="str">
        <f>IF(更新リスト型!L25="","",更新リスト型!L25)</f>
        <v/>
      </c>
    </row>
    <row r="8" spans="2:11" x14ac:dyDescent="0.2">
      <c r="B8" s="24" t="str">
        <f>IF(更新リスト型!C26="","",更新リスト型!C26)</f>
        <v/>
      </c>
      <c r="C8" s="24" t="str">
        <f>IF(更新リスト型!D26="","",更新リスト型!D26)</f>
        <v/>
      </c>
      <c r="D8" s="24" t="str">
        <f>IF(更新リスト型!E26="","",更新リスト型!E26)</f>
        <v/>
      </c>
      <c r="E8" s="24" t="str">
        <f>IF(更新リスト型!F26="","",更新リスト型!F26)</f>
        <v/>
      </c>
      <c r="F8" s="24" t="str">
        <f>IF(更新リスト型!G26="","",更新リスト型!G26)</f>
        <v/>
      </c>
      <c r="G8" s="24" t="str">
        <f>IF(更新リスト型_In!L11&lt;&gt;更新リスト型!M26,2,IF(更新リスト型_In!G11="","",更新リスト型_In!G11))</f>
        <v/>
      </c>
      <c r="H8" s="24" t="str">
        <f>IF(更新リスト型!I26="","",更新リスト型!I26)</f>
        <v/>
      </c>
      <c r="I8" s="24" t="str">
        <f>IF(更新リスト型!J26="","",更新リスト型!J26)</f>
        <v/>
      </c>
      <c r="J8" s="24" t="str">
        <f>IF(更新リスト型!K26="","",更新リスト型!K26)</f>
        <v/>
      </c>
      <c r="K8" s="24" t="str">
        <f>IF(更新リスト型!L26="","",更新リスト型!L26)</f>
        <v/>
      </c>
    </row>
    <row r="9" spans="2:11" x14ac:dyDescent="0.2">
      <c r="B9" s="24" t="str">
        <f>IF(更新リスト型!C27="","",更新リスト型!C27)</f>
        <v/>
      </c>
      <c r="C9" s="24" t="str">
        <f>IF(更新リスト型!D27="","",更新リスト型!D27)</f>
        <v/>
      </c>
      <c r="D9" s="24" t="str">
        <f>IF(更新リスト型!E27="","",更新リスト型!E27)</f>
        <v/>
      </c>
      <c r="E9" s="24" t="str">
        <f>IF(更新リスト型!F27="","",更新リスト型!F27)</f>
        <v/>
      </c>
      <c r="F9" s="24" t="str">
        <f>IF(更新リスト型!G27="","",更新リスト型!G27)</f>
        <v/>
      </c>
      <c r="G9" s="24" t="str">
        <f>IF(更新リスト型_In!L12&lt;&gt;更新リスト型!M27,2,IF(更新リスト型_In!G12="","",更新リスト型_In!G12))</f>
        <v/>
      </c>
      <c r="H9" s="24" t="str">
        <f>IF(更新リスト型!I27="","",更新リスト型!I27)</f>
        <v/>
      </c>
      <c r="I9" s="24" t="str">
        <f>IF(更新リスト型!J27="","",更新リスト型!J27)</f>
        <v/>
      </c>
      <c r="J9" s="24" t="str">
        <f>IF(更新リスト型!K27="","",更新リスト型!K27)</f>
        <v/>
      </c>
      <c r="K9" s="24" t="str">
        <f>IF(更新リスト型!L27="","",更新リスト型!L27)</f>
        <v/>
      </c>
    </row>
    <row r="10" spans="2:11" x14ac:dyDescent="0.2">
      <c r="B10" s="24" t="str">
        <f>IF(更新リスト型!C28="","",更新リスト型!C28)</f>
        <v/>
      </c>
      <c r="C10" s="24" t="str">
        <f>IF(更新リスト型!D28="","",更新リスト型!D28)</f>
        <v/>
      </c>
      <c r="D10" s="24" t="str">
        <f>IF(更新リスト型!E28="","",更新リスト型!E28)</f>
        <v/>
      </c>
      <c r="E10" s="24" t="str">
        <f>IF(更新リスト型!F28="","",更新リスト型!F28)</f>
        <v/>
      </c>
      <c r="F10" s="24" t="str">
        <f>IF(更新リスト型!G28="","",更新リスト型!G28)</f>
        <v/>
      </c>
      <c r="G10" s="24" t="str">
        <f>IF(更新リスト型_In!L13&lt;&gt;更新リスト型!M28,2,IF(更新リスト型_In!G13="","",更新リスト型_In!G13))</f>
        <v/>
      </c>
      <c r="H10" s="24" t="str">
        <f>IF(更新リスト型!I28="","",更新リスト型!I28)</f>
        <v/>
      </c>
      <c r="I10" s="24" t="str">
        <f>IF(更新リスト型!J28="","",更新リスト型!J28)</f>
        <v/>
      </c>
      <c r="J10" s="24" t="str">
        <f>IF(更新リスト型!K28="","",更新リスト型!K28)</f>
        <v/>
      </c>
      <c r="K10" s="24" t="str">
        <f>IF(更新リスト型!L28="","",更新リスト型!L28)</f>
        <v/>
      </c>
    </row>
    <row r="11" spans="2:11" x14ac:dyDescent="0.2">
      <c r="B11" s="24" t="str">
        <f>IF(更新リスト型!C29="","",更新リスト型!C29)</f>
        <v/>
      </c>
      <c r="C11" s="24" t="str">
        <f>IF(更新リスト型!D29="","",更新リスト型!D29)</f>
        <v/>
      </c>
      <c r="D11" s="24" t="str">
        <f>IF(更新リスト型!E29="","",更新リスト型!E29)</f>
        <v/>
      </c>
      <c r="E11" s="24" t="str">
        <f>IF(更新リスト型!F29="","",更新リスト型!F29)</f>
        <v/>
      </c>
      <c r="F11" s="24" t="str">
        <f>IF(更新リスト型!G29="","",更新リスト型!G29)</f>
        <v/>
      </c>
      <c r="G11" s="24" t="str">
        <f>IF(更新リスト型_In!L14&lt;&gt;更新リスト型!M29,2,IF(更新リスト型_In!G14="","",更新リスト型_In!G14))</f>
        <v/>
      </c>
      <c r="H11" s="24" t="str">
        <f>IF(更新リスト型!I29="","",更新リスト型!I29)</f>
        <v/>
      </c>
      <c r="I11" s="24" t="str">
        <f>IF(更新リスト型!J29="","",更新リスト型!J29)</f>
        <v/>
      </c>
      <c r="J11" s="24" t="str">
        <f>IF(更新リスト型!K29="","",更新リスト型!K29)</f>
        <v/>
      </c>
      <c r="K11" s="24" t="str">
        <f>IF(更新リスト型!L29="","",更新リスト型!L29)</f>
        <v/>
      </c>
    </row>
    <row r="12" spans="2:11" x14ac:dyDescent="0.2">
      <c r="B12" s="24" t="str">
        <f>IF(更新リスト型!C30="","",更新リスト型!C30)</f>
        <v/>
      </c>
      <c r="C12" s="24" t="str">
        <f>IF(更新リスト型!D30="","",更新リスト型!D30)</f>
        <v/>
      </c>
      <c r="D12" s="24" t="str">
        <f>IF(更新リスト型!E30="","",更新リスト型!E30)</f>
        <v/>
      </c>
      <c r="E12" s="24" t="str">
        <f>IF(更新リスト型!F30="","",更新リスト型!F30)</f>
        <v/>
      </c>
      <c r="F12" s="24" t="str">
        <f>IF(更新リスト型!G30="","",更新リスト型!G30)</f>
        <v/>
      </c>
      <c r="G12" s="24" t="str">
        <f>IF(更新リスト型_In!L15&lt;&gt;更新リスト型!M30,2,IF(更新リスト型_In!G15="","",更新リスト型_In!G15))</f>
        <v/>
      </c>
      <c r="H12" s="24" t="str">
        <f>IF(更新リスト型!I30="","",更新リスト型!I30)</f>
        <v/>
      </c>
      <c r="I12" s="24" t="str">
        <f>IF(更新リスト型!J30="","",更新リスト型!J30)</f>
        <v/>
      </c>
      <c r="J12" s="24" t="str">
        <f>IF(更新リスト型!K30="","",更新リスト型!K30)</f>
        <v/>
      </c>
      <c r="K12" s="24" t="str">
        <f>IF(更新リスト型!L30="","",更新リスト型!L30)</f>
        <v/>
      </c>
    </row>
    <row r="13" spans="2:11" x14ac:dyDescent="0.2">
      <c r="B13" s="24" t="str">
        <f>IF(更新リスト型!C31="","",更新リスト型!C31)</f>
        <v/>
      </c>
      <c r="C13" s="24" t="str">
        <f>IF(更新リスト型!D31="","",更新リスト型!D31)</f>
        <v/>
      </c>
      <c r="D13" s="24" t="str">
        <f>IF(更新リスト型!E31="","",更新リスト型!E31)</f>
        <v/>
      </c>
      <c r="E13" s="24" t="str">
        <f>IF(更新リスト型!F31="","",更新リスト型!F31)</f>
        <v/>
      </c>
      <c r="F13" s="24" t="str">
        <f>IF(更新リスト型!G31="","",更新リスト型!G31)</f>
        <v/>
      </c>
      <c r="G13" s="24" t="str">
        <f>IF(更新リスト型_In!L16&lt;&gt;更新リスト型!M31,2,IF(更新リスト型_In!G16="","",更新リスト型_In!G16))</f>
        <v/>
      </c>
      <c r="H13" s="24" t="str">
        <f>IF(更新リスト型!I31="","",更新リスト型!I31)</f>
        <v/>
      </c>
      <c r="I13" s="24" t="str">
        <f>IF(更新リスト型!J31="","",更新リスト型!J31)</f>
        <v/>
      </c>
      <c r="J13" s="24" t="str">
        <f>IF(更新リスト型!K31="","",更新リスト型!K31)</f>
        <v/>
      </c>
      <c r="K13" s="24" t="str">
        <f>IF(更新リスト型!L31="","",更新リスト型!L31)</f>
        <v/>
      </c>
    </row>
    <row r="14" spans="2:11" x14ac:dyDescent="0.2">
      <c r="B14" s="25" t="str">
        <f>IF(更新リスト型!C32="","",更新リスト型!C32)</f>
        <v/>
      </c>
      <c r="C14" s="25" t="str">
        <f>IF(更新リスト型!D32="","",更新リスト型!D32)</f>
        <v/>
      </c>
      <c r="D14" s="25" t="str">
        <f>IF(更新リスト型!E32="","",更新リスト型!E32)</f>
        <v/>
      </c>
      <c r="E14" s="25" t="str">
        <f>IF(更新リスト型!F32="","",更新リスト型!F32)</f>
        <v/>
      </c>
      <c r="F14" s="25" t="str">
        <f>IF(更新リスト型!G32="","",更新リスト型!G32)</f>
        <v/>
      </c>
      <c r="G14" s="25" t="str">
        <f>IF(更新リスト型_In!L17&lt;&gt;更新リスト型!M32,2,IF(更新リスト型_In!G17="","",更新リスト型_In!G17))</f>
        <v/>
      </c>
      <c r="H14" s="25" t="str">
        <f>IF(更新リスト型!I32="","",更新リスト型!I32)</f>
        <v/>
      </c>
      <c r="I14" s="25" t="str">
        <f>IF(更新リスト型!J32="","",更新リスト型!J32)</f>
        <v/>
      </c>
      <c r="J14" s="25" t="str">
        <f>IF(更新リスト型!K32="","",更新リスト型!K32)</f>
        <v/>
      </c>
      <c r="K14" s="25" t="str">
        <f>IF(更新リスト型!L32="","",更新リスト型!L32)</f>
        <v/>
      </c>
    </row>
  </sheetData>
  <phoneticPr fontId="5"/>
  <conditionalFormatting sqref="B5:K14">
    <cfRule type="expression" dxfId="42" priority="1" stopIfTrue="1">
      <formula>$G5=2</formula>
    </cfRule>
  </conditionalFormatting>
  <pageMargins left="0.75" right="0.75" top="1" bottom="1" header="0.51200000000000001" footer="0.51200000000000001"/>
  <pageSetup paperSize="9" scale="90" orientation="portrait" horizontalDpi="96" verticalDpi="96" copies="0" r:id="rId1"/>
  <headerFooter alignWithMargin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77"/>
  <dimension ref="B1:J33"/>
  <sheetViews>
    <sheetView workbookViewId="0"/>
  </sheetViews>
  <sheetFormatPr defaultRowHeight="13.2" x14ac:dyDescent="0.2"/>
  <cols>
    <col min="1" max="1" width="2.6640625" customWidth="1"/>
    <col min="2" max="2" width="4.33203125" customWidth="1"/>
    <col min="4" max="4" width="22.33203125" customWidth="1"/>
    <col min="5" max="5" width="50.6640625" customWidth="1"/>
  </cols>
  <sheetData>
    <row r="1" spans="2:10" x14ac:dyDescent="0.2">
      <c r="J1" s="109"/>
    </row>
    <row r="2" spans="2:10" ht="14.4" x14ac:dyDescent="0.2">
      <c r="B2" s="330" t="s">
        <v>1232</v>
      </c>
      <c r="J2" s="109"/>
    </row>
    <row r="3" spans="2:10" ht="13.8" thickBot="1" x14ac:dyDescent="0.25">
      <c r="J3" s="109"/>
    </row>
    <row r="4" spans="2:10" ht="13.8" thickTop="1" x14ac:dyDescent="0.2">
      <c r="B4" s="39"/>
      <c r="C4" s="660" t="s">
        <v>1381</v>
      </c>
      <c r="D4" s="663" t="s">
        <v>6</v>
      </c>
      <c r="E4" s="669"/>
      <c r="F4" s="669"/>
      <c r="G4" s="669"/>
      <c r="H4" s="349"/>
    </row>
    <row r="5" spans="2:10" x14ac:dyDescent="0.2">
      <c r="B5" s="39"/>
      <c r="C5" s="661"/>
      <c r="D5" s="797"/>
      <c r="E5" s="797"/>
      <c r="F5" s="797"/>
      <c r="G5" s="797"/>
      <c r="H5" s="349"/>
    </row>
    <row r="6" spans="2:10" ht="13.8" thickBot="1" x14ac:dyDescent="0.25">
      <c r="C6" s="662"/>
      <c r="D6" s="670"/>
      <c r="E6" s="670"/>
      <c r="F6" s="670"/>
      <c r="G6" s="670"/>
      <c r="H6" s="349"/>
    </row>
    <row r="7" spans="2:10" ht="13.8" thickTop="1" x14ac:dyDescent="0.2"/>
    <row r="8" spans="2:10" s="36" customFormat="1" ht="15.9" customHeight="1" x14ac:dyDescent="0.2">
      <c r="C8" s="331" t="s">
        <v>1288</v>
      </c>
      <c r="D8" s="102" t="s">
        <v>606</v>
      </c>
      <c r="E8" s="429"/>
      <c r="F8" s="102"/>
      <c r="G8" s="427"/>
      <c r="H8" s="427"/>
    </row>
    <row r="9" spans="2:10" s="36" customFormat="1" ht="13.5" customHeight="1" x14ac:dyDescent="0.2">
      <c r="C9" s="331"/>
      <c r="D9" s="102" t="s">
        <v>672</v>
      </c>
      <c r="E9" s="429"/>
      <c r="F9" s="102"/>
      <c r="G9" s="427"/>
      <c r="H9" s="427"/>
    </row>
    <row r="10" spans="2:10" s="36" customFormat="1" ht="6.75" customHeight="1" x14ac:dyDescent="0.2">
      <c r="C10" s="445"/>
      <c r="D10" s="375"/>
      <c r="E10" s="375"/>
      <c r="F10" s="375"/>
      <c r="G10" s="375"/>
      <c r="H10" s="375"/>
    </row>
    <row r="11" spans="2:10" s="36" customFormat="1" ht="15.9" customHeight="1" x14ac:dyDescent="0.2">
      <c r="C11" s="443"/>
      <c r="D11" s="102" t="s">
        <v>717</v>
      </c>
      <c r="E11" s="429"/>
      <c r="F11" s="102"/>
      <c r="G11" s="427"/>
      <c r="H11" s="427"/>
    </row>
    <row r="12" spans="2:10" s="36" customFormat="1" ht="13.5" customHeight="1" x14ac:dyDescent="0.2">
      <c r="C12" s="443"/>
      <c r="D12" s="102" t="s">
        <v>1367</v>
      </c>
      <c r="E12" s="429"/>
      <c r="F12" s="102"/>
      <c r="G12" s="427"/>
      <c r="H12" s="427"/>
    </row>
    <row r="13" spans="2:10" s="36" customFormat="1" ht="6.75" customHeight="1" x14ac:dyDescent="0.2">
      <c r="C13" s="445"/>
      <c r="D13" s="375"/>
      <c r="E13" s="375"/>
      <c r="F13" s="375"/>
      <c r="G13" s="375"/>
      <c r="H13" s="375"/>
    </row>
    <row r="14" spans="2:10" s="36" customFormat="1" ht="13.5" customHeight="1" x14ac:dyDescent="0.2">
      <c r="C14" s="443"/>
      <c r="D14" s="102" t="s">
        <v>678</v>
      </c>
      <c r="E14" s="429"/>
      <c r="F14" s="102"/>
      <c r="G14" s="427"/>
      <c r="H14" s="427"/>
    </row>
    <row r="15" spans="2:10" s="36" customFormat="1" ht="13.5" customHeight="1" x14ac:dyDescent="0.2">
      <c r="C15" s="443"/>
      <c r="D15" s="102" t="s">
        <v>1291</v>
      </c>
      <c r="E15" s="429"/>
      <c r="F15" s="102"/>
      <c r="G15" s="427"/>
      <c r="H15" s="427"/>
    </row>
    <row r="17" spans="4:6" x14ac:dyDescent="0.2">
      <c r="D17" s="473" t="s">
        <v>1264</v>
      </c>
      <c r="E17" s="311">
        <v>2</v>
      </c>
      <c r="F17" s="431" t="str">
        <f>IF(E17=2,"ダイアログ指定",IF(E17=1,"直接指定",""))</f>
        <v>ダイアログ指定</v>
      </c>
    </row>
    <row r="18" spans="4:6" x14ac:dyDescent="0.2">
      <c r="D18" s="473" t="s">
        <v>1263</v>
      </c>
      <c r="E18" s="311" t="str">
        <f>メニュー_システムパス名&amp;"\SampleDB.csv"</f>
        <v>\SampleDB.csv</v>
      </c>
      <c r="F18" s="431"/>
    </row>
    <row r="19" spans="4:6" x14ac:dyDescent="0.2">
      <c r="D19" s="474" t="s">
        <v>1271</v>
      </c>
      <c r="E19" s="280">
        <v>2</v>
      </c>
      <c r="F19" s="431" t="str">
        <f>IF(E19=4,"指定フォルダ",IF(E19=3,"デスクトップ",IF(E19=2,"マイドキュメント",IF(E19=1,"前回のフォルダ",""))))</f>
        <v>マイドキュメント</v>
      </c>
    </row>
    <row r="20" spans="4:6" x14ac:dyDescent="0.2">
      <c r="D20" s="473" t="s">
        <v>1272</v>
      </c>
      <c r="E20" s="280" t="str">
        <f>メニュー_システムパス名&amp;""</f>
        <v/>
      </c>
      <c r="F20" s="431"/>
    </row>
    <row r="21" spans="4:6" x14ac:dyDescent="0.2">
      <c r="D21" s="474" t="s">
        <v>590</v>
      </c>
      <c r="E21" s="280">
        <v>5</v>
      </c>
      <c r="F21" s="431" t="str">
        <f>IF(E21=5,"ユーザ指定",IF(E21=4,"実行ﾌｧｲﾙ以外",IF(E21=3,"テキスト",IF(E21=2,"Excelﾌﾞｯｸ",IF(E21=1,"画像","")))))</f>
        <v>ユーザ指定</v>
      </c>
    </row>
    <row r="22" spans="4:6" x14ac:dyDescent="0.2">
      <c r="D22" s="474" t="s">
        <v>591</v>
      </c>
      <c r="E22" s="280"/>
      <c r="F22" s="431"/>
    </row>
    <row r="23" spans="4:6" x14ac:dyDescent="0.2">
      <c r="D23" s="473" t="s">
        <v>1265</v>
      </c>
      <c r="E23" s="280">
        <v>1</v>
      </c>
      <c r="F23" s="431" t="str">
        <f>IF(E23=2,"DBSサーバ",IF(E23=1,"クライアント",""))</f>
        <v>クライアント</v>
      </c>
    </row>
    <row r="24" spans="4:6" x14ac:dyDescent="0.2">
      <c r="D24" s="473" t="s">
        <v>1266</v>
      </c>
      <c r="E24" s="280" t="str">
        <f>メニュー_システムパス名&amp;"\UploadFile.dat"</f>
        <v>\UploadFile.dat</v>
      </c>
      <c r="F24" s="431"/>
    </row>
    <row r="25" spans="4:6" x14ac:dyDescent="0.2">
      <c r="D25" s="473" t="s">
        <v>10</v>
      </c>
      <c r="E25" s="280">
        <v>2</v>
      </c>
      <c r="F25" s="431" t="str">
        <f>IF(E25=2,"確認ダイアログ",IF(E25=1,"上書き",IF(E25=3,"エラー","")))</f>
        <v>確認ダイアログ</v>
      </c>
    </row>
    <row r="26" spans="4:6" x14ac:dyDescent="0.2">
      <c r="D26" s="474" t="s">
        <v>1269</v>
      </c>
      <c r="E26" s="280" t="s">
        <v>695</v>
      </c>
      <c r="F26" s="431"/>
    </row>
    <row r="27" spans="4:6" x14ac:dyDescent="0.2">
      <c r="D27" s="474" t="s">
        <v>1270</v>
      </c>
      <c r="E27" s="280" t="s">
        <v>696</v>
      </c>
      <c r="F27" s="431"/>
    </row>
    <row r="28" spans="4:6" x14ac:dyDescent="0.2">
      <c r="D28" s="326"/>
    </row>
    <row r="29" spans="4:6" x14ac:dyDescent="0.2">
      <c r="D29" s="470" t="s">
        <v>538</v>
      </c>
      <c r="E29" s="313"/>
    </row>
    <row r="30" spans="4:6" x14ac:dyDescent="0.2">
      <c r="D30" s="470" t="s">
        <v>539</v>
      </c>
      <c r="E30" s="313"/>
    </row>
    <row r="32" spans="4:6" x14ac:dyDescent="0.2">
      <c r="D32" s="476" t="s">
        <v>687</v>
      </c>
      <c r="E32" s="477"/>
      <c r="F32" s="427" t="s">
        <v>1366</v>
      </c>
    </row>
    <row r="33" spans="4:6" x14ac:dyDescent="0.2">
      <c r="D33" s="476" t="s">
        <v>716</v>
      </c>
      <c r="E33" s="477"/>
      <c r="F33" s="427" t="s">
        <v>1366</v>
      </c>
    </row>
  </sheetData>
  <mergeCells count="2">
    <mergeCell ref="C4:C6"/>
    <mergeCell ref="D4:G6"/>
  </mergeCells>
  <phoneticPr fontId="5"/>
  <dataValidations count="4">
    <dataValidation type="list" allowBlank="1" showInputMessage="1" showErrorMessage="1" sqref="E23 E17" xr:uid="{00000000-0002-0000-5900-000000000000}">
      <formula1>"1,2"</formula1>
    </dataValidation>
    <dataValidation type="list" allowBlank="1" showInputMessage="1" showErrorMessage="1" sqref="E19" xr:uid="{00000000-0002-0000-5900-000001000000}">
      <formula1>"1,2,3,4"</formula1>
    </dataValidation>
    <dataValidation type="list" allowBlank="1" showInputMessage="1" showErrorMessage="1" sqref="E25" xr:uid="{00000000-0002-0000-5900-000002000000}">
      <formula1>"1,2,3"</formula1>
    </dataValidation>
    <dataValidation type="list" allowBlank="1" showInputMessage="1" showErrorMessage="1" sqref="E21" xr:uid="{00000000-0002-0000-5900-000003000000}">
      <formula1>"1,2,3,4,5"</formula1>
    </dataValidation>
  </dataValidations>
  <pageMargins left="0.75" right="0.75" top="1" bottom="1" header="0.51200000000000001" footer="0.51200000000000001"/>
  <pageSetup paperSize="9" orientation="portrait" verticalDpi="200" r:id="rId1"/>
  <headerFooter alignWithMargins="0"/>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78"/>
  <dimension ref="B2:H33"/>
  <sheetViews>
    <sheetView workbookViewId="0"/>
  </sheetViews>
  <sheetFormatPr defaultRowHeight="13.2" x14ac:dyDescent="0.2"/>
  <cols>
    <col min="1" max="1" width="2.6640625" customWidth="1"/>
    <col min="2" max="2" width="4.33203125" customWidth="1"/>
    <col min="4" max="4" width="22.33203125" customWidth="1"/>
    <col min="5" max="5" width="50.6640625" customWidth="1"/>
  </cols>
  <sheetData>
    <row r="2" spans="2:8" ht="14.4" x14ac:dyDescent="0.2">
      <c r="B2" s="330" t="s">
        <v>1233</v>
      </c>
      <c r="C2" s="79"/>
      <c r="D2" s="79"/>
      <c r="E2" s="79"/>
      <c r="F2" s="79"/>
      <c r="G2" s="79"/>
      <c r="H2" s="79"/>
    </row>
    <row r="3" spans="2:8" ht="13.8" thickBot="1" x14ac:dyDescent="0.25"/>
    <row r="4" spans="2:8" ht="13.8" thickTop="1" x14ac:dyDescent="0.2">
      <c r="B4" s="39"/>
      <c r="C4" s="660" t="s">
        <v>1381</v>
      </c>
      <c r="D4" s="790" t="s">
        <v>147</v>
      </c>
      <c r="E4" s="669"/>
      <c r="F4" s="669"/>
      <c r="G4" s="669"/>
      <c r="H4" s="795"/>
    </row>
    <row r="5" spans="2:8" x14ac:dyDescent="0.2">
      <c r="B5" s="39"/>
      <c r="C5" s="661"/>
      <c r="D5" s="800"/>
      <c r="E5" s="796"/>
      <c r="F5" s="796"/>
      <c r="G5" s="796"/>
      <c r="H5" s="798"/>
    </row>
    <row r="6" spans="2:8" ht="13.8" thickBot="1" x14ac:dyDescent="0.25">
      <c r="C6" s="662"/>
      <c r="D6" s="791"/>
      <c r="E6" s="670"/>
      <c r="F6" s="670"/>
      <c r="G6" s="670"/>
      <c r="H6" s="799"/>
    </row>
    <row r="7" spans="2:8" ht="13.8" thickTop="1" x14ac:dyDescent="0.2"/>
    <row r="8" spans="2:8" s="36" customFormat="1" ht="15.9" customHeight="1" x14ac:dyDescent="0.2">
      <c r="C8" s="331" t="s">
        <v>1288</v>
      </c>
      <c r="D8" s="102" t="s">
        <v>148</v>
      </c>
      <c r="E8" s="429"/>
      <c r="F8" s="102"/>
      <c r="G8" s="427"/>
      <c r="H8" s="427"/>
    </row>
    <row r="9" spans="2:8" s="36" customFormat="1" ht="13.5" customHeight="1" x14ac:dyDescent="0.2">
      <c r="C9" s="331"/>
      <c r="D9" s="102" t="s">
        <v>149</v>
      </c>
      <c r="E9" s="429"/>
      <c r="F9" s="102"/>
      <c r="G9" s="427"/>
      <c r="H9" s="427"/>
    </row>
    <row r="10" spans="2:8" s="36" customFormat="1" ht="6.75" customHeight="1" x14ac:dyDescent="0.2">
      <c r="C10" s="445"/>
      <c r="D10" s="375"/>
      <c r="E10" s="375"/>
      <c r="F10" s="375"/>
      <c r="G10" s="375"/>
      <c r="H10" s="375"/>
    </row>
    <row r="11" spans="2:8" s="36" customFormat="1" ht="13.5" customHeight="1" x14ac:dyDescent="0.2">
      <c r="C11" s="443"/>
      <c r="D11" s="102" t="s">
        <v>150</v>
      </c>
      <c r="E11" s="429"/>
      <c r="F11" s="102"/>
      <c r="G11" s="427"/>
      <c r="H11" s="427"/>
    </row>
    <row r="12" spans="2:8" s="36" customFormat="1" ht="13.5" customHeight="1" x14ac:dyDescent="0.2">
      <c r="C12" s="331"/>
      <c r="D12" s="102" t="s">
        <v>151</v>
      </c>
      <c r="E12" s="429"/>
      <c r="F12" s="102"/>
      <c r="G12" s="427"/>
      <c r="H12" s="427"/>
    </row>
    <row r="13" spans="2:8" s="36" customFormat="1" ht="13.5" customHeight="1" x14ac:dyDescent="0.2">
      <c r="C13" s="331"/>
      <c r="D13" s="102" t="s">
        <v>755</v>
      </c>
      <c r="E13" s="429"/>
      <c r="F13" s="102"/>
      <c r="G13" s="427"/>
      <c r="H13" s="427"/>
    </row>
    <row r="14" spans="2:8" s="36" customFormat="1" ht="6.75" customHeight="1" x14ac:dyDescent="0.2">
      <c r="C14" s="445"/>
      <c r="D14" s="375"/>
      <c r="E14" s="375"/>
      <c r="F14" s="375"/>
      <c r="G14" s="375"/>
      <c r="H14" s="375"/>
    </row>
    <row r="15" spans="2:8" s="36" customFormat="1" ht="13.5" customHeight="1" x14ac:dyDescent="0.2">
      <c r="C15" s="443"/>
      <c r="D15" s="102" t="s">
        <v>731</v>
      </c>
      <c r="E15" s="429"/>
      <c r="F15" s="102"/>
      <c r="G15" s="427"/>
      <c r="H15" s="427"/>
    </row>
    <row r="16" spans="2:8" s="36" customFormat="1" ht="13.5" customHeight="1" x14ac:dyDescent="0.2">
      <c r="C16" s="443"/>
      <c r="D16" s="102" t="s">
        <v>1291</v>
      </c>
      <c r="E16" s="429"/>
      <c r="F16" s="102"/>
      <c r="G16" s="427"/>
      <c r="H16" s="427"/>
    </row>
    <row r="17" spans="3:8" x14ac:dyDescent="0.2">
      <c r="C17" s="145"/>
      <c r="G17" s="53"/>
      <c r="H17" s="53"/>
    </row>
    <row r="18" spans="3:8" x14ac:dyDescent="0.2">
      <c r="D18" s="473" t="s">
        <v>1323</v>
      </c>
      <c r="E18" s="311">
        <v>2</v>
      </c>
      <c r="F18" s="431" t="str">
        <f>IF(E18=2,"ダイアログ指定",IF(E18=1,"直接指定",""))</f>
        <v>ダイアログ指定</v>
      </c>
      <c r="G18" s="36"/>
    </row>
    <row r="19" spans="3:8" x14ac:dyDescent="0.2">
      <c r="D19" s="473" t="s">
        <v>586</v>
      </c>
      <c r="E19" s="280">
        <v>1</v>
      </c>
      <c r="F19" s="431" t="str">
        <f>IF(E19=2,"DBSサーバ",IF(E19=1,"クライアント",""))</f>
        <v>クライアント</v>
      </c>
      <c r="G19" s="36"/>
    </row>
    <row r="20" spans="3:8" x14ac:dyDescent="0.2">
      <c r="D20" s="473" t="s">
        <v>1322</v>
      </c>
      <c r="E20" s="280" t="str">
        <f>メニュー_システムパス名&amp;"\SampleDB.csv"</f>
        <v>\SampleDB.csv</v>
      </c>
      <c r="F20" s="431"/>
      <c r="G20" s="36"/>
    </row>
    <row r="21" spans="3:8" x14ac:dyDescent="0.2">
      <c r="D21" s="474" t="s">
        <v>1324</v>
      </c>
      <c r="E21" s="280">
        <v>4</v>
      </c>
      <c r="F21" s="431" t="str">
        <f>IF(E21=4,"指定フォルダ",IF(E21=3,"デスクトップ",IF(E21=2,"マイドキュメント",IF(E21=1,"前回のフォルダ",""))))</f>
        <v>指定フォルダ</v>
      </c>
      <c r="G21" s="36"/>
    </row>
    <row r="22" spans="3:8" x14ac:dyDescent="0.2">
      <c r="D22" s="474" t="s">
        <v>1325</v>
      </c>
      <c r="E22" s="348" t="str">
        <f>メニュー_システムパス名&amp;""</f>
        <v/>
      </c>
      <c r="F22" s="431"/>
      <c r="G22" s="36"/>
    </row>
    <row r="23" spans="3:8" x14ac:dyDescent="0.2">
      <c r="D23" s="474" t="s">
        <v>1326</v>
      </c>
      <c r="E23" s="280">
        <v>5</v>
      </c>
      <c r="F23" s="431" t="str">
        <f>IF(E23=5,"ユーザ指定",IF(E23=4,"実行ﾌｧｲﾙ以外",IF(E23=3,"テキスト",IF(E23=2,"Excelﾌﾞｯｸ",IF(E23=1,"画像","")))))</f>
        <v>ユーザ指定</v>
      </c>
      <c r="G23" s="36"/>
    </row>
    <row r="24" spans="3:8" x14ac:dyDescent="0.2">
      <c r="D24" s="474" t="s">
        <v>587</v>
      </c>
      <c r="E24" s="348"/>
      <c r="F24" s="431"/>
      <c r="G24" s="36"/>
    </row>
    <row r="25" spans="3:8" x14ac:dyDescent="0.2">
      <c r="D25" s="473" t="s">
        <v>617</v>
      </c>
      <c r="E25" s="311">
        <v>2</v>
      </c>
      <c r="F25" s="431" t="str">
        <f>IF(E25=2,"ダイアログ指定",IF(E25=1,"直接指定",""))</f>
        <v>ダイアログ指定</v>
      </c>
      <c r="G25" s="36"/>
    </row>
    <row r="26" spans="3:8" x14ac:dyDescent="0.2">
      <c r="D26" s="473" t="s">
        <v>618</v>
      </c>
      <c r="E26" s="280" t="str">
        <f>メニュー_システムパス名&amp;""</f>
        <v/>
      </c>
      <c r="F26" s="431"/>
      <c r="G26" s="36"/>
    </row>
    <row r="27" spans="3:8" x14ac:dyDescent="0.2">
      <c r="D27" s="473" t="s">
        <v>619</v>
      </c>
      <c r="E27" s="280" t="s">
        <v>634</v>
      </c>
      <c r="F27" s="431"/>
      <c r="G27" s="36"/>
    </row>
    <row r="28" spans="3:8" x14ac:dyDescent="0.2">
      <c r="D28" s="474" t="s">
        <v>588</v>
      </c>
      <c r="E28" s="280">
        <v>2</v>
      </c>
      <c r="F28" s="431" t="str">
        <f>IF(E28=4,"指定フォルダ",IF(E28=3,"デスクトップ",IF(E28=2,"マイドキュメント",IF(E28=1,"前回のフォルダ",""))))</f>
        <v>マイドキュメント</v>
      </c>
      <c r="G28" s="36"/>
    </row>
    <row r="29" spans="3:8" x14ac:dyDescent="0.2">
      <c r="D29" s="474" t="s">
        <v>589</v>
      </c>
      <c r="E29" s="312" t="str">
        <f>メニュー_システムパス名&amp;""</f>
        <v/>
      </c>
      <c r="F29" s="431"/>
      <c r="G29" s="36"/>
    </row>
    <row r="30" spans="3:8" x14ac:dyDescent="0.2">
      <c r="D30" s="473" t="s">
        <v>10</v>
      </c>
      <c r="E30" s="280">
        <v>2</v>
      </c>
      <c r="F30" s="431" t="str">
        <f>IF(E30=2,"確認ダイアログ",IF(E30=1,"上書き",IF(E30=3,"エラー","")))</f>
        <v>確認ダイアログ</v>
      </c>
      <c r="G30" s="36"/>
    </row>
    <row r="31" spans="3:8" x14ac:dyDescent="0.2">
      <c r="D31" s="473" t="s">
        <v>1307</v>
      </c>
      <c r="E31" s="280">
        <v>2</v>
      </c>
      <c r="F31" s="431" t="str">
        <f>IF(E31=2,"ON",IF(E31=1,"OFF",""))</f>
        <v>ON</v>
      </c>
      <c r="G31" s="36"/>
    </row>
    <row r="32" spans="3:8" x14ac:dyDescent="0.2">
      <c r="D32" s="155"/>
    </row>
    <row r="33" spans="4:4" x14ac:dyDescent="0.2">
      <c r="D33" s="155"/>
    </row>
  </sheetData>
  <mergeCells count="2">
    <mergeCell ref="C4:C6"/>
    <mergeCell ref="D4:H6"/>
  </mergeCells>
  <phoneticPr fontId="5"/>
  <dataValidations count="4">
    <dataValidation type="list" allowBlank="1" showInputMessage="1" showErrorMessage="1" sqref="E31 E25 E18:E19" xr:uid="{00000000-0002-0000-5A00-000000000000}">
      <formula1>"1,2"</formula1>
    </dataValidation>
    <dataValidation type="list" allowBlank="1" showInputMessage="1" showErrorMessage="1" sqref="E28 E21" xr:uid="{00000000-0002-0000-5A00-000001000000}">
      <formula1>"1,2,3,4"</formula1>
    </dataValidation>
    <dataValidation type="list" allowBlank="1" showInputMessage="1" showErrorMessage="1" sqref="E23" xr:uid="{00000000-0002-0000-5A00-000002000000}">
      <formula1>"1,2,3,4,5"</formula1>
    </dataValidation>
    <dataValidation type="list" allowBlank="1" showInputMessage="1" showErrorMessage="1" sqref="E30" xr:uid="{00000000-0002-0000-5A00-000003000000}">
      <formula1>"1,2,3"</formula1>
    </dataValidation>
  </dataValidations>
  <pageMargins left="0.75" right="0.75" top="1" bottom="1" header="0.51200000000000001" footer="0.51200000000000001"/>
  <pageSetup paperSize="9" orientation="portrait" horizontalDpi="200" verticalDpi="200" r:id="rId1"/>
  <headerFooter alignWithMargins="0"/>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81"/>
  <dimension ref="B2:K32"/>
  <sheetViews>
    <sheetView showRowColHeaders="0" workbookViewId="0"/>
  </sheetViews>
  <sheetFormatPr defaultRowHeight="13.2" x14ac:dyDescent="0.2"/>
  <cols>
    <col min="1" max="1" width="2.6640625" customWidth="1"/>
    <col min="2" max="2" width="4.33203125" customWidth="1"/>
    <col min="4" max="4" width="3.88671875" customWidth="1"/>
    <col min="5" max="5" width="12.6640625" customWidth="1"/>
    <col min="6" max="6" width="24.6640625" customWidth="1"/>
    <col min="7" max="7" width="60.6640625" customWidth="1"/>
  </cols>
  <sheetData>
    <row r="2" spans="2:11" ht="14.4" x14ac:dyDescent="0.2">
      <c r="B2" s="330" t="s">
        <v>1234</v>
      </c>
    </row>
    <row r="3" spans="2:11" ht="13.8" thickBot="1" x14ac:dyDescent="0.25"/>
    <row r="4" spans="2:11" ht="14.25" customHeight="1" thickTop="1" x14ac:dyDescent="0.2">
      <c r="C4" s="748" t="s">
        <v>480</v>
      </c>
      <c r="D4" s="690" t="s">
        <v>647</v>
      </c>
      <c r="E4" s="867"/>
      <c r="F4" s="867"/>
      <c r="G4" s="867"/>
      <c r="H4" s="868"/>
      <c r="I4" s="310"/>
      <c r="J4" s="310"/>
      <c r="K4" s="310"/>
    </row>
    <row r="5" spans="2:11" x14ac:dyDescent="0.2">
      <c r="C5" s="865"/>
      <c r="D5" s="869"/>
      <c r="E5" s="870"/>
      <c r="F5" s="870"/>
      <c r="G5" s="870"/>
      <c r="H5" s="871"/>
      <c r="I5" s="310"/>
      <c r="J5" s="310"/>
      <c r="K5" s="310"/>
    </row>
    <row r="6" spans="2:11" x14ac:dyDescent="0.2">
      <c r="C6" s="865"/>
      <c r="D6" s="869"/>
      <c r="E6" s="870"/>
      <c r="F6" s="870"/>
      <c r="G6" s="870"/>
      <c r="H6" s="871"/>
      <c r="I6" s="310"/>
      <c r="J6" s="310"/>
      <c r="K6" s="310"/>
    </row>
    <row r="7" spans="2:11" ht="13.8" thickBot="1" x14ac:dyDescent="0.25">
      <c r="C7" s="866"/>
      <c r="D7" s="872"/>
      <c r="E7" s="873"/>
      <c r="F7" s="873"/>
      <c r="G7" s="873"/>
      <c r="H7" s="874"/>
      <c r="I7" s="310"/>
      <c r="J7" s="310"/>
      <c r="K7" s="310"/>
    </row>
    <row r="8" spans="2:11" ht="13.8" thickTop="1" x14ac:dyDescent="0.2">
      <c r="C8" s="336"/>
      <c r="D8" s="336"/>
      <c r="E8" s="336"/>
      <c r="F8" s="336"/>
      <c r="G8" s="336"/>
    </row>
    <row r="9" spans="2:11" x14ac:dyDescent="0.2">
      <c r="C9" s="335"/>
      <c r="D9" s="335"/>
      <c r="E9" s="335"/>
      <c r="F9" s="335"/>
      <c r="G9" s="335"/>
    </row>
    <row r="10" spans="2:11" s="36" customFormat="1" ht="13.5" customHeight="1" x14ac:dyDescent="0.2">
      <c r="C10" s="331" t="s">
        <v>1377</v>
      </c>
      <c r="D10" s="443" t="s">
        <v>648</v>
      </c>
      <c r="F10" s="36" t="s">
        <v>654</v>
      </c>
    </row>
    <row r="11" spans="2:11" s="36" customFormat="1" x14ac:dyDescent="0.2">
      <c r="D11" s="478"/>
    </row>
    <row r="12" spans="2:11" s="36" customFormat="1" x14ac:dyDescent="0.2">
      <c r="D12" s="443" t="s">
        <v>649</v>
      </c>
      <c r="F12" s="36" t="s">
        <v>660</v>
      </c>
    </row>
    <row r="13" spans="2:11" s="36" customFormat="1" x14ac:dyDescent="0.2">
      <c r="D13" s="452"/>
      <c r="F13" s="102"/>
    </row>
    <row r="14" spans="2:11" s="36" customFormat="1" x14ac:dyDescent="0.2">
      <c r="D14" s="443" t="s">
        <v>650</v>
      </c>
      <c r="F14" s="36" t="s">
        <v>697</v>
      </c>
    </row>
    <row r="15" spans="2:11" s="36" customFormat="1" x14ac:dyDescent="0.2">
      <c r="D15" s="452"/>
    </row>
    <row r="16" spans="2:11" s="36" customFormat="1" x14ac:dyDescent="0.2">
      <c r="D16" s="443" t="s">
        <v>651</v>
      </c>
      <c r="F16" s="36" t="s">
        <v>658</v>
      </c>
    </row>
    <row r="17" spans="3:9" s="36" customFormat="1" x14ac:dyDescent="0.2">
      <c r="D17" s="452"/>
    </row>
    <row r="18" spans="3:9" s="36" customFormat="1" x14ac:dyDescent="0.2">
      <c r="D18" s="443" t="s">
        <v>652</v>
      </c>
      <c r="F18" s="36" t="s">
        <v>659</v>
      </c>
    </row>
    <row r="19" spans="3:9" s="36" customFormat="1" x14ac:dyDescent="0.2">
      <c r="D19" s="452"/>
    </row>
    <row r="20" spans="3:9" s="36" customFormat="1" x14ac:dyDescent="0.2">
      <c r="D20" s="443" t="s">
        <v>653</v>
      </c>
      <c r="F20" s="36" t="s">
        <v>1375</v>
      </c>
    </row>
    <row r="21" spans="3:9" s="36" customFormat="1" x14ac:dyDescent="0.2"/>
    <row r="22" spans="3:9" s="36" customFormat="1" x14ac:dyDescent="0.2">
      <c r="C22" s="331" t="s">
        <v>875</v>
      </c>
      <c r="D22" s="331" t="s">
        <v>1073</v>
      </c>
      <c r="E22" s="102" t="s">
        <v>90</v>
      </c>
      <c r="F22" s="427"/>
      <c r="G22" s="427"/>
      <c r="H22" s="427"/>
      <c r="I22" s="427"/>
    </row>
    <row r="23" spans="3:9" s="36" customFormat="1" x14ac:dyDescent="0.2">
      <c r="C23" s="331"/>
      <c r="D23" s="331"/>
      <c r="E23" s="102"/>
      <c r="F23" s="473" t="s">
        <v>661</v>
      </c>
      <c r="G23" s="280" t="str">
        <f>メニュー_システムパス名&amp;"\Folder1"</f>
        <v>\Folder1</v>
      </c>
      <c r="H23" s="427"/>
      <c r="I23" s="427"/>
    </row>
    <row r="24" spans="3:9" s="36" customFormat="1" x14ac:dyDescent="0.2">
      <c r="C24" s="102"/>
      <c r="D24" s="331"/>
      <c r="E24" s="102"/>
      <c r="F24" s="427"/>
      <c r="G24" s="427"/>
      <c r="H24" s="427"/>
      <c r="I24" s="427"/>
    </row>
    <row r="25" spans="3:9" s="36" customFormat="1" x14ac:dyDescent="0.2">
      <c r="C25" s="102"/>
      <c r="D25" s="331" t="s">
        <v>1394</v>
      </c>
      <c r="E25" s="102" t="s">
        <v>91</v>
      </c>
      <c r="F25" s="427"/>
      <c r="G25" s="427"/>
      <c r="H25" s="427"/>
      <c r="I25" s="427"/>
    </row>
    <row r="26" spans="3:9" s="36" customFormat="1" x14ac:dyDescent="0.2">
      <c r="C26" s="331"/>
      <c r="D26" s="331"/>
      <c r="E26" s="102"/>
      <c r="F26" s="473" t="s">
        <v>661</v>
      </c>
      <c r="G26" s="280" t="str">
        <f>メニュー_システムパス名&amp;"\Folder2"</f>
        <v>\Folder2</v>
      </c>
      <c r="H26" s="427"/>
      <c r="I26" s="427"/>
    </row>
    <row r="27" spans="3:9" s="36" customFormat="1" x14ac:dyDescent="0.2">
      <c r="C27" s="427"/>
      <c r="D27" s="427"/>
      <c r="E27" s="427"/>
      <c r="F27" s="427"/>
      <c r="G27" s="427"/>
      <c r="H27" s="427"/>
      <c r="I27" s="427"/>
    </row>
    <row r="28" spans="3:9" s="36" customFormat="1" x14ac:dyDescent="0.2">
      <c r="C28" s="427"/>
      <c r="D28" s="331" t="s">
        <v>662</v>
      </c>
      <c r="E28" s="102" t="s">
        <v>92</v>
      </c>
      <c r="F28" s="427"/>
      <c r="G28" s="427"/>
      <c r="H28" s="427"/>
      <c r="I28" s="427"/>
    </row>
    <row r="29" spans="3:9" s="36" customFormat="1" x14ac:dyDescent="0.2">
      <c r="C29" s="331"/>
      <c r="D29" s="331"/>
      <c r="E29" s="102"/>
      <c r="F29" s="473" t="s">
        <v>661</v>
      </c>
      <c r="G29" s="280" t="str">
        <f>メニュー_システムパス名&amp;"\Folder1\FileCopy.txt"</f>
        <v>\Folder1\FileCopy.txt</v>
      </c>
      <c r="H29" s="427"/>
      <c r="I29" s="427"/>
    </row>
    <row r="30" spans="3:9" s="36" customFormat="1" x14ac:dyDescent="0.2">
      <c r="C30" s="331"/>
      <c r="D30" s="331"/>
      <c r="E30" s="102"/>
      <c r="F30" s="427"/>
      <c r="G30" s="427"/>
      <c r="H30" s="427"/>
      <c r="I30" s="427"/>
    </row>
    <row r="31" spans="3:9" s="36" customFormat="1" x14ac:dyDescent="0.2">
      <c r="C31" s="427"/>
      <c r="D31" s="331" t="s">
        <v>663</v>
      </c>
      <c r="E31" s="102" t="s">
        <v>93</v>
      </c>
      <c r="F31" s="427"/>
      <c r="G31" s="427"/>
      <c r="H31" s="427"/>
      <c r="I31" s="427"/>
    </row>
    <row r="32" spans="3:9" s="36" customFormat="1" x14ac:dyDescent="0.2">
      <c r="F32" s="473" t="s">
        <v>661</v>
      </c>
      <c r="G32" s="280" t="str">
        <f>メニュー_システムパス名&amp;"\Folder2\FileMove.xlsx"</f>
        <v>\Folder2\FileMove.xlsx</v>
      </c>
    </row>
  </sheetData>
  <mergeCells count="2">
    <mergeCell ref="C4:C7"/>
    <mergeCell ref="D4:H7"/>
  </mergeCells>
  <phoneticPr fontId="5"/>
  <pageMargins left="0.75" right="0.75" top="1" bottom="1" header="0.51200000000000001" footer="0.51200000000000001"/>
  <pageSetup paperSize="9" orientation="portrait" verticalDpi="0" r:id="rId1"/>
  <headerFooter alignWithMargins="0"/>
  <ignoredErrors>
    <ignoredError sqref="D10 D12 D14 D16 D18 D20" numberStoredAsText="1"/>
  </ignoredErrors>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79"/>
  <dimension ref="B2:H28"/>
  <sheetViews>
    <sheetView workbookViewId="0"/>
  </sheetViews>
  <sheetFormatPr defaultRowHeight="13.2" x14ac:dyDescent="0.2"/>
  <cols>
    <col min="1" max="1" width="2.6640625" customWidth="1"/>
    <col min="2" max="2" width="4.33203125" customWidth="1"/>
    <col min="4" max="4" width="22.33203125" customWidth="1"/>
    <col min="5" max="5" width="50.6640625" customWidth="1"/>
    <col min="6" max="6" width="19.6640625" customWidth="1"/>
  </cols>
  <sheetData>
    <row r="2" spans="2:8" ht="14.4" x14ac:dyDescent="0.2">
      <c r="B2" s="330" t="s">
        <v>1237</v>
      </c>
      <c r="C2" s="79"/>
      <c r="D2" s="79"/>
      <c r="E2" s="79"/>
      <c r="F2" s="79"/>
      <c r="G2" s="79"/>
    </row>
    <row r="3" spans="2:8" ht="13.8" thickBot="1" x14ac:dyDescent="0.25"/>
    <row r="4" spans="2:8" ht="13.8" thickTop="1" x14ac:dyDescent="0.2">
      <c r="B4" s="39"/>
      <c r="C4" s="660" t="s">
        <v>1381</v>
      </c>
      <c r="D4" s="687" t="s">
        <v>94</v>
      </c>
      <c r="E4" s="680"/>
      <c r="F4" s="355"/>
      <c r="G4" s="81"/>
    </row>
    <row r="5" spans="2:8" x14ac:dyDescent="0.2">
      <c r="B5" s="39"/>
      <c r="C5" s="661"/>
      <c r="D5" s="688"/>
      <c r="E5" s="682"/>
      <c r="F5" s="355"/>
      <c r="G5" s="81"/>
    </row>
    <row r="6" spans="2:8" ht="13.8" thickBot="1" x14ac:dyDescent="0.25">
      <c r="C6" s="662"/>
      <c r="D6" s="689"/>
      <c r="E6" s="684"/>
      <c r="F6" s="355"/>
      <c r="G6" s="81"/>
    </row>
    <row r="7" spans="2:8" ht="13.8" thickTop="1" x14ac:dyDescent="0.2"/>
    <row r="8" spans="2:8" s="36" customFormat="1" ht="15.9" customHeight="1" x14ac:dyDescent="0.2">
      <c r="C8" s="331" t="s">
        <v>1288</v>
      </c>
      <c r="D8" s="102" t="s">
        <v>98</v>
      </c>
      <c r="E8" s="429"/>
      <c r="F8" s="102"/>
      <c r="G8" s="427"/>
      <c r="H8" s="427"/>
    </row>
    <row r="9" spans="2:8" s="36" customFormat="1" ht="13.5" customHeight="1" x14ac:dyDescent="0.2">
      <c r="C9" s="331"/>
      <c r="D9" s="102" t="s">
        <v>97</v>
      </c>
      <c r="E9" s="429"/>
      <c r="F9" s="102"/>
      <c r="G9" s="427"/>
      <c r="H9" s="427"/>
    </row>
    <row r="10" spans="2:8" s="36" customFormat="1" ht="6.75" customHeight="1" x14ac:dyDescent="0.2">
      <c r="C10" s="445"/>
      <c r="D10" s="375"/>
      <c r="E10" s="375"/>
      <c r="F10" s="375"/>
      <c r="G10" s="375"/>
      <c r="H10" s="375"/>
    </row>
    <row r="11" spans="2:8" s="36" customFormat="1" ht="13.5" customHeight="1" x14ac:dyDescent="0.2">
      <c r="C11" s="443"/>
      <c r="D11" s="102" t="s">
        <v>99</v>
      </c>
      <c r="E11" s="429"/>
      <c r="F11" s="102"/>
      <c r="G11" s="427"/>
      <c r="H11" s="427"/>
    </row>
    <row r="12" spans="2:8" s="36" customFormat="1" ht="13.5" customHeight="1" x14ac:dyDescent="0.2">
      <c r="C12" s="443"/>
      <c r="D12" s="102" t="s">
        <v>1291</v>
      </c>
      <c r="E12" s="429"/>
      <c r="F12" s="102"/>
      <c r="G12" s="427"/>
      <c r="H12" s="427"/>
    </row>
    <row r="14" spans="2:8" x14ac:dyDescent="0.2">
      <c r="D14" s="473" t="s">
        <v>95</v>
      </c>
      <c r="E14" s="311">
        <v>2</v>
      </c>
      <c r="F14" s="431" t="str">
        <f>IF(E14=2,"ダイアログ指定",IF(E14=1,"直接指定",""))</f>
        <v>ダイアログ指定</v>
      </c>
    </row>
    <row r="15" spans="2:8" x14ac:dyDescent="0.2">
      <c r="D15" s="473" t="s">
        <v>96</v>
      </c>
      <c r="E15" s="280">
        <v>1</v>
      </c>
      <c r="F15" s="431" t="str">
        <f>IF(E15=2,"DBSサーバ",IF(E15=1,"クライアント",""))</f>
        <v>クライアント</v>
      </c>
    </row>
    <row r="16" spans="2:8" x14ac:dyDescent="0.2">
      <c r="D16" s="473" t="s">
        <v>100</v>
      </c>
      <c r="E16" s="280" t="str">
        <f>メニュー_システムパス名&amp;"\SampleDB.csv"</f>
        <v>\SampleDB.csv</v>
      </c>
      <c r="F16" s="431"/>
    </row>
    <row r="17" spans="3:7" x14ac:dyDescent="0.2">
      <c r="D17" s="474" t="s">
        <v>1110</v>
      </c>
      <c r="E17" s="280">
        <v>4</v>
      </c>
      <c r="F17" s="431" t="str">
        <f>IF(E17=4,"指定フォルダ",IF(E17=3,"デスクトップ",IF(E17=2,"マイドキュメント",IF(E17=1,"前回のフォルダ",""))))</f>
        <v>指定フォルダ</v>
      </c>
    </row>
    <row r="18" spans="3:7" x14ac:dyDescent="0.2">
      <c r="D18" s="474" t="s">
        <v>101</v>
      </c>
      <c r="E18" s="348" t="str">
        <f>メニュー_システムパス名&amp;""</f>
        <v/>
      </c>
      <c r="F18" s="431"/>
    </row>
    <row r="19" spans="3:7" x14ac:dyDescent="0.2">
      <c r="D19" s="474" t="s">
        <v>102</v>
      </c>
      <c r="E19" s="280">
        <v>5</v>
      </c>
      <c r="F19" s="431" t="str">
        <f>IF(E19=5,"ユーザ指定",IF(E19=4,"実行ﾌｧｲﾙ以外",IF(E19=3,"テキスト",IF(E19=2,"Excelﾌﾞｯｸ",IF(E19=1,"画像","")))))</f>
        <v>ユーザ指定</v>
      </c>
    </row>
    <row r="20" spans="3:7" x14ac:dyDescent="0.2">
      <c r="D20" s="474" t="s">
        <v>591</v>
      </c>
      <c r="E20" s="348"/>
      <c r="F20" s="431"/>
    </row>
    <row r="21" spans="3:7" x14ac:dyDescent="0.2">
      <c r="C21" s="145"/>
      <c r="G21" s="53"/>
    </row>
    <row r="22" spans="3:7" ht="13.8" thickBot="1" x14ac:dyDescent="0.25">
      <c r="C22" s="145"/>
      <c r="D22" s="482" t="s">
        <v>103</v>
      </c>
      <c r="E22" s="483" t="s">
        <v>104</v>
      </c>
      <c r="G22" s="53"/>
    </row>
    <row r="23" spans="3:7" s="76" customFormat="1" ht="13.8" thickTop="1" x14ac:dyDescent="0.2">
      <c r="D23" s="480" t="s">
        <v>674</v>
      </c>
      <c r="E23" s="481"/>
    </row>
    <row r="24" spans="3:7" s="76" customFormat="1" x14ac:dyDescent="0.2">
      <c r="D24" s="470" t="s">
        <v>951</v>
      </c>
      <c r="E24" s="479"/>
      <c r="F24" s="76" t="str">
        <f>IF(E24=2,"DBSサーバ",IF(E24=1,"クライアント",""))</f>
        <v/>
      </c>
    </row>
    <row r="25" spans="3:7" s="76" customFormat="1" x14ac:dyDescent="0.2">
      <c r="D25" s="470" t="s">
        <v>12</v>
      </c>
      <c r="E25" s="479"/>
    </row>
    <row r="26" spans="3:7" s="76" customFormat="1" x14ac:dyDescent="0.2">
      <c r="D26" s="470" t="s">
        <v>698</v>
      </c>
      <c r="E26" s="479"/>
    </row>
    <row r="27" spans="3:7" s="76" customFormat="1" x14ac:dyDescent="0.2">
      <c r="D27" s="470" t="s">
        <v>699</v>
      </c>
      <c r="E27" s="479"/>
    </row>
    <row r="28" spans="3:7" s="76" customFormat="1" x14ac:dyDescent="0.2">
      <c r="D28" s="470" t="s">
        <v>105</v>
      </c>
      <c r="E28" s="479"/>
    </row>
  </sheetData>
  <mergeCells count="2">
    <mergeCell ref="C4:C6"/>
    <mergeCell ref="D4:E6"/>
  </mergeCells>
  <phoneticPr fontId="5"/>
  <dataValidations count="3">
    <dataValidation type="list" allowBlank="1" showInputMessage="1" showErrorMessage="1" sqref="E19" xr:uid="{00000000-0002-0000-5C00-000000000000}">
      <formula1>"1,2,3,4,5"</formula1>
    </dataValidation>
    <dataValidation type="list" allowBlank="1" showInputMessage="1" showErrorMessage="1" sqref="E17" xr:uid="{00000000-0002-0000-5C00-000001000000}">
      <formula1>"1,2,3,4"</formula1>
    </dataValidation>
    <dataValidation type="list" allowBlank="1" showInputMessage="1" showErrorMessage="1" sqref="E14:E15" xr:uid="{00000000-0002-0000-5C00-000002000000}">
      <formula1>"1,2"</formula1>
    </dataValidation>
  </dataValidations>
  <pageMargins left="0.75" right="0.75" top="1" bottom="1" header="0.51200000000000001" footer="0.51200000000000001"/>
  <pageSetup paperSize="9" orientation="portrait" horizontalDpi="200" verticalDpi="200" r:id="rId1"/>
  <headerFooter alignWithMargins="0"/>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80"/>
  <dimension ref="B2:J27"/>
  <sheetViews>
    <sheetView workbookViewId="0"/>
  </sheetViews>
  <sheetFormatPr defaultRowHeight="13.2" x14ac:dyDescent="0.2"/>
  <cols>
    <col min="1" max="1" width="2.6640625" customWidth="1"/>
    <col min="2" max="2" width="4.33203125" customWidth="1"/>
    <col min="4" max="4" width="22.33203125" customWidth="1"/>
    <col min="5" max="5" width="40.6640625" customWidth="1"/>
    <col min="6" max="6" width="20.6640625" customWidth="1"/>
  </cols>
  <sheetData>
    <row r="2" spans="2:10" ht="14.4" x14ac:dyDescent="0.2">
      <c r="B2" s="330" t="s">
        <v>1238</v>
      </c>
      <c r="C2" s="79"/>
      <c r="D2" s="79"/>
      <c r="E2" s="79"/>
      <c r="F2" s="79"/>
      <c r="G2" s="79"/>
      <c r="H2" s="79"/>
      <c r="I2" s="79"/>
      <c r="J2" s="79"/>
    </row>
    <row r="3" spans="2:10" ht="13.8" thickBot="1" x14ac:dyDescent="0.25"/>
    <row r="4" spans="2:10" ht="13.8" thickTop="1" x14ac:dyDescent="0.2">
      <c r="B4" s="39"/>
      <c r="C4" s="660" t="s">
        <v>1381</v>
      </c>
      <c r="D4" s="751" t="s">
        <v>637</v>
      </c>
      <c r="E4" s="680"/>
      <c r="F4" s="681"/>
      <c r="G4" s="354"/>
      <c r="H4" s="81"/>
      <c r="I4" s="81"/>
      <c r="J4" s="81"/>
    </row>
    <row r="5" spans="2:10" x14ac:dyDescent="0.2">
      <c r="B5" s="39"/>
      <c r="C5" s="661"/>
      <c r="D5" s="720"/>
      <c r="E5" s="682"/>
      <c r="F5" s="683"/>
      <c r="G5" s="354"/>
      <c r="H5" s="81"/>
      <c r="I5" s="81"/>
      <c r="J5" s="81"/>
    </row>
    <row r="6" spans="2:10" ht="13.8" thickBot="1" x14ac:dyDescent="0.25">
      <c r="C6" s="662"/>
      <c r="D6" s="684"/>
      <c r="E6" s="684"/>
      <c r="F6" s="685"/>
      <c r="G6" s="354"/>
      <c r="H6" s="81"/>
      <c r="I6" s="81"/>
      <c r="J6" s="81"/>
    </row>
    <row r="7" spans="2:10" ht="13.8" thickTop="1" x14ac:dyDescent="0.2"/>
    <row r="8" spans="2:10" s="36" customFormat="1" ht="15.9" customHeight="1" x14ac:dyDescent="0.2">
      <c r="C8" s="331" t="s">
        <v>1288</v>
      </c>
      <c r="D8" s="102" t="s">
        <v>58</v>
      </c>
      <c r="E8" s="429"/>
      <c r="F8" s="102"/>
      <c r="G8" s="427"/>
    </row>
    <row r="9" spans="2:10" s="36" customFormat="1" ht="13.5" customHeight="1" x14ac:dyDescent="0.2">
      <c r="C9" s="331"/>
      <c r="D9" s="102" t="s">
        <v>60</v>
      </c>
      <c r="E9" s="429"/>
      <c r="F9" s="102"/>
      <c r="G9" s="427"/>
    </row>
    <row r="10" spans="2:10" s="36" customFormat="1" ht="6.75" customHeight="1" x14ac:dyDescent="0.2">
      <c r="C10" s="445"/>
      <c r="D10" s="375"/>
      <c r="E10" s="375"/>
      <c r="F10" s="375"/>
      <c r="G10" s="375"/>
    </row>
    <row r="11" spans="2:10" s="36" customFormat="1" ht="15.9" customHeight="1" x14ac:dyDescent="0.2">
      <c r="C11" s="331"/>
      <c r="D11" s="102" t="s">
        <v>59</v>
      </c>
      <c r="E11" s="429"/>
      <c r="F11" s="102"/>
      <c r="G11" s="427"/>
    </row>
    <row r="12" spans="2:10" s="36" customFormat="1" ht="13.5" customHeight="1" x14ac:dyDescent="0.2">
      <c r="C12" s="331"/>
      <c r="D12" s="102" t="s">
        <v>642</v>
      </c>
      <c r="E12" s="429"/>
      <c r="F12" s="102"/>
      <c r="G12" s="427"/>
    </row>
    <row r="13" spans="2:10" s="36" customFormat="1" ht="6.75" customHeight="1" x14ac:dyDescent="0.2">
      <c r="C13" s="445"/>
      <c r="D13" s="375"/>
      <c r="E13" s="375"/>
      <c r="F13" s="375"/>
      <c r="G13" s="375"/>
    </row>
    <row r="14" spans="2:10" s="36" customFormat="1" ht="13.5" customHeight="1" x14ac:dyDescent="0.2">
      <c r="C14" s="443"/>
      <c r="D14" s="102" t="s">
        <v>635</v>
      </c>
      <c r="E14" s="429"/>
      <c r="F14" s="102"/>
      <c r="G14" s="427"/>
    </row>
    <row r="15" spans="2:10" s="36" customFormat="1" ht="13.5" customHeight="1" x14ac:dyDescent="0.2">
      <c r="C15" s="443"/>
      <c r="D15" s="102" t="s">
        <v>1291</v>
      </c>
      <c r="E15" s="429"/>
      <c r="F15" s="102"/>
      <c r="G15" s="427"/>
    </row>
    <row r="16" spans="2:10" s="36" customFormat="1" ht="13.5" customHeight="1" x14ac:dyDescent="0.2">
      <c r="C16" s="443"/>
      <c r="D16" s="102" t="s">
        <v>638</v>
      </c>
      <c r="E16" s="429"/>
      <c r="F16" s="102"/>
      <c r="G16" s="427"/>
    </row>
    <row r="17" spans="3:7" s="36" customFormat="1" ht="13.5" customHeight="1" x14ac:dyDescent="0.2">
      <c r="C17" s="443"/>
      <c r="D17" s="102" t="s">
        <v>636</v>
      </c>
      <c r="E17" s="429"/>
      <c r="F17" s="102"/>
      <c r="G17" s="427"/>
    </row>
    <row r="19" spans="3:7" s="36" customFormat="1" x14ac:dyDescent="0.2">
      <c r="D19" s="474" t="s">
        <v>13</v>
      </c>
      <c r="E19" s="484" t="str">
        <f>メニュー_システムパス名&amp;""</f>
        <v/>
      </c>
      <c r="F19" s="431"/>
    </row>
    <row r="20" spans="3:7" s="36" customFormat="1" x14ac:dyDescent="0.2">
      <c r="D20" s="474" t="s">
        <v>14</v>
      </c>
      <c r="E20" s="484"/>
      <c r="F20" s="431"/>
    </row>
    <row r="21" spans="3:7" s="36" customFormat="1" x14ac:dyDescent="0.2">
      <c r="D21" s="474" t="s">
        <v>15</v>
      </c>
      <c r="E21" s="311">
        <v>5</v>
      </c>
      <c r="F21" s="431" t="str">
        <f>IF(E21=5,"ユーザ指定",IF(E21=4,"実行ﾌｧｲﾙ以外",IF(E21=3,"テキスト",IF(E21=2,"Excelﾌﾞｯｸ",IF(E21=1,"画像","")))))</f>
        <v>ユーザ指定</v>
      </c>
    </row>
    <row r="22" spans="3:7" s="36" customFormat="1" x14ac:dyDescent="0.2">
      <c r="D22" s="474" t="s">
        <v>16</v>
      </c>
      <c r="E22" s="484"/>
      <c r="F22" s="431"/>
    </row>
    <row r="23" spans="3:7" s="36" customFormat="1" x14ac:dyDescent="0.2">
      <c r="D23" s="474" t="s">
        <v>17</v>
      </c>
      <c r="E23" s="311">
        <v>1</v>
      </c>
      <c r="F23" s="431" t="str">
        <f>IF(E23=2,"ON",IF(E23=1,"OFF",""))</f>
        <v>OFF</v>
      </c>
    </row>
    <row r="24" spans="3:7" s="36" customFormat="1" x14ac:dyDescent="0.2"/>
    <row r="25" spans="3:7" s="36" customFormat="1" ht="27" thickBot="1" x14ac:dyDescent="0.25">
      <c r="E25" s="489" t="s">
        <v>19</v>
      </c>
      <c r="F25" s="487" t="s">
        <v>18</v>
      </c>
    </row>
    <row r="26" spans="3:7" s="36" customFormat="1" ht="13.8" thickTop="1" x14ac:dyDescent="0.2">
      <c r="D26" s="485"/>
      <c r="E26" s="490"/>
      <c r="F26" s="488"/>
    </row>
    <row r="27" spans="3:7" s="36" customFormat="1" x14ac:dyDescent="0.2">
      <c r="D27" s="486"/>
      <c r="E27" s="4"/>
    </row>
  </sheetData>
  <mergeCells count="2">
    <mergeCell ref="C4:C6"/>
    <mergeCell ref="D4:F6"/>
  </mergeCells>
  <phoneticPr fontId="5"/>
  <dataValidations count="2">
    <dataValidation type="list" allowBlank="1" showInputMessage="1" showErrorMessage="1" sqref="E21" xr:uid="{00000000-0002-0000-5D00-000000000000}">
      <formula1>"1,2,3,4,5"</formula1>
    </dataValidation>
    <dataValidation type="list" allowBlank="1" showInputMessage="1" showErrorMessage="1" sqref="E23" xr:uid="{00000000-0002-0000-5D00-000001000000}">
      <formula1>"1,2"</formula1>
    </dataValidation>
  </dataValidations>
  <pageMargins left="0.75" right="0.75" top="1" bottom="1" header="0.51200000000000001" footer="0.51200000000000001"/>
  <headerFooter alignWithMargins="0"/>
  <drawing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43"/>
  <dimension ref="B2:F16"/>
  <sheetViews>
    <sheetView workbookViewId="0"/>
  </sheetViews>
  <sheetFormatPr defaultRowHeight="13.2" x14ac:dyDescent="0.2"/>
  <cols>
    <col min="1" max="1" width="2.6640625" customWidth="1"/>
    <col min="2" max="2" width="4.33203125" customWidth="1"/>
    <col min="4" max="4" width="14.44140625" customWidth="1"/>
    <col min="5" max="5" width="60.6640625" customWidth="1"/>
  </cols>
  <sheetData>
    <row r="2" spans="2:6" ht="14.4" x14ac:dyDescent="0.2">
      <c r="B2" s="330" t="s">
        <v>449</v>
      </c>
    </row>
    <row r="3" spans="2:6" ht="13.8" thickBot="1" x14ac:dyDescent="0.25"/>
    <row r="4" spans="2:6" ht="13.8" thickTop="1" x14ac:dyDescent="0.2">
      <c r="C4" s="677" t="s">
        <v>1381</v>
      </c>
      <c r="D4" s="690" t="s">
        <v>646</v>
      </c>
      <c r="E4" s="681"/>
      <c r="F4" s="355"/>
    </row>
    <row r="5" spans="2:6" x14ac:dyDescent="0.2">
      <c r="C5" s="875"/>
      <c r="D5" s="876"/>
      <c r="E5" s="683"/>
      <c r="F5" s="355"/>
    </row>
    <row r="6" spans="2:6" ht="13.8" thickBot="1" x14ac:dyDescent="0.25">
      <c r="C6" s="679"/>
      <c r="D6" s="689"/>
      <c r="E6" s="685"/>
      <c r="F6" s="355"/>
    </row>
    <row r="7" spans="2:6" ht="13.8" thickTop="1" x14ac:dyDescent="0.2"/>
    <row r="8" spans="2:6" s="36" customFormat="1" ht="15.9" customHeight="1" x14ac:dyDescent="0.2">
      <c r="C8" s="331" t="s">
        <v>7</v>
      </c>
      <c r="D8" s="102" t="s">
        <v>27</v>
      </c>
    </row>
    <row r="9" spans="2:6" s="36" customFormat="1" x14ac:dyDescent="0.2">
      <c r="D9" s="102" t="s">
        <v>28</v>
      </c>
    </row>
    <row r="10" spans="2:6" s="36" customFormat="1" x14ac:dyDescent="0.2">
      <c r="D10" s="102"/>
    </row>
    <row r="11" spans="2:6" s="36" customFormat="1" x14ac:dyDescent="0.2">
      <c r="D11" s="491" t="s">
        <v>1370</v>
      </c>
      <c r="E11" s="484" t="s">
        <v>1373</v>
      </c>
    </row>
    <row r="12" spans="2:6" s="36" customFormat="1" x14ac:dyDescent="0.2">
      <c r="D12" s="491" t="s">
        <v>1371</v>
      </c>
      <c r="E12" s="484" t="s">
        <v>1374</v>
      </c>
    </row>
    <row r="13" spans="2:6" s="36" customFormat="1" x14ac:dyDescent="0.2">
      <c r="D13" s="491" t="s">
        <v>1372</v>
      </c>
      <c r="E13" s="492" t="s">
        <v>600</v>
      </c>
    </row>
    <row r="15" spans="2:6" x14ac:dyDescent="0.2">
      <c r="D15" s="493" t="s">
        <v>664</v>
      </c>
    </row>
    <row r="16" spans="2:6" x14ac:dyDescent="0.2">
      <c r="D16" s="494" t="s">
        <v>29</v>
      </c>
    </row>
  </sheetData>
  <mergeCells count="2">
    <mergeCell ref="C4:C6"/>
    <mergeCell ref="D4:E6"/>
  </mergeCells>
  <phoneticPr fontId="5"/>
  <pageMargins left="0.75" right="0.75" top="1" bottom="1" header="0.51200000000000001" footer="0.51200000000000001"/>
  <pageSetup paperSize="9" orientation="portrait" verticalDpi="0" r:id="rId1"/>
  <headerFooter alignWithMargins="0"/>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45"/>
  <dimension ref="B2:H25"/>
  <sheetViews>
    <sheetView showRowColHeaders="0" workbookViewId="0"/>
  </sheetViews>
  <sheetFormatPr defaultRowHeight="13.2" x14ac:dyDescent="0.2"/>
  <cols>
    <col min="1" max="1" width="2.6640625" customWidth="1"/>
    <col min="2" max="2" width="4.33203125" customWidth="1"/>
    <col min="4" max="4" width="13.44140625" customWidth="1"/>
    <col min="5" max="5" width="42.6640625" customWidth="1"/>
    <col min="6" max="6" width="3.21875" customWidth="1"/>
  </cols>
  <sheetData>
    <row r="2" spans="2:8" ht="14.4" x14ac:dyDescent="0.2">
      <c r="B2" s="330" t="s">
        <v>450</v>
      </c>
      <c r="C2" s="79"/>
      <c r="D2" s="79"/>
      <c r="E2" s="79"/>
      <c r="F2" s="79"/>
      <c r="G2" s="79"/>
      <c r="H2" s="79"/>
    </row>
    <row r="3" spans="2:8" ht="13.8" thickBot="1" x14ac:dyDescent="0.25"/>
    <row r="4" spans="2:8" ht="13.8" thickTop="1" x14ac:dyDescent="0.2">
      <c r="B4" s="39"/>
      <c r="C4" s="660" t="s">
        <v>1381</v>
      </c>
      <c r="D4" s="663" t="s">
        <v>26</v>
      </c>
      <c r="E4" s="663"/>
      <c r="F4" s="663"/>
      <c r="G4" s="663"/>
      <c r="H4" s="664"/>
    </row>
    <row r="5" spans="2:8" x14ac:dyDescent="0.2">
      <c r="B5" s="39"/>
      <c r="C5" s="661"/>
      <c r="D5" s="665"/>
      <c r="E5" s="665"/>
      <c r="F5" s="665"/>
      <c r="G5" s="665"/>
      <c r="H5" s="666"/>
    </row>
    <row r="6" spans="2:8" ht="13.8" thickBot="1" x14ac:dyDescent="0.25">
      <c r="C6" s="662"/>
      <c r="D6" s="667"/>
      <c r="E6" s="667"/>
      <c r="F6" s="667"/>
      <c r="G6" s="667"/>
      <c r="H6" s="668"/>
    </row>
    <row r="7" spans="2:8" ht="13.8" thickTop="1" x14ac:dyDescent="0.2"/>
    <row r="8" spans="2:8" ht="15.9" customHeight="1" x14ac:dyDescent="0.2">
      <c r="C8" s="139" t="s">
        <v>1377</v>
      </c>
      <c r="D8" s="102" t="s">
        <v>46</v>
      </c>
    </row>
    <row r="9" spans="2:8" ht="13.5" customHeight="1" x14ac:dyDescent="0.2">
      <c r="C9" s="139"/>
      <c r="D9" s="102" t="s">
        <v>628</v>
      </c>
    </row>
    <row r="10" spans="2:8" ht="6.75" customHeight="1" x14ac:dyDescent="0.2">
      <c r="C10" s="139"/>
      <c r="D10" s="102"/>
    </row>
    <row r="11" spans="2:8" ht="15.9" customHeight="1" x14ac:dyDescent="0.2">
      <c r="C11" s="139"/>
      <c r="D11" s="102" t="s">
        <v>655</v>
      </c>
    </row>
    <row r="12" spans="2:8" ht="6.75" customHeight="1" x14ac:dyDescent="0.2">
      <c r="C12" s="139"/>
      <c r="D12" s="102"/>
    </row>
    <row r="13" spans="2:8" ht="15.9" customHeight="1" x14ac:dyDescent="0.2">
      <c r="C13" s="139"/>
      <c r="D13" s="102" t="s">
        <v>656</v>
      </c>
    </row>
    <row r="14" spans="2:8" x14ac:dyDescent="0.2">
      <c r="C14" s="139"/>
      <c r="D14" s="102" t="s">
        <v>657</v>
      </c>
    </row>
    <row r="15" spans="2:8" x14ac:dyDescent="0.2">
      <c r="C15" s="139"/>
      <c r="D15" s="41"/>
    </row>
    <row r="16" spans="2:8" x14ac:dyDescent="0.2">
      <c r="C16" s="145"/>
      <c r="D16" s="494" t="s">
        <v>20</v>
      </c>
      <c r="G16" s="88" t="s">
        <v>599</v>
      </c>
    </row>
    <row r="17" spans="3:7" s="36" customFormat="1" ht="15.9" customHeight="1" x14ac:dyDescent="0.2">
      <c r="D17" s="52" t="s">
        <v>627</v>
      </c>
      <c r="E17" s="205" t="str">
        <f>メニュー_システムパス名&amp;""</f>
        <v/>
      </c>
      <c r="G17" s="36" t="s">
        <v>22</v>
      </c>
    </row>
    <row r="18" spans="3:7" s="36" customFormat="1" ht="15.9" customHeight="1" x14ac:dyDescent="0.2">
      <c r="D18" s="52" t="s">
        <v>951</v>
      </c>
      <c r="E18" s="205" t="s">
        <v>950</v>
      </c>
      <c r="G18" s="36" t="s">
        <v>23</v>
      </c>
    </row>
    <row r="19" spans="3:7" s="36" customFormat="1" ht="15.9" customHeight="1" x14ac:dyDescent="0.2">
      <c r="C19" s="426"/>
    </row>
    <row r="20" spans="3:7" s="53" customFormat="1" x14ac:dyDescent="0.2">
      <c r="D20" s="495" t="s">
        <v>21</v>
      </c>
    </row>
    <row r="21" spans="3:7" s="36" customFormat="1" ht="15.9" customHeight="1" x14ac:dyDescent="0.2">
      <c r="D21" s="52" t="s">
        <v>627</v>
      </c>
      <c r="E21" s="205" t="s">
        <v>25</v>
      </c>
      <c r="G21" s="36" t="s">
        <v>24</v>
      </c>
    </row>
    <row r="25" spans="3:7" x14ac:dyDescent="0.2">
      <c r="C25" s="139"/>
    </row>
  </sheetData>
  <mergeCells count="2">
    <mergeCell ref="C4:C6"/>
    <mergeCell ref="D4:H6"/>
  </mergeCells>
  <phoneticPr fontId="5"/>
  <pageMargins left="0.75" right="0.75" top="1" bottom="1" header="0.51200000000000001" footer="0.51200000000000001"/>
  <pageSetup paperSize="9" orientation="portrait" verticalDpi="0" r:id="rId1"/>
  <headerFooter alignWithMargins="0"/>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82"/>
  <dimension ref="B2:L23"/>
  <sheetViews>
    <sheetView workbookViewId="0"/>
  </sheetViews>
  <sheetFormatPr defaultRowHeight="13.2" x14ac:dyDescent="0.2"/>
  <cols>
    <col min="1" max="1" width="2.6640625" customWidth="1"/>
    <col min="2" max="2" width="4.33203125" customWidth="1"/>
    <col min="4" max="4" width="9.33203125" customWidth="1"/>
    <col min="5" max="5" width="15.88671875" bestFit="1" customWidth="1"/>
    <col min="6" max="6" width="50.6640625" customWidth="1"/>
    <col min="7" max="7" width="9.33203125" customWidth="1"/>
    <col min="14" max="16" width="0" hidden="1" customWidth="1"/>
  </cols>
  <sheetData>
    <row r="2" spans="2:12" ht="14.4" x14ac:dyDescent="0.2">
      <c r="B2" s="330" t="s">
        <v>451</v>
      </c>
    </row>
    <row r="3" spans="2:12" ht="13.8" thickBot="1" x14ac:dyDescent="0.25"/>
    <row r="4" spans="2:12" ht="14.25" customHeight="1" thickTop="1" x14ac:dyDescent="0.2">
      <c r="C4" s="677" t="s">
        <v>1381</v>
      </c>
      <c r="D4" s="692" t="s">
        <v>572</v>
      </c>
      <c r="E4" s="781"/>
      <c r="F4" s="781"/>
      <c r="G4" s="781"/>
      <c r="H4" s="350"/>
      <c r="I4" s="118"/>
      <c r="J4" s="118"/>
      <c r="K4" s="118"/>
      <c r="L4" s="118"/>
    </row>
    <row r="5" spans="2:12" x14ac:dyDescent="0.2">
      <c r="C5" s="678"/>
      <c r="D5" s="862"/>
      <c r="E5" s="857"/>
      <c r="F5" s="857"/>
      <c r="G5" s="857"/>
      <c r="H5" s="350"/>
      <c r="I5" s="118"/>
      <c r="J5" s="118"/>
      <c r="K5" s="118"/>
      <c r="L5" s="118"/>
    </row>
    <row r="6" spans="2:12" x14ac:dyDescent="0.2">
      <c r="C6" s="678"/>
      <c r="D6" s="862"/>
      <c r="E6" s="857"/>
      <c r="F6" s="857"/>
      <c r="G6" s="857"/>
      <c r="H6" s="350"/>
      <c r="I6" s="118"/>
      <c r="J6" s="118"/>
      <c r="K6" s="118"/>
      <c r="L6" s="118"/>
    </row>
    <row r="7" spans="2:12" ht="13.8" thickBot="1" x14ac:dyDescent="0.25">
      <c r="C7" s="679"/>
      <c r="D7" s="782"/>
      <c r="E7" s="783"/>
      <c r="F7" s="783"/>
      <c r="G7" s="783"/>
      <c r="H7" s="350"/>
      <c r="I7" s="118"/>
      <c r="J7" s="118"/>
      <c r="K7" s="118"/>
      <c r="L7" s="118"/>
    </row>
    <row r="8" spans="2:12" ht="13.8" thickTop="1" x14ac:dyDescent="0.2"/>
    <row r="9" spans="2:12" s="36" customFormat="1" ht="15.9" customHeight="1" x14ac:dyDescent="0.2">
      <c r="C9" s="331" t="s">
        <v>1377</v>
      </c>
      <c r="D9" s="102" t="s">
        <v>1304</v>
      </c>
    </row>
    <row r="10" spans="2:12" s="36" customFormat="1" x14ac:dyDescent="0.2">
      <c r="D10" s="36" t="s">
        <v>1305</v>
      </c>
    </row>
    <row r="11" spans="2:12" s="36" customFormat="1" x14ac:dyDescent="0.2">
      <c r="D11" s="36" t="s">
        <v>560</v>
      </c>
    </row>
    <row r="12" spans="2:12" s="36" customFormat="1" x14ac:dyDescent="0.2"/>
    <row r="13" spans="2:12" s="36" customFormat="1" ht="13.5" customHeight="1" x14ac:dyDescent="0.2">
      <c r="C13" s="443"/>
      <c r="D13" s="102" t="s">
        <v>1295</v>
      </c>
      <c r="E13" s="429"/>
      <c r="F13" s="102"/>
      <c r="G13" s="427"/>
    </row>
    <row r="14" spans="2:12" s="36" customFormat="1" ht="13.5" customHeight="1" x14ac:dyDescent="0.2">
      <c r="C14" s="443"/>
      <c r="D14" s="102" t="s">
        <v>1291</v>
      </c>
      <c r="E14" s="429"/>
      <c r="F14" s="102"/>
      <c r="G14" s="427"/>
    </row>
    <row r="16" spans="2:12" x14ac:dyDescent="0.2">
      <c r="E16" s="373" t="s">
        <v>96</v>
      </c>
      <c r="F16" s="29">
        <v>1</v>
      </c>
      <c r="G16" s="431" t="str">
        <f>IF(F16=2,"DBSサーバ",IF(F16=1,"クライアント",""))</f>
        <v>クライアント</v>
      </c>
    </row>
    <row r="17" spans="5:7" x14ac:dyDescent="0.2">
      <c r="E17" s="373" t="s">
        <v>1282</v>
      </c>
      <c r="F17" s="29" t="s">
        <v>1220</v>
      </c>
      <c r="G17" s="431"/>
    </row>
    <row r="18" spans="5:7" x14ac:dyDescent="0.2">
      <c r="E18" s="373" t="s">
        <v>573</v>
      </c>
      <c r="F18" s="305" t="str">
        <f>メニュー_システムパス名&amp;"\Sample.txt"</f>
        <v>\Sample.txt</v>
      </c>
      <c r="G18" s="431"/>
    </row>
    <row r="19" spans="5:7" x14ac:dyDescent="0.2">
      <c r="E19" s="373" t="s">
        <v>1244</v>
      </c>
      <c r="F19" s="29">
        <v>1000</v>
      </c>
      <c r="G19" s="431"/>
    </row>
    <row r="20" spans="5:7" x14ac:dyDescent="0.2">
      <c r="E20" s="373" t="s">
        <v>407</v>
      </c>
      <c r="F20" s="29">
        <v>1</v>
      </c>
      <c r="G20" s="431" t="str">
        <f>IF(F20=2,"ON",IF(F20=1,"OFF",""))</f>
        <v>OFF</v>
      </c>
    </row>
    <row r="21" spans="5:7" x14ac:dyDescent="0.2">
      <c r="E21" s="373" t="s">
        <v>574</v>
      </c>
      <c r="F21" s="29">
        <v>1</v>
      </c>
      <c r="G21" s="431" t="str">
        <f>IF(F21=2,"ON",IF(F21=1,"OFF",""))</f>
        <v>OFF</v>
      </c>
    </row>
    <row r="22" spans="5:7" x14ac:dyDescent="0.2">
      <c r="E22" s="373" t="s">
        <v>575</v>
      </c>
      <c r="F22" s="29">
        <v>1</v>
      </c>
      <c r="G22" s="431" t="str">
        <f>IF(F22=2,"同期",IF(F22=1,"非同期",""))</f>
        <v>非同期</v>
      </c>
    </row>
    <row r="23" spans="5:7" x14ac:dyDescent="0.2">
      <c r="E23" s="373" t="s">
        <v>1283</v>
      </c>
      <c r="F23" s="29" t="s">
        <v>1303</v>
      </c>
      <c r="G23" s="431"/>
    </row>
  </sheetData>
  <mergeCells count="2">
    <mergeCell ref="C4:C7"/>
    <mergeCell ref="D4:G7"/>
  </mergeCells>
  <phoneticPr fontId="5"/>
  <dataValidations count="1">
    <dataValidation type="list" allowBlank="1" showInputMessage="1" showErrorMessage="1" sqref="F20:F22 F16" xr:uid="{00000000-0002-0000-6000-000000000000}">
      <formula1>"1,2"</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85"/>
  <dimension ref="B2:L27"/>
  <sheetViews>
    <sheetView workbookViewId="0"/>
  </sheetViews>
  <sheetFormatPr defaultRowHeight="13.2" x14ac:dyDescent="0.2"/>
  <cols>
    <col min="1" max="1" width="2.6640625" customWidth="1"/>
    <col min="2" max="2" width="4.33203125" customWidth="1"/>
    <col min="4" max="4" width="14.6640625" customWidth="1"/>
    <col min="5" max="5" width="3.6640625" customWidth="1"/>
    <col min="6" max="6" width="10.6640625" customWidth="1"/>
    <col min="7" max="7" width="3.6640625" customWidth="1"/>
    <col min="8" max="8" width="10.6640625" customWidth="1"/>
    <col min="9" max="9" width="3.6640625" customWidth="1"/>
    <col min="10" max="10" width="12.6640625" customWidth="1"/>
    <col min="11" max="11" width="8.6640625" customWidth="1"/>
    <col min="12" max="12" width="20.6640625" customWidth="1"/>
  </cols>
  <sheetData>
    <row r="2" spans="2:12" ht="14.4" x14ac:dyDescent="0.2">
      <c r="B2" s="330" t="s">
        <v>452</v>
      </c>
    </row>
    <row r="3" spans="2:12" ht="13.8" thickBot="1" x14ac:dyDescent="0.25"/>
    <row r="4" spans="2:12" ht="14.25" customHeight="1" thickTop="1" x14ac:dyDescent="0.2">
      <c r="C4" s="677" t="s">
        <v>1381</v>
      </c>
      <c r="D4" s="692" t="s">
        <v>544</v>
      </c>
      <c r="E4" s="781"/>
      <c r="F4" s="781"/>
      <c r="G4" s="781"/>
      <c r="H4" s="781"/>
      <c r="I4" s="781"/>
      <c r="J4" s="781"/>
      <c r="K4" s="781"/>
      <c r="L4" s="536"/>
    </row>
    <row r="5" spans="2:12" x14ac:dyDescent="0.2">
      <c r="C5" s="678"/>
      <c r="D5" s="862"/>
      <c r="E5" s="857"/>
      <c r="F5" s="857"/>
      <c r="G5" s="857"/>
      <c r="H5" s="857"/>
      <c r="I5" s="857"/>
      <c r="J5" s="857"/>
      <c r="K5" s="857"/>
      <c r="L5" s="536"/>
    </row>
    <row r="6" spans="2:12" x14ac:dyDescent="0.2">
      <c r="C6" s="678"/>
      <c r="D6" s="862"/>
      <c r="E6" s="857"/>
      <c r="F6" s="857"/>
      <c r="G6" s="857"/>
      <c r="H6" s="857"/>
      <c r="I6" s="857"/>
      <c r="J6" s="857"/>
      <c r="K6" s="857"/>
      <c r="L6" s="536"/>
    </row>
    <row r="7" spans="2:12" ht="13.8" thickBot="1" x14ac:dyDescent="0.25">
      <c r="C7" s="679"/>
      <c r="D7" s="782"/>
      <c r="E7" s="783"/>
      <c r="F7" s="783"/>
      <c r="G7" s="783"/>
      <c r="H7" s="783"/>
      <c r="I7" s="783"/>
      <c r="J7" s="783"/>
      <c r="K7" s="783"/>
      <c r="L7" s="536"/>
    </row>
    <row r="8" spans="2:12" ht="13.8" thickTop="1" x14ac:dyDescent="0.2"/>
    <row r="9" spans="2:12" s="36" customFormat="1" ht="15.9" customHeight="1" x14ac:dyDescent="0.2">
      <c r="C9" s="331" t="s">
        <v>1377</v>
      </c>
      <c r="D9" s="102" t="s">
        <v>545</v>
      </c>
      <c r="F9" s="102"/>
    </row>
    <row r="10" spans="2:12" s="36" customFormat="1" x14ac:dyDescent="0.2">
      <c r="D10" s="102" t="s">
        <v>1286</v>
      </c>
    </row>
    <row r="11" spans="2:12" s="36" customFormat="1" ht="6.75" customHeight="1" x14ac:dyDescent="0.2">
      <c r="F11" s="102"/>
    </row>
    <row r="12" spans="2:12" s="36" customFormat="1" x14ac:dyDescent="0.2">
      <c r="D12" s="102" t="s">
        <v>554</v>
      </c>
    </row>
    <row r="13" spans="2:12" s="36" customFormat="1" x14ac:dyDescent="0.2">
      <c r="D13" s="102" t="s">
        <v>555</v>
      </c>
    </row>
    <row r="15" spans="2:12" s="36" customFormat="1" x14ac:dyDescent="0.2">
      <c r="D15" s="502" t="s">
        <v>36</v>
      </c>
      <c r="E15" s="496" t="str">
        <f>メニュー_システムパス名&amp;"\DllExe.dll"</f>
        <v>\DllExe.dll</v>
      </c>
      <c r="F15" s="497"/>
      <c r="G15" s="497"/>
      <c r="H15" s="497"/>
      <c r="I15" s="497"/>
      <c r="J15" s="497"/>
      <c r="K15" s="537"/>
    </row>
    <row r="16" spans="2:12" s="36" customFormat="1" ht="13.5" customHeight="1" x14ac:dyDescent="0.2"/>
    <row r="17" spans="4:12" s="36" customFormat="1" x14ac:dyDescent="0.2">
      <c r="D17" s="411" t="s">
        <v>35</v>
      </c>
      <c r="E17" s="498"/>
      <c r="F17" s="411" t="s">
        <v>33</v>
      </c>
      <c r="G17" s="498"/>
      <c r="H17" s="411" t="s">
        <v>34</v>
      </c>
      <c r="I17" s="498"/>
      <c r="J17" s="411" t="s">
        <v>665</v>
      </c>
    </row>
    <row r="18" spans="4:12" s="36" customFormat="1" ht="16.2" x14ac:dyDescent="0.2">
      <c r="D18" s="539" t="s">
        <v>240</v>
      </c>
      <c r="F18" s="499">
        <v>12</v>
      </c>
      <c r="G18" s="306" t="str">
        <f>IF(D18="PlusFunc","+",IF(D18="MinusFunc","-",IF(D18="MulFunc","*",IF(D18="DivFunc","/",""))))</f>
        <v>+</v>
      </c>
      <c r="H18" s="499">
        <v>3</v>
      </c>
      <c r="I18" s="500" t="s">
        <v>673</v>
      </c>
      <c r="J18" s="501"/>
    </row>
    <row r="19" spans="4:12" s="36" customFormat="1" x14ac:dyDescent="0.2"/>
    <row r="20" spans="4:12" s="36" customFormat="1" x14ac:dyDescent="0.2"/>
    <row r="21" spans="4:12" ht="13.8" thickBot="1" x14ac:dyDescent="0.25">
      <c r="L21" s="105"/>
    </row>
    <row r="22" spans="4:12" ht="13.8" thickBot="1" x14ac:dyDescent="0.25">
      <c r="D22" s="538" t="s">
        <v>666</v>
      </c>
      <c r="E22" s="543"/>
      <c r="F22" s="503" t="s">
        <v>671</v>
      </c>
      <c r="G22" s="881" t="s">
        <v>1071</v>
      </c>
      <c r="H22" s="882"/>
      <c r="I22" s="883"/>
      <c r="J22" s="879" t="s">
        <v>849</v>
      </c>
      <c r="K22" s="880"/>
      <c r="L22" s="528" t="s">
        <v>850</v>
      </c>
    </row>
    <row r="23" spans="4:12" x14ac:dyDescent="0.2">
      <c r="D23" s="540" t="s">
        <v>43</v>
      </c>
      <c r="E23" s="505"/>
      <c r="F23" s="506" t="s">
        <v>667</v>
      </c>
      <c r="G23" s="504" t="s">
        <v>37</v>
      </c>
      <c r="H23" s="507"/>
      <c r="I23" s="508"/>
      <c r="J23" s="509" t="s">
        <v>37</v>
      </c>
      <c r="K23" s="510"/>
      <c r="L23" s="525" t="s">
        <v>37</v>
      </c>
    </row>
    <row r="24" spans="4:12" x14ac:dyDescent="0.2">
      <c r="D24" s="541" t="s">
        <v>38</v>
      </c>
      <c r="E24" s="512"/>
      <c r="F24" s="513" t="s">
        <v>668</v>
      </c>
      <c r="G24" s="511" t="s">
        <v>39</v>
      </c>
      <c r="H24" s="514"/>
      <c r="I24" s="515"/>
      <c r="J24" s="516" t="s">
        <v>39</v>
      </c>
      <c r="K24" s="517"/>
      <c r="L24" s="526" t="s">
        <v>39</v>
      </c>
    </row>
    <row r="25" spans="4:12" x14ac:dyDescent="0.2">
      <c r="D25" s="541" t="s">
        <v>241</v>
      </c>
      <c r="E25" s="512"/>
      <c r="F25" s="513" t="s">
        <v>670</v>
      </c>
      <c r="G25" s="511" t="s">
        <v>40</v>
      </c>
      <c r="H25" s="514"/>
      <c r="I25" s="515"/>
      <c r="J25" s="516" t="s">
        <v>40</v>
      </c>
      <c r="K25" s="517"/>
      <c r="L25" s="526" t="s">
        <v>40</v>
      </c>
    </row>
    <row r="26" spans="4:12" ht="13.8" thickBot="1" x14ac:dyDescent="0.25">
      <c r="D26" s="542" t="s">
        <v>41</v>
      </c>
      <c r="E26" s="519"/>
      <c r="F26" s="520" t="s">
        <v>669</v>
      </c>
      <c r="G26" s="518" t="s">
        <v>42</v>
      </c>
      <c r="H26" s="521"/>
      <c r="I26" s="522"/>
      <c r="J26" s="523" t="s">
        <v>42</v>
      </c>
      <c r="K26" s="524"/>
      <c r="L26" s="527" t="s">
        <v>42</v>
      </c>
    </row>
    <row r="27" spans="4:12" ht="13.8" thickBot="1" x14ac:dyDescent="0.25">
      <c r="D27" s="877" t="s">
        <v>467</v>
      </c>
      <c r="E27" s="878"/>
      <c r="F27" s="530">
        <f>IF(外部DLL_関数名="",0,IF(ISERROR(MATCH(外部DLL_関数名,D23:D26,0)),0,MATCH(外部DLL_関数名,D23:D26,0)))</f>
        <v>1</v>
      </c>
      <c r="G27" s="529" t="str">
        <f>IF($F$27&lt;1,"",INDEX(G23:G26,$F$27)&amp;";;;"&amp;ADDRESS(ROW(J18),COLUMN(J18),4))</f>
        <v>int;;;J18</v>
      </c>
      <c r="H27" s="531"/>
      <c r="I27" s="532"/>
      <c r="J27" s="533" t="str">
        <f>IF($F$27&lt;1,"",INDEX(J23:J26,$F$27)&amp;";"&amp;F18&amp;";;"&amp;ADDRESS(ROW(F18),COLUMN(F18),4))</f>
        <v>int;12;;F18</v>
      </c>
      <c r="K27" s="534"/>
      <c r="L27" s="535" t="str">
        <f>IF($F$27&lt;1,"",INDEX(L23:L26,$F$27)&amp;";"&amp;H18&amp;";;"&amp;ADDRESS(ROW(H18),COLUMN(H18),4))</f>
        <v>int;3;;H18</v>
      </c>
    </row>
  </sheetData>
  <mergeCells count="5">
    <mergeCell ref="D27:E27"/>
    <mergeCell ref="J22:K22"/>
    <mergeCell ref="D4:K7"/>
    <mergeCell ref="C4:C7"/>
    <mergeCell ref="G22:I22"/>
  </mergeCells>
  <phoneticPr fontId="5"/>
  <conditionalFormatting sqref="L21">
    <cfRule type="expression" dxfId="4" priority="1" stopIfTrue="1">
      <formula>#REF!=$D$19</formula>
    </cfRule>
  </conditionalFormatting>
  <conditionalFormatting sqref="D24:L24">
    <cfRule type="expression" dxfId="3" priority="2" stopIfTrue="1">
      <formula>$D$24=$D$18</formula>
    </cfRule>
  </conditionalFormatting>
  <conditionalFormatting sqref="D23:L23">
    <cfRule type="expression" dxfId="2" priority="3" stopIfTrue="1">
      <formula>$D$23=$D$18</formula>
    </cfRule>
  </conditionalFormatting>
  <conditionalFormatting sqref="D25:L25">
    <cfRule type="expression" dxfId="1" priority="4" stopIfTrue="1">
      <formula>$D$25=$D$18</formula>
    </cfRule>
  </conditionalFormatting>
  <conditionalFormatting sqref="D26:L26">
    <cfRule type="expression" dxfId="0" priority="5" stopIfTrue="1">
      <formula>$D$26=$D$18</formula>
    </cfRule>
  </conditionalFormatting>
  <dataValidations count="1">
    <dataValidation type="list" allowBlank="1" sqref="D18" xr:uid="{00000000-0002-0000-6100-000000000000}">
      <formula1>$D$23:$D$26</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83"/>
  <dimension ref="B1:M30"/>
  <sheetViews>
    <sheetView workbookViewId="0"/>
  </sheetViews>
  <sheetFormatPr defaultRowHeight="13.2" x14ac:dyDescent="0.2"/>
  <cols>
    <col min="1" max="1" width="2.6640625" customWidth="1"/>
    <col min="2" max="2" width="4.33203125" customWidth="1"/>
    <col min="4" max="6" width="12.6640625" customWidth="1"/>
    <col min="7" max="7" width="4.6640625" customWidth="1"/>
    <col min="13" max="13" width="24.6640625" customWidth="1"/>
  </cols>
  <sheetData>
    <row r="1" spans="2:13" x14ac:dyDescent="0.2">
      <c r="K1" s="109"/>
    </row>
    <row r="2" spans="2:13" ht="14.4" x14ac:dyDescent="0.2">
      <c r="B2" s="330" t="s">
        <v>455</v>
      </c>
      <c r="K2" s="109"/>
    </row>
    <row r="3" spans="2:13" ht="13.8" thickBot="1" x14ac:dyDescent="0.25">
      <c r="K3" s="109"/>
    </row>
    <row r="4" spans="2:13" ht="14.25" customHeight="1" thickTop="1" x14ac:dyDescent="0.2">
      <c r="C4" s="677" t="s">
        <v>1381</v>
      </c>
      <c r="D4" s="692" t="s">
        <v>495</v>
      </c>
      <c r="E4" s="781"/>
      <c r="F4" s="781"/>
      <c r="G4" s="781"/>
      <c r="H4" s="781"/>
      <c r="I4" s="781"/>
      <c r="J4" s="781"/>
      <c r="K4" s="536"/>
      <c r="L4" s="352"/>
      <c r="M4" s="118"/>
    </row>
    <row r="5" spans="2:13" x14ac:dyDescent="0.2">
      <c r="C5" s="678"/>
      <c r="D5" s="862"/>
      <c r="E5" s="857"/>
      <c r="F5" s="857"/>
      <c r="G5" s="857"/>
      <c r="H5" s="857"/>
      <c r="I5" s="857"/>
      <c r="J5" s="857"/>
      <c r="K5" s="536"/>
      <c r="L5" s="352"/>
      <c r="M5" s="118"/>
    </row>
    <row r="6" spans="2:13" x14ac:dyDescent="0.2">
      <c r="C6" s="678"/>
      <c r="D6" s="862"/>
      <c r="E6" s="857"/>
      <c r="F6" s="857"/>
      <c r="G6" s="857"/>
      <c r="H6" s="857"/>
      <c r="I6" s="857"/>
      <c r="J6" s="857"/>
      <c r="K6" s="536"/>
      <c r="L6" s="352"/>
      <c r="M6" s="118"/>
    </row>
    <row r="7" spans="2:13" ht="13.8" thickBot="1" x14ac:dyDescent="0.25">
      <c r="C7" s="679"/>
      <c r="D7" s="782"/>
      <c r="E7" s="783"/>
      <c r="F7" s="783"/>
      <c r="G7" s="783"/>
      <c r="H7" s="783"/>
      <c r="I7" s="783"/>
      <c r="J7" s="783"/>
      <c r="K7" s="536"/>
      <c r="L7" s="352"/>
      <c r="M7" s="118"/>
    </row>
    <row r="8" spans="2:13" ht="13.8" thickTop="1" x14ac:dyDescent="0.2"/>
    <row r="9" spans="2:13" s="36" customFormat="1" ht="15.9" customHeight="1" x14ac:dyDescent="0.2">
      <c r="C9" s="331" t="s">
        <v>1377</v>
      </c>
      <c r="D9" s="102" t="s">
        <v>1138</v>
      </c>
    </row>
    <row r="10" spans="2:13" s="36" customFormat="1" ht="13.5" customHeight="1" x14ac:dyDescent="0.2">
      <c r="C10" s="331"/>
      <c r="D10" s="102" t="s">
        <v>1139</v>
      </c>
    </row>
    <row r="11" spans="2:13" s="36" customFormat="1" ht="6.75" customHeight="1" x14ac:dyDescent="0.2">
      <c r="D11" s="545"/>
    </row>
    <row r="12" spans="2:13" s="36" customFormat="1" ht="15.9" customHeight="1" x14ac:dyDescent="0.2">
      <c r="D12" s="102" t="s">
        <v>1140</v>
      </c>
    </row>
    <row r="13" spans="2:13" s="36" customFormat="1" ht="6.75" customHeight="1" x14ac:dyDescent="0.2"/>
    <row r="14" spans="2:13" s="36" customFormat="1" x14ac:dyDescent="0.2">
      <c r="D14" s="102" t="s">
        <v>390</v>
      </c>
    </row>
    <row r="15" spans="2:13" s="36" customFormat="1" x14ac:dyDescent="0.2">
      <c r="D15" s="102" t="s">
        <v>389</v>
      </c>
    </row>
    <row r="16" spans="2:13" x14ac:dyDescent="0.2">
      <c r="D16" s="102"/>
    </row>
    <row r="17" spans="4:13" x14ac:dyDescent="0.2">
      <c r="I17" s="331" t="s">
        <v>1141</v>
      </c>
      <c r="J17" s="544">
        <v>5</v>
      </c>
      <c r="K17" s="431" t="str">
        <f>IF($J$17&lt;5,"",INDEX(M20:M30,$J$17-4))</f>
        <v>すべて</v>
      </c>
    </row>
    <row r="19" spans="4:13" x14ac:dyDescent="0.2">
      <c r="D19" s="41"/>
      <c r="E19" s="331" t="s">
        <v>1136</v>
      </c>
      <c r="F19" s="544" t="s">
        <v>1142</v>
      </c>
      <c r="H19" s="41"/>
      <c r="I19" s="331" t="s">
        <v>1137</v>
      </c>
      <c r="J19" s="544" t="s">
        <v>435</v>
      </c>
      <c r="L19" s="546" t="s">
        <v>388</v>
      </c>
      <c r="M19" s="20" t="s">
        <v>387</v>
      </c>
    </row>
    <row r="20" spans="4:13" x14ac:dyDescent="0.2">
      <c r="L20" s="301">
        <v>5</v>
      </c>
      <c r="M20" s="205" t="s">
        <v>1042</v>
      </c>
    </row>
    <row r="21" spans="4:13" x14ac:dyDescent="0.2">
      <c r="D21" s="18" t="s">
        <v>987</v>
      </c>
      <c r="E21" s="18" t="s">
        <v>221</v>
      </c>
      <c r="F21" s="18" t="s">
        <v>220</v>
      </c>
      <c r="L21" s="301">
        <v>6</v>
      </c>
      <c r="M21" s="205" t="s">
        <v>1043</v>
      </c>
    </row>
    <row r="22" spans="4:13" x14ac:dyDescent="0.2">
      <c r="D22" s="308">
        <v>1</v>
      </c>
      <c r="E22" s="308" t="s">
        <v>222</v>
      </c>
      <c r="F22" s="309">
        <v>100</v>
      </c>
      <c r="L22" s="301">
        <v>7</v>
      </c>
      <c r="M22" s="205" t="s">
        <v>1044</v>
      </c>
    </row>
    <row r="23" spans="4:13" x14ac:dyDescent="0.2">
      <c r="D23" s="308">
        <v>2</v>
      </c>
      <c r="E23" s="308" t="s">
        <v>223</v>
      </c>
      <c r="F23" s="309">
        <v>200</v>
      </c>
      <c r="L23" s="301">
        <v>8</v>
      </c>
      <c r="M23" s="205" t="s">
        <v>1045</v>
      </c>
    </row>
    <row r="24" spans="4:13" x14ac:dyDescent="0.2">
      <c r="D24" s="308">
        <v>3</v>
      </c>
      <c r="E24" s="308" t="s">
        <v>224</v>
      </c>
      <c r="F24" s="309">
        <v>300</v>
      </c>
      <c r="L24" s="301">
        <v>9</v>
      </c>
      <c r="M24" s="205" t="s">
        <v>1046</v>
      </c>
    </row>
    <row r="25" spans="4:13" x14ac:dyDescent="0.2">
      <c r="D25" s="308">
        <v>4</v>
      </c>
      <c r="E25" s="308" t="s">
        <v>225</v>
      </c>
      <c r="F25" s="309">
        <v>400</v>
      </c>
      <c r="L25" s="301">
        <v>10</v>
      </c>
      <c r="M25" s="205" t="s">
        <v>1047</v>
      </c>
    </row>
    <row r="26" spans="4:13" x14ac:dyDescent="0.2">
      <c r="D26" s="308">
        <v>5</v>
      </c>
      <c r="E26" s="308" t="s">
        <v>226</v>
      </c>
      <c r="F26" s="309">
        <v>500</v>
      </c>
      <c r="L26" s="301">
        <v>11</v>
      </c>
      <c r="M26" s="205" t="s">
        <v>1048</v>
      </c>
    </row>
    <row r="27" spans="4:13" x14ac:dyDescent="0.2">
      <c r="D27" s="308">
        <v>6</v>
      </c>
      <c r="E27" s="308" t="s">
        <v>227</v>
      </c>
      <c r="F27" s="309">
        <v>600</v>
      </c>
      <c r="L27" s="301">
        <v>12</v>
      </c>
      <c r="M27" s="205" t="s">
        <v>1049</v>
      </c>
    </row>
    <row r="28" spans="4:13" x14ac:dyDescent="0.2">
      <c r="D28" s="308">
        <v>7</v>
      </c>
      <c r="E28" s="308" t="s">
        <v>228</v>
      </c>
      <c r="F28" s="309">
        <v>700</v>
      </c>
      <c r="L28" s="301">
        <v>13</v>
      </c>
      <c r="M28" s="205" t="s">
        <v>1050</v>
      </c>
    </row>
    <row r="29" spans="4:13" x14ac:dyDescent="0.2">
      <c r="D29" s="308">
        <v>8</v>
      </c>
      <c r="E29" s="308" t="s">
        <v>229</v>
      </c>
      <c r="F29" s="309">
        <v>800</v>
      </c>
      <c r="L29" s="301">
        <v>14</v>
      </c>
      <c r="M29" s="205" t="s">
        <v>1051</v>
      </c>
    </row>
    <row r="30" spans="4:13" x14ac:dyDescent="0.2">
      <c r="D30" s="884" t="s">
        <v>219</v>
      </c>
      <c r="E30" s="885"/>
      <c r="F30" s="309">
        <f>SUM(F22:F29)</f>
        <v>3600</v>
      </c>
      <c r="L30" s="301">
        <v>15</v>
      </c>
      <c r="M30" s="205" t="s">
        <v>1052</v>
      </c>
    </row>
  </sheetData>
  <mergeCells count="3">
    <mergeCell ref="D30:E30"/>
    <mergeCell ref="C4:C7"/>
    <mergeCell ref="D4:J7"/>
  </mergeCells>
  <phoneticPr fontId="5"/>
  <dataValidations count="1">
    <dataValidation type="list" allowBlank="1" showInputMessage="1" showErrorMessage="1" sqref="J17" xr:uid="{00000000-0002-0000-6200-000000000000}">
      <formula1>"5,6,7,8,9,10,11,12,13,14,15"</formula1>
    </dataValidation>
  </dataValidations>
  <pageMargins left="0.75" right="0.75" top="1" bottom="1" header="0.51200000000000001" footer="0.51200000000000001"/>
  <pageSetup paperSize="9" orientation="portrait"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100</vt:i4>
      </vt:variant>
      <vt:variant>
        <vt:lpstr>名前付き一覧</vt:lpstr>
      </vt:variant>
      <vt:variant>
        <vt:i4>407</vt:i4>
      </vt:variant>
    </vt:vector>
  </HeadingPairs>
  <TitlesOfParts>
    <vt:vector size="507" baseType="lpstr">
      <vt:lpstr>メニュー</vt:lpstr>
      <vt:lpstr>CTL</vt:lpstr>
      <vt:lpstr>使い方</vt:lpstr>
      <vt:lpstr>照会</vt:lpstr>
      <vt:lpstr>SQL展開</vt:lpstr>
      <vt:lpstr>照会_更新</vt:lpstr>
      <vt:lpstr>更新リスト型_In</vt:lpstr>
      <vt:lpstr>更新リスト型</vt:lpstr>
      <vt:lpstr>更新リスト型_Out</vt:lpstr>
      <vt:lpstr>更新カード型</vt:lpstr>
      <vt:lpstr>削除</vt:lpstr>
      <vt:lpstr>SQL更新</vt:lpstr>
      <vt:lpstr>SQL一括照会</vt:lpstr>
      <vt:lpstr>トランザクション_In</vt:lpstr>
      <vt:lpstr>トランザクション</vt:lpstr>
      <vt:lpstr>トランザクション_Out</vt:lpstr>
      <vt:lpstr>トランザクション_キー変更</vt:lpstr>
      <vt:lpstr>読込済みクエリー解放</vt:lpstr>
      <vt:lpstr>データ照会</vt:lpstr>
      <vt:lpstr>検索付データ照会</vt:lpstr>
      <vt:lpstr>入力画面_文字</vt:lpstr>
      <vt:lpstr>入力画面_文字範囲</vt:lpstr>
      <vt:lpstr>入力画面_数値</vt:lpstr>
      <vt:lpstr>入力画面_数値範囲</vt:lpstr>
      <vt:lpstr>入力画面_日付</vt:lpstr>
      <vt:lpstr>入力画面_日付範囲</vt:lpstr>
      <vt:lpstr>入力画面_時刻</vt:lpstr>
      <vt:lpstr>入力画面_時刻範囲</vt:lpstr>
      <vt:lpstr>日付時刻入力画面</vt:lpstr>
      <vt:lpstr>サーバ接続設定</vt:lpstr>
      <vt:lpstr>プロジェクト実行画面設定</vt:lpstr>
      <vt:lpstr>プロジェクト実行動作設定</vt:lpstr>
      <vt:lpstr>Excel動作設定</vt:lpstr>
      <vt:lpstr>サブタスク実行</vt:lpstr>
      <vt:lpstr>条件判定分岐</vt:lpstr>
      <vt:lpstr>変数演算</vt:lpstr>
      <vt:lpstr>ループ処理</vt:lpstr>
      <vt:lpstr>ハイパータスク制御</vt:lpstr>
      <vt:lpstr>タイマー処理</vt:lpstr>
      <vt:lpstr>終了処理</vt:lpstr>
      <vt:lpstr>メニュー制御_起動</vt:lpstr>
      <vt:lpstr>ボタン制御</vt:lpstr>
      <vt:lpstr>メインボタン･メイン１</vt:lpstr>
      <vt:lpstr>メインボタン･メイン１－１</vt:lpstr>
      <vt:lpstr>メインボタン･メイン１－２</vt:lpstr>
      <vt:lpstr>メインボタン･サブ</vt:lpstr>
      <vt:lpstr>メッセージ表示</vt:lpstr>
      <vt:lpstr>直接展開</vt:lpstr>
      <vt:lpstr>コピー</vt:lpstr>
      <vt:lpstr>クリア</vt:lpstr>
      <vt:lpstr>セル保護</vt:lpstr>
      <vt:lpstr>シート保護</vt:lpstr>
      <vt:lpstr>シートコピー</vt:lpstr>
      <vt:lpstr>行列指定</vt:lpstr>
      <vt:lpstr>行列表示</vt:lpstr>
      <vt:lpstr>行列挿入_削除</vt:lpstr>
      <vt:lpstr>並べ替え</vt:lpstr>
      <vt:lpstr>オートフィルター</vt:lpstr>
      <vt:lpstr>シート切替</vt:lpstr>
      <vt:lpstr>シート切替子</vt:lpstr>
      <vt:lpstr>セルジャンプ</vt:lpstr>
      <vt:lpstr>セル位置取得</vt:lpstr>
      <vt:lpstr>セル情報取得</vt:lpstr>
      <vt:lpstr>範囲取得</vt:lpstr>
      <vt:lpstr>自動計算制御</vt:lpstr>
      <vt:lpstr>CSV入力</vt:lpstr>
      <vt:lpstr>CSV出力</vt:lpstr>
      <vt:lpstr>保存</vt:lpstr>
      <vt:lpstr>印刷</vt:lpstr>
      <vt:lpstr>プリンタ設定_一覧取得</vt:lpstr>
      <vt:lpstr>位置合わせ印刷</vt:lpstr>
      <vt:lpstr>マクロ起動</vt:lpstr>
      <vt:lpstr>スクリーン制御</vt:lpstr>
      <vt:lpstr>参照用ブックを開く_閉じる</vt:lpstr>
      <vt:lpstr>複数シート表示_閉じる</vt:lpstr>
      <vt:lpstr>サブシート1</vt:lpstr>
      <vt:lpstr>サブシート2</vt:lpstr>
      <vt:lpstr>サブシート3</vt:lpstr>
      <vt:lpstr>サブシート4</vt:lpstr>
      <vt:lpstr>サブシート5</vt:lpstr>
      <vt:lpstr>複数ウィンドウ表示_閉じる</vt:lpstr>
      <vt:lpstr>ピボットテーブル</vt:lpstr>
      <vt:lpstr>Excelコマンド</vt:lpstr>
      <vt:lpstr>図の挿入_クリア</vt:lpstr>
      <vt:lpstr>イメージ保存</vt:lpstr>
      <vt:lpstr>イメージクリア</vt:lpstr>
      <vt:lpstr>チェックボックス挿入_削除</vt:lpstr>
      <vt:lpstr>セルリンク挿入_削除</vt:lpstr>
      <vt:lpstr>実行ボタン挿入_削除</vt:lpstr>
      <vt:lpstr>ファイルアップロード</vt:lpstr>
      <vt:lpstr>ファイルダウンロード</vt:lpstr>
      <vt:lpstr>ファイル操作</vt:lpstr>
      <vt:lpstr>ファイル属性取得</vt:lpstr>
      <vt:lpstr>ファイル選択ダイアログ</vt:lpstr>
      <vt:lpstr>ログ情報書込</vt:lpstr>
      <vt:lpstr>ブラウザ表示</vt:lpstr>
      <vt:lpstr>外部アプリ起動</vt:lpstr>
      <vt:lpstr>外部DLL呼び出し</vt:lpstr>
      <vt:lpstr>クリップボード操作</vt:lpstr>
      <vt:lpstr>メール送信</vt:lpstr>
      <vt:lpstr>_２．CSV形式のデータが表示されます。</vt:lpstr>
      <vt:lpstr>CSV出力_エンコード</vt:lpstr>
      <vt:lpstr>CSV出力_ダイアログ</vt:lpstr>
      <vt:lpstr>CSV出力_ダブルクオート</vt:lpstr>
      <vt:lpstr>CSV出力_フィルター</vt:lpstr>
      <vt:lpstr>CSV出力_フォルダー表示</vt:lpstr>
      <vt:lpstr>CSV出力_フォルダ指定</vt:lpstr>
      <vt:lpstr>CSV出力_囲み</vt:lpstr>
      <vt:lpstr>CSV出力_区切り文字</vt:lpstr>
      <vt:lpstr>CSV出力_指定フォルダ名</vt:lpstr>
      <vt:lpstr>CSV出力_出力モード</vt:lpstr>
      <vt:lpstr>CSV出力_出力開始行</vt:lpstr>
      <vt:lpstr>CSV出力_出力終了行</vt:lpstr>
      <vt:lpstr>CSV出力_出力範囲</vt:lpstr>
      <vt:lpstr>CSV出力_初期フォルダ</vt:lpstr>
      <vt:lpstr>CSV出力_上書確認</vt:lpstr>
      <vt:lpstr>CSV入力_ダイアログ</vt:lpstr>
      <vt:lpstr>CSV入力_データエリア</vt:lpstr>
      <vt:lpstr>CSV入力_データ位置</vt:lpstr>
      <vt:lpstr>CSV入力_ファイルパス</vt:lpstr>
      <vt:lpstr>CSV入力_フィルター</vt:lpstr>
      <vt:lpstr>CSV入力_入力範囲</vt:lpstr>
      <vt:lpstr>CTL_ProjName</vt:lpstr>
      <vt:lpstr>CTL_ProjStartDateTime</vt:lpstr>
      <vt:lpstr>CTL_SYS_PcName</vt:lpstr>
      <vt:lpstr>CTL_SYS_UserID</vt:lpstr>
      <vt:lpstr>Excelコマンド_シート区分</vt:lpstr>
      <vt:lpstr>Excelコマンド_シート元</vt:lpstr>
      <vt:lpstr>Excelコマンド_シート先</vt:lpstr>
      <vt:lpstr>Excelコマンド_メニュー区分</vt:lpstr>
      <vt:lpstr>Excelコマンド_メニュー元</vt:lpstr>
      <vt:lpstr>Excelコマンド_メニュー先</vt:lpstr>
      <vt:lpstr>Excelコマンド_行番号区分</vt:lpstr>
      <vt:lpstr>Excelコマンド_行番号元</vt:lpstr>
      <vt:lpstr>Excelコマンド_行番号先</vt:lpstr>
      <vt:lpstr>Excel動作設定_Excel操作</vt:lpstr>
      <vt:lpstr>Excel動作設定_PageUpPageDown</vt:lpstr>
      <vt:lpstr>Excel動作設定_ショートカット_コピー</vt:lpstr>
      <vt:lpstr>Excel動作設定_ショートカット_シートの挿入</vt:lpstr>
      <vt:lpstr>Excel動作設定_ショートカット_ジャンプ</vt:lpstr>
      <vt:lpstr>Excel動作設定_ショートカット_ハイパーリンク挿入</vt:lpstr>
      <vt:lpstr>Excel動作設定_ショートカット_行の再表示</vt:lpstr>
      <vt:lpstr>Excel動作設定_ショートカット_切り取り</vt:lpstr>
      <vt:lpstr>Excel動作設定_ショートカット_貼り付け</vt:lpstr>
      <vt:lpstr>Excel動作設定_ショートカット_列の再表示</vt:lpstr>
      <vt:lpstr>Excel動作設定_ドラッグドロップ</vt:lpstr>
      <vt:lpstr>Excel動作設定_マクロ起動</vt:lpstr>
      <vt:lpstr>Excel動作設定_右クリック時メニュー</vt:lpstr>
      <vt:lpstr>位置合わせ印刷!Print_Area</vt:lpstr>
      <vt:lpstr>印刷!Print_Area</vt:lpstr>
      <vt:lpstr>SQL一括照会_件数</vt:lpstr>
      <vt:lpstr>SQL一括照会_件数_Area</vt:lpstr>
      <vt:lpstr>SQL一括照会_商品CD</vt:lpstr>
      <vt:lpstr>SQL一括照会_商品CD_Area</vt:lpstr>
      <vt:lpstr>SQL更新_データ数</vt:lpstr>
      <vt:lpstr>SQL展開!SQL展開_データ位置1</vt:lpstr>
      <vt:lpstr>SQL展開_データ位置2</vt:lpstr>
      <vt:lpstr>アップロード_アップロード先</vt:lpstr>
      <vt:lpstr>アップロード_ダイアログ表示</vt:lpstr>
      <vt:lpstr>アップロード_ダイアログ用フォルダ</vt:lpstr>
      <vt:lpstr>アップロード_パス名</vt:lpstr>
      <vt:lpstr>アップロード_ファイルサイズ</vt:lpstr>
      <vt:lpstr>アップロード_ファイルのホスト</vt:lpstr>
      <vt:lpstr>アップロード_ファイルの種類</vt:lpstr>
      <vt:lpstr>アップロード_ファイル名</vt:lpstr>
      <vt:lpstr>アップロード_フォルダ名</vt:lpstr>
      <vt:lpstr>アップロード_上書き確認</vt:lpstr>
      <vt:lpstr>アップロード_表示フォルダ</vt:lpstr>
      <vt:lpstr>アップロードファイルのアクセス日時</vt:lpstr>
      <vt:lpstr>イメージ保存_JPEG圧縮率</vt:lpstr>
      <vt:lpstr>イメージ保存_セル範囲</vt:lpstr>
      <vt:lpstr>イメージ保存_ダイアログ表示</vt:lpstr>
      <vt:lpstr>イメージ保存_ダイアログ用フォルダ</vt:lpstr>
      <vt:lpstr>イメージ保存_ファイルの種類</vt:lpstr>
      <vt:lpstr>イメージ保存_フォルダ表示</vt:lpstr>
      <vt:lpstr>イメージ保存_上書き確認</vt:lpstr>
      <vt:lpstr>イメージ保存_表示フォルダ</vt:lpstr>
      <vt:lpstr>イメージ保存_保存形式</vt:lpstr>
      <vt:lpstr>イメージ保存_保存先</vt:lpstr>
      <vt:lpstr>イメージ保存_保存先ファイル名</vt:lpstr>
      <vt:lpstr>イメージ保存_保存先フォルダ名</vt:lpstr>
      <vt:lpstr>クリア_コピー元書式</vt:lpstr>
      <vt:lpstr>クリア_コピー元数式</vt:lpstr>
      <vt:lpstr>クリア_コピー元全部</vt:lpstr>
      <vt:lpstr>クリア_結果</vt:lpstr>
      <vt:lpstr>クリア_結果_書式</vt:lpstr>
      <vt:lpstr>クリア_結果_数式</vt:lpstr>
      <vt:lpstr>クリア_結果_全部</vt:lpstr>
      <vt:lpstr>クリア_元</vt:lpstr>
      <vt:lpstr>クリア_先書式</vt:lpstr>
      <vt:lpstr>クリア_先数式</vt:lpstr>
      <vt:lpstr>クリア_先全部</vt:lpstr>
      <vt:lpstr>クリア_先番号</vt:lpstr>
      <vt:lpstr>クリップボード・取込</vt:lpstr>
      <vt:lpstr>クリップボード・貼付け</vt:lpstr>
      <vt:lpstr>クリップボード・貼付け形式</vt:lpstr>
      <vt:lpstr>コピー行タイプ_クリア</vt:lpstr>
      <vt:lpstr>コピー行タイプ_元</vt:lpstr>
      <vt:lpstr>コピー行タイプ_先</vt:lpstr>
      <vt:lpstr>サーバ接続設定_キャッシュ利用</vt:lpstr>
      <vt:lpstr>サーバ接続設定_タイムアウト時間</vt:lpstr>
      <vt:lpstr>サーバ接続設定_データ圧縮</vt:lpstr>
      <vt:lpstr>サーバ接続設定_メッセージ内容</vt:lpstr>
      <vt:lpstr>サーバ接続設定_間隔時間</vt:lpstr>
      <vt:lpstr>サーバ接続設定_再試行ボタン名称</vt:lpstr>
      <vt:lpstr>サーバ接続設定_終了ボタン動作</vt:lpstr>
      <vt:lpstr>サーバ接続設定_終了ボタン名称</vt:lpstr>
      <vt:lpstr>サーバ接続設定_表示ボタン</vt:lpstr>
      <vt:lpstr>シート保護_状態表示</vt:lpstr>
      <vt:lpstr>スクリーン制御_チェックボックス1</vt:lpstr>
      <vt:lpstr>スクリーン制御_チェックボックス2</vt:lpstr>
      <vt:lpstr>スクリーン制御_チェックボックス3</vt:lpstr>
      <vt:lpstr>スクリーン制御_チェック値1</vt:lpstr>
      <vt:lpstr>スクリーン制御_チェック値2</vt:lpstr>
      <vt:lpstr>スクリーン制御_チェック値3</vt:lpstr>
      <vt:lpstr>セル位置取得_コピー先範囲</vt:lpstr>
      <vt:lpstr>セル位置取得_シート名</vt:lpstr>
      <vt:lpstr>セル位置取得_元商品CD</vt:lpstr>
      <vt:lpstr>セル位置取得_元商品名</vt:lpstr>
      <vt:lpstr>セル位置取得_元単位</vt:lpstr>
      <vt:lpstr>セル位置取得_元単価</vt:lpstr>
      <vt:lpstr>セル位置取得_元分類</vt:lpstr>
      <vt:lpstr>セル位置取得_行NO</vt:lpstr>
      <vt:lpstr>セル情報取得!セル位置取得_取得域</vt:lpstr>
      <vt:lpstr>セル位置取得_取得域</vt:lpstr>
      <vt:lpstr>セル情報取得!セル位置取得_商品</vt:lpstr>
      <vt:lpstr>セル位置取得_商品</vt:lpstr>
      <vt:lpstr>セル位置取得_先商品CD</vt:lpstr>
      <vt:lpstr>セル位置取得_先商品名</vt:lpstr>
      <vt:lpstr>セル位置取得_先単位</vt:lpstr>
      <vt:lpstr>セル位置取得_先単価</vt:lpstr>
      <vt:lpstr>セル位置取得_先分類</vt:lpstr>
      <vt:lpstr>セル位置取得_列NO</vt:lpstr>
      <vt:lpstr>セル情報取得_シート名</vt:lpstr>
      <vt:lpstr>セル情報取得_セルアドレス</vt:lpstr>
      <vt:lpstr>セル情報取得_セル値</vt:lpstr>
      <vt:lpstr>セル情報取得_フルアドレス</vt:lpstr>
      <vt:lpstr>セル情報取得_行番号</vt:lpstr>
      <vt:lpstr>セル情報取得_列番号</vt:lpstr>
      <vt:lpstr>セル保護_実行セル１</vt:lpstr>
      <vt:lpstr>セル保護_実行セル２</vt:lpstr>
      <vt:lpstr>セル保護_状態表示</vt:lpstr>
      <vt:lpstr>ダイアログ用ファイルのフィルタ</vt:lpstr>
      <vt:lpstr>ダウンロード_ファイルのホスト</vt:lpstr>
      <vt:lpstr>ダウンロード_ファイルの種類</vt:lpstr>
      <vt:lpstr>ダウンロード_フォルダ表示</vt:lpstr>
      <vt:lpstr>ダウンロード_元・ダイアログ表示</vt:lpstr>
      <vt:lpstr>ダウンロード_元・ダイアログ用フォルダ</vt:lpstr>
      <vt:lpstr>ダウンロード_元・ファイル名</vt:lpstr>
      <vt:lpstr>ダウンロード_元・表示フォルダ</vt:lpstr>
      <vt:lpstr>ダウンロード_上書き確認</vt:lpstr>
      <vt:lpstr>ダウンロード_先・ダイアログ表示</vt:lpstr>
      <vt:lpstr>ダウンロード_先・ダイアログ用フォルダ</vt:lpstr>
      <vt:lpstr>ダウンロード_先・ファイル名</vt:lpstr>
      <vt:lpstr>ダウンロード_先・フォルダ名</vt:lpstr>
      <vt:lpstr>ダウンロード_先・表示フォルダ</vt:lpstr>
      <vt:lpstr>チェックボックス・オブジェクト名</vt:lpstr>
      <vt:lpstr>チェックボックス・セル内位置</vt:lpstr>
      <vt:lpstr>チェックボックス・ボックス数</vt:lpstr>
      <vt:lpstr>チェックボックス・リンクセル</vt:lpstr>
      <vt:lpstr>チェックボックス・横幅サイズ</vt:lpstr>
      <vt:lpstr>チェックボックス・初期値</vt:lpstr>
      <vt:lpstr>チェックボックス・挿入ステップ数</vt:lpstr>
      <vt:lpstr>チェックボックス・挿入位置</vt:lpstr>
      <vt:lpstr>チェックボックス・挿入方向</vt:lpstr>
      <vt:lpstr>チェックボックス・表示文字列</vt:lpstr>
      <vt:lpstr>データ照会画面_個別FAX</vt:lpstr>
      <vt:lpstr>データ照会画面_個別TEL</vt:lpstr>
      <vt:lpstr>データ照会画面_個別社員コード</vt:lpstr>
      <vt:lpstr>データ照会画面_個別社員名</vt:lpstr>
      <vt:lpstr>データ照会画面_個別社員名カナ</vt:lpstr>
      <vt:lpstr>データ照会画面_個別住所１</vt:lpstr>
      <vt:lpstr>データ照会画面_個別住所２</vt:lpstr>
      <vt:lpstr>データ照会画面_個別性別</vt:lpstr>
      <vt:lpstr>データ照会画面_個別生年月日</vt:lpstr>
      <vt:lpstr>データ照会画面_個別郵便番号</vt:lpstr>
      <vt:lpstr>データ照会画面_行範囲</vt:lpstr>
      <vt:lpstr>データ照会画面_行表示域</vt:lpstr>
      <vt:lpstr>データ照会画面_社員コード_行</vt:lpstr>
      <vt:lpstr>データ照会画面_社員コード_列</vt:lpstr>
      <vt:lpstr>データ照会画面_列表示域</vt:lpstr>
      <vt:lpstr>トランザクション_In_データエリア</vt:lpstr>
      <vt:lpstr>トランザクション_In_データ位置</vt:lpstr>
      <vt:lpstr>トランザクション_Out_データ位置</vt:lpstr>
      <vt:lpstr>トランザクション_Out_データ数</vt:lpstr>
      <vt:lpstr>トランザクション_エラーMSG</vt:lpstr>
      <vt:lpstr>トランザクション_キー変更_STATUS</vt:lpstr>
      <vt:lpstr>トランザクション_キー変更_コピー元式</vt:lpstr>
      <vt:lpstr>トランザクション_キー変更_データエリア</vt:lpstr>
      <vt:lpstr>トランザクション_キー変更_データ位置</vt:lpstr>
      <vt:lpstr>トランザクション_キー変更_データ数</vt:lpstr>
      <vt:lpstr>トランザクション_データエリア</vt:lpstr>
      <vt:lpstr>トランザクション_データ位置</vt:lpstr>
      <vt:lpstr>トランザクション_判定区分</vt:lpstr>
      <vt:lpstr>ハイパー実行制御_入力データ</vt:lpstr>
      <vt:lpstr>ハイパー実行制御設定</vt:lpstr>
      <vt:lpstr>ファイル選択ダイアログ_ファイルのフィルタ</vt:lpstr>
      <vt:lpstr>ファイル選択ダイアログ_ファイルの種類</vt:lpstr>
      <vt:lpstr>ファイル選択ダイアログ_ファイル名出力先</vt:lpstr>
      <vt:lpstr>ファイル選択ダイアログ_フォルダ名出力先</vt:lpstr>
      <vt:lpstr>ファイル選択ダイアログ_初期表示ファイル名</vt:lpstr>
      <vt:lpstr>ファイル選択ダイアログ_初期表示フォルダ名</vt:lpstr>
      <vt:lpstr>ファイル選択ダイアログ_複数選択指定</vt:lpstr>
      <vt:lpstr>ファイル操作_ファイルコピー先</vt:lpstr>
      <vt:lpstr>ファイル操作_ファイル移動先</vt:lpstr>
      <vt:lpstr>ファイル操作_フォルダコピー先</vt:lpstr>
      <vt:lpstr>ファイル操作_フォルダ移動先</vt:lpstr>
      <vt:lpstr>ファイル属性取得_ファイルサイズ出力先</vt:lpstr>
      <vt:lpstr>ファイル属性取得_ファイルのフィルタ</vt:lpstr>
      <vt:lpstr>ファイル属性取得_ファイルの指定方法</vt:lpstr>
      <vt:lpstr>ファイル属性取得_ファイルの種類</vt:lpstr>
      <vt:lpstr>ファイル属性取得_ファイルパス名</vt:lpstr>
      <vt:lpstr>ファイル属性取得_ファイル更新日時出力先</vt:lpstr>
      <vt:lpstr>ファイル属性取得_ファイル作成日時出力先</vt:lpstr>
      <vt:lpstr>ファイル属性取得_ファイル名出力先</vt:lpstr>
      <vt:lpstr>ファイル属性取得_フォルダ名出力先</vt:lpstr>
      <vt:lpstr>ファイル属性取得_ホスト指定</vt:lpstr>
      <vt:lpstr>ファイル属性取得_最終アクセス日時出力先</vt:lpstr>
      <vt:lpstr>ファイル属性取得_指定フォルダ</vt:lpstr>
      <vt:lpstr>ファイル属性取得_初期表示フォルダ</vt:lpstr>
      <vt:lpstr>ブラウザ表示_外部URL</vt:lpstr>
      <vt:lpstr>ブラウザ表示_内部パス名</vt:lpstr>
      <vt:lpstr>ブラウザ表示_内部ファイル名</vt:lpstr>
      <vt:lpstr>プロジェクト実行画面設定_dbSheetClientのクローズボタン</vt:lpstr>
      <vt:lpstr>プロジェクト実行画面設定_dbSheetClientの最大化</vt:lpstr>
      <vt:lpstr>プロジェクト実行画面設定_dbSheetClientの表示_非表示</vt:lpstr>
      <vt:lpstr>プロジェクト実行画面設定_dbSheetClient横幅の指定方法</vt:lpstr>
      <vt:lpstr>プロジェクト実行画面設定_dbSheetClient横幅ピクセル値</vt:lpstr>
      <vt:lpstr>プロジェクト実行画面設定_dbSheetClient縦幅の指定方法</vt:lpstr>
      <vt:lpstr>プロジェクト実行画面設定_dbSheetClient縦幅ピクセル値</vt:lpstr>
      <vt:lpstr>プロジェクト実行画面設定_Excel画面の最大化</vt:lpstr>
      <vt:lpstr>プロジェクト実行画面設定_Excel画面縦幅の指定方法</vt:lpstr>
      <vt:lpstr>プロジェクト実行画面設定_Excel画面縦幅ピクセル値</vt:lpstr>
      <vt:lpstr>プロジェクト実行動作設定_タイムアウト秒数</vt:lpstr>
      <vt:lpstr>プロジェクト実行動作設定_ハイパータスク実行の許可</vt:lpstr>
      <vt:lpstr>プロジェクト実行動作設定_ログファイルの最大数</vt:lpstr>
      <vt:lpstr>プロジェクト実行動作設定_ログ保存の有無</vt:lpstr>
      <vt:lpstr>プロジェクト実行動作設定_改行設定の初期値</vt:lpstr>
      <vt:lpstr>プロジェクト実行動作設定_採用ボタンの初期値</vt:lpstr>
      <vt:lpstr>プロジェクト実行動作設定_採用ボタン名称</vt:lpstr>
      <vt:lpstr>プロジェクト実行動作設定_終了処理方法</vt:lpstr>
      <vt:lpstr>マクロ起動_ファイルパス</vt:lpstr>
      <vt:lpstr>マクロ起動可不</vt:lpstr>
      <vt:lpstr>マクロ実行_一時停止時間</vt:lpstr>
      <vt:lpstr>マクロ実行_実行対象マクロ名</vt:lpstr>
      <vt:lpstr>メール送信_BCC</vt:lpstr>
      <vt:lpstr>メール送信_CC</vt:lpstr>
      <vt:lpstr>メール送信_宛先</vt:lpstr>
      <vt:lpstr>メール送信_件名</vt:lpstr>
      <vt:lpstr>メール送信_送信者アドレス</vt:lpstr>
      <vt:lpstr>メール送信_本文</vt:lpstr>
      <vt:lpstr>メッセージ表示_条件1</vt:lpstr>
      <vt:lpstr>メッセージ表示_条件2</vt:lpstr>
      <vt:lpstr>メッセージ表示_条件3</vt:lpstr>
      <vt:lpstr>メッセージ表示_条件4</vt:lpstr>
      <vt:lpstr>メッセージ表示_条件5</vt:lpstr>
      <vt:lpstr>メッセージ表示_条件6</vt:lpstr>
      <vt:lpstr>メッセージ表示_正常</vt:lpstr>
      <vt:lpstr>メッセージ表示_判定</vt:lpstr>
      <vt:lpstr>メニュー_システムパス名</vt:lpstr>
      <vt:lpstr>メニュー_プロジェクト開始時刻</vt:lpstr>
      <vt:lpstr>メニュー_プロジェクト名</vt:lpstr>
      <vt:lpstr>メニュー_ログインID</vt:lpstr>
      <vt:lpstr>メニュー_使用ＰＣ名</vt:lpstr>
      <vt:lpstr>メニュー制御_トグル</vt:lpstr>
      <vt:lpstr>メニュー制御_区分</vt:lpstr>
      <vt:lpstr>メニュー制御_前の値</vt:lpstr>
      <vt:lpstr>リンクセル作成位置</vt:lpstr>
      <vt:lpstr>ループ処理_MSG</vt:lpstr>
      <vt:lpstr>ループ処理_ループ回数</vt:lpstr>
      <vt:lpstr>ループ処理_ループ回数エラーMSG</vt:lpstr>
      <vt:lpstr>ループ処理_ループ回数エラー区分</vt:lpstr>
      <vt:lpstr>ループ処理_限界回数</vt:lpstr>
      <vt:lpstr>ループ処理_今の回数</vt:lpstr>
      <vt:lpstr>ループ処理_次の回数</vt:lpstr>
      <vt:lpstr>ログ情報書込_タイトル</vt:lpstr>
      <vt:lpstr>ログ情報書込_詳細</vt:lpstr>
      <vt:lpstr>ログ情報書込_詳細可変セル</vt:lpstr>
      <vt:lpstr>印刷_セル指定１</vt:lpstr>
      <vt:lpstr>印刷_セル指定２</vt:lpstr>
      <vt:lpstr>印刷_データ位置</vt:lpstr>
      <vt:lpstr>印刷_一覧取得</vt:lpstr>
      <vt:lpstr>印刷_印刷方向</vt:lpstr>
      <vt:lpstr>印刷_指定プリンタ</vt:lpstr>
      <vt:lpstr>印刷_直接印刷印刷方向</vt:lpstr>
      <vt:lpstr>印刷_直接印刷用紙サイズ</vt:lpstr>
      <vt:lpstr>印刷_直接印刷用紙トレイ</vt:lpstr>
      <vt:lpstr>印刷_用紙サイズ</vt:lpstr>
      <vt:lpstr>印刷_用紙サイズ展開セル</vt:lpstr>
      <vt:lpstr>印刷_用紙トレイ展開セル</vt:lpstr>
      <vt:lpstr>外部DLL_DLL名</vt:lpstr>
      <vt:lpstr>外部DLL_パラ１</vt:lpstr>
      <vt:lpstr>外部DLL_パラ２</vt:lpstr>
      <vt:lpstr>外部DLL_関数名</vt:lpstr>
      <vt:lpstr>外部DLL_戻り値</vt:lpstr>
      <vt:lpstr>外部アプリ_DBS画面最小化</vt:lpstr>
      <vt:lpstr>外部アプリ_アプリ最前面表示</vt:lpstr>
      <vt:lpstr>外部アプリ_ホスト</vt:lpstr>
      <vt:lpstr>外部アプリ_一時停止</vt:lpstr>
      <vt:lpstr>外部アプリ_引数</vt:lpstr>
      <vt:lpstr>外部アプリ_起動PG</vt:lpstr>
      <vt:lpstr>外部アプリ_終了MSG</vt:lpstr>
      <vt:lpstr>外部アプリ_同期</vt:lpstr>
      <vt:lpstr>結合セル</vt:lpstr>
      <vt:lpstr>検索付データ照会_商品マスタエリア</vt:lpstr>
      <vt:lpstr>検索付データ照会_商品マスタ先頭位置</vt:lpstr>
      <vt:lpstr>元・ダイアログ用ファイルのフィルタ</vt:lpstr>
      <vt:lpstr>更新カード型_ステータス</vt:lpstr>
      <vt:lpstr>更新カード型_更新データ</vt:lpstr>
      <vt:lpstr>更新カード型_作成ユーザー</vt:lpstr>
      <vt:lpstr>更新カード型_作成日</vt:lpstr>
      <vt:lpstr>更新カード型_修正ユーザー</vt:lpstr>
      <vt:lpstr>更新カード型_修正日付</vt:lpstr>
      <vt:lpstr>更新カード型_商品CD</vt:lpstr>
      <vt:lpstr>更新カード型_商品名</vt:lpstr>
      <vt:lpstr>更新カード型_単位</vt:lpstr>
      <vt:lpstr>更新カード型_単価</vt:lpstr>
      <vt:lpstr>更新カード型_分類</vt:lpstr>
      <vt:lpstr>更新カード型行位置</vt:lpstr>
      <vt:lpstr>更新リスト型_In_データエリア</vt:lpstr>
      <vt:lpstr>更新リスト型_In_データ位置</vt:lpstr>
      <vt:lpstr>更新リスト型_Out_データ位置</vt:lpstr>
      <vt:lpstr>更新リスト型_Out_データ数</vt:lpstr>
      <vt:lpstr>更新リスト型_データエリア</vt:lpstr>
      <vt:lpstr>更新リスト型_データ位置</vt:lpstr>
      <vt:lpstr>トランザクション!更新リスト型商品CD</vt:lpstr>
      <vt:lpstr>更新行位置</vt:lpstr>
      <vt:lpstr>行列指定_行指定A</vt:lpstr>
      <vt:lpstr>行列指定_行指定B</vt:lpstr>
      <vt:lpstr>行列指定_判定</vt:lpstr>
      <vt:lpstr>行列指定_列指定A</vt:lpstr>
      <vt:lpstr>行列指定_列指定B</vt:lpstr>
      <vt:lpstr>行列表示_取得域</vt:lpstr>
      <vt:lpstr>行列表示_商品コード</vt:lpstr>
      <vt:lpstr>読込済みクエリー解放!削除_データエリア</vt:lpstr>
      <vt:lpstr>削除_データエリア</vt:lpstr>
      <vt:lpstr>読込済みクエリー解放!削除_データ位置</vt:lpstr>
      <vt:lpstr>削除_データ位置</vt:lpstr>
      <vt:lpstr>参照ブックを開く_ファイルパス</vt:lpstr>
      <vt:lpstr>自動計算_開始時間</vt:lpstr>
      <vt:lpstr>自動計算_開始時間作業用</vt:lpstr>
      <vt:lpstr>自動計算_取得域</vt:lpstr>
      <vt:lpstr>自動計算_終了時間</vt:lpstr>
      <vt:lpstr>自動計算_終了時間作業用</vt:lpstr>
      <vt:lpstr>自動計算_処理フラグ</vt:lpstr>
      <vt:lpstr>自動計算_処理時間</vt:lpstr>
      <vt:lpstr>自動計算_商品CD</vt:lpstr>
      <vt:lpstr>実行ボタン作成位置</vt:lpstr>
      <vt:lpstr>取得したレコード数</vt:lpstr>
      <vt:lpstr>SQL展開!照会_エラー</vt:lpstr>
      <vt:lpstr>照会_更新!照会_エラー</vt:lpstr>
      <vt:lpstr>照会_エラー</vt:lpstr>
      <vt:lpstr>SQL展開!照会_データエリア</vt:lpstr>
      <vt:lpstr>照会_更新!照会_データエリア</vt:lpstr>
      <vt:lpstr>照会_データエリア</vt:lpstr>
      <vt:lpstr>照会_更新!照会_データ位置</vt:lpstr>
      <vt:lpstr>照会_データ位置</vt:lpstr>
      <vt:lpstr>照会_更新_展開範囲</vt:lpstr>
      <vt:lpstr>条件判定分岐_判定区分</vt:lpstr>
      <vt:lpstr>図の挿入_選択_指定フォルダ</vt:lpstr>
      <vt:lpstr>図の挿入_複数_ファイル名</vt:lpstr>
      <vt:lpstr>図の挿入_複数_横幅</vt:lpstr>
      <vt:lpstr>図の挿入_複数_個数</vt:lpstr>
      <vt:lpstr>図の挿入_複数_縦高</vt:lpstr>
      <vt:lpstr>図の挿入_複数_図１</vt:lpstr>
      <vt:lpstr>図の挿入_複数_図２</vt:lpstr>
      <vt:lpstr>図の挿入_複数_図３</vt:lpstr>
      <vt:lpstr>図の挿入_複数_図４</vt:lpstr>
      <vt:lpstr>図の挿入_複数_挿入セル</vt:lpstr>
      <vt:lpstr>直接展開_Ａ</vt:lpstr>
      <vt:lpstr>直接展開_B</vt:lpstr>
      <vt:lpstr>直接展開_C</vt:lpstr>
      <vt:lpstr>入力画面_時刻_展開位置</vt:lpstr>
      <vt:lpstr>入力画面_時刻範囲_展開位置1</vt:lpstr>
      <vt:lpstr>入力画面_時刻範囲_展開位置2</vt:lpstr>
      <vt:lpstr>入力画面_数値_展開位置</vt:lpstr>
      <vt:lpstr>入力画面_数値範囲_展開位置1</vt:lpstr>
      <vt:lpstr>入力画面_数値範囲_展開位置2</vt:lpstr>
      <vt:lpstr>入力画面_日付_展開位置</vt:lpstr>
      <vt:lpstr>入力画面_日付時刻_展開位置1</vt:lpstr>
      <vt:lpstr>入力画面_日付時刻_展開位置2</vt:lpstr>
      <vt:lpstr>入力画面_日付時刻_展開位置3</vt:lpstr>
      <vt:lpstr>入力画面_日付範囲_展開位置1</vt:lpstr>
      <vt:lpstr>入力画面_日付範囲_展開位置2</vt:lpstr>
      <vt:lpstr>入力画面_文字_展開位置</vt:lpstr>
      <vt:lpstr>入力画面_文字範囲_展開位置1</vt:lpstr>
      <vt:lpstr>入力画面_文字範囲_展開位置2</vt:lpstr>
      <vt:lpstr>範囲取得_最終アドレス</vt:lpstr>
      <vt:lpstr>範囲取得_最終アドレス行</vt:lpstr>
      <vt:lpstr>範囲取得_最終アドレス列</vt:lpstr>
      <vt:lpstr>範囲取得_取得域</vt:lpstr>
      <vt:lpstr>範囲取得_取得範囲シート名</vt:lpstr>
      <vt:lpstr>範囲取得_取得範囲フルアドレス</vt:lpstr>
      <vt:lpstr>範囲取得_先頭アドレス</vt:lpstr>
      <vt:lpstr>範囲取得_先頭アドレス行</vt:lpstr>
      <vt:lpstr>範囲取得_先頭アドレス列</vt:lpstr>
      <vt:lpstr>複数ウィンドウ表示_ファイルパス1</vt:lpstr>
      <vt:lpstr>複数ウィンドウ表示_ファイルパス2</vt:lpstr>
      <vt:lpstr>複数ウィンドウ表示_ファイルパス3</vt:lpstr>
      <vt:lpstr>オートフィルター!並べ替え_取得域</vt:lpstr>
      <vt:lpstr>並べ替え_取得域</vt:lpstr>
      <vt:lpstr>オートフィルター!並べ替え_商品CD</vt:lpstr>
      <vt:lpstr>並べ替え_商品CD</vt:lpstr>
      <vt:lpstr>オートフィルター!並べ替え_商品名</vt:lpstr>
      <vt:lpstr>並べ替え_商品名</vt:lpstr>
      <vt:lpstr>オートフィルター!並べ替え_単価</vt:lpstr>
      <vt:lpstr>並べ替え_単価</vt:lpstr>
    </vt:vector>
  </TitlesOfParts>
  <Company>株式会社ニューコム</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株式会社ニューコム</dc:creator>
  <cp:lastModifiedBy>嘉陽田　忠興</cp:lastModifiedBy>
  <cp:lastPrinted>2012-11-22T16:49:18Z</cp:lastPrinted>
  <dcterms:created xsi:type="dcterms:W3CDTF">1997-01-08T22:48:59Z</dcterms:created>
  <dcterms:modified xsi:type="dcterms:W3CDTF">2022-05-24T08:55:11Z</dcterms:modified>
</cp:coreProperties>
</file>