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Google Drive (nexelane@gmail.com)\Technologies and studies_\Planes\Aerodynamics\Simulations\INITIALSIZING-Aeros\ComputeCapacity\"/>
    </mc:Choice>
  </mc:AlternateContent>
  <xr:revisionPtr revIDLastSave="0" documentId="13_ncr:1_{14FCAA11-5926-4360-9F5B-A4C70D986EE1}" xr6:coauthVersionLast="44" xr6:coauthVersionMax="44" xr10:uidLastSave="{00000000-0000-0000-0000-000000000000}"/>
  <bookViews>
    <workbookView xWindow="-108" yWindow="-108" windowWidth="23256" windowHeight="12720" xr2:uid="{3C58E045-F2D5-44A3-ADD5-F060913E18FE}"/>
  </bookViews>
  <sheets>
    <sheet name="State 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17" i="1"/>
  <c r="H3" i="1"/>
  <c r="H34" i="1" l="1"/>
  <c r="D34" i="1"/>
  <c r="D20" i="1"/>
  <c r="H20" i="1"/>
  <c r="L20" i="1"/>
  <c r="L6" i="1"/>
  <c r="H6" i="1"/>
  <c r="D6" i="1"/>
  <c r="L21" i="1" l="1"/>
  <c r="L7" i="1"/>
  <c r="L24" i="1"/>
  <c r="L10" i="1"/>
  <c r="H35" i="1"/>
  <c r="H38" i="1"/>
  <c r="D35" i="1"/>
  <c r="D38" i="1"/>
  <c r="H21" i="1"/>
  <c r="H18" i="1"/>
  <c r="H7" i="1"/>
  <c r="H10" i="1"/>
  <c r="D24" i="1"/>
  <c r="D10" i="1"/>
</calcChain>
</file>

<file path=xl/sharedStrings.xml><?xml version="1.0" encoding="utf-8"?>
<sst xmlns="http://schemas.openxmlformats.org/spreadsheetml/2006/main" count="176" uniqueCount="29">
  <si>
    <t>g</t>
  </si>
  <si>
    <t>S</t>
  </si>
  <si>
    <t>e</t>
  </si>
  <si>
    <t>A</t>
  </si>
  <si>
    <t>b</t>
  </si>
  <si>
    <t>R</t>
  </si>
  <si>
    <t>CD0</t>
  </si>
  <si>
    <t>rho</t>
  </si>
  <si>
    <t>W</t>
  </si>
  <si>
    <t>v</t>
  </si>
  <si>
    <t>kg</t>
  </si>
  <si>
    <t>m</t>
  </si>
  <si>
    <t>m/s2</t>
  </si>
  <si>
    <t>N</t>
  </si>
  <si>
    <t>m/s</t>
  </si>
  <si>
    <t>kg/m3</t>
  </si>
  <si>
    <t>DHC-6</t>
  </si>
  <si>
    <t>m2</t>
  </si>
  <si>
    <t>L-410</t>
  </si>
  <si>
    <t>Dornier 328</t>
  </si>
  <si>
    <t>DASH 8 Q200</t>
  </si>
  <si>
    <t>Embraer ERJ-140</t>
  </si>
  <si>
    <t>Antonov An-140</t>
  </si>
  <si>
    <t>Ilushin IL-114</t>
  </si>
  <si>
    <t>Embraer E170</t>
  </si>
  <si>
    <t>km</t>
  </si>
  <si>
    <t>MTOW</t>
  </si>
  <si>
    <t>kg *1000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</si>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</sst>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Font="1" applyBorder="1"/>
    <xf numFmtId="0" fontId="0" fillId="0" borderId="1" xfId="0" applyFill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615-F021-408E-ACCC-D84F8BF2777F}">
  <dimension ref="B2:O42"/>
  <sheetViews>
    <sheetView tabSelected="1" topLeftCell="A11" workbookViewId="0">
      <selection activeCell="D11" sqref="D11"/>
    </sheetView>
  </sheetViews>
  <sheetFormatPr baseColWidth="10" defaultRowHeight="14.4" x14ac:dyDescent="0.3"/>
  <sheetData>
    <row r="2" spans="2:15" x14ac:dyDescent="0.3">
      <c r="C2" s="11" t="s">
        <v>16</v>
      </c>
      <c r="D2" s="12"/>
      <c r="E2" s="13"/>
      <c r="G2" s="5" t="s">
        <v>19</v>
      </c>
      <c r="H2" s="6"/>
      <c r="I2" s="7"/>
      <c r="K2" s="5" t="s">
        <v>23</v>
      </c>
      <c r="L2" s="6"/>
      <c r="M2" s="7"/>
    </row>
    <row r="3" spans="2:15" x14ac:dyDescent="0.3">
      <c r="B3">
        <v>1</v>
      </c>
      <c r="C3" s="1" t="s">
        <v>26</v>
      </c>
      <c r="D3" s="1">
        <f>5670/1000</f>
        <v>5.67</v>
      </c>
      <c r="E3" s="1" t="s">
        <v>10</v>
      </c>
      <c r="G3" s="1" t="s">
        <v>26</v>
      </c>
      <c r="H3" s="1">
        <f xml:space="preserve"> 9.1</f>
        <v>9.1</v>
      </c>
      <c r="I3" s="1" t="s">
        <v>10</v>
      </c>
      <c r="K3" s="1" t="s">
        <v>26</v>
      </c>
      <c r="L3" s="1">
        <v>23.5</v>
      </c>
      <c r="M3" s="1" t="s">
        <v>10</v>
      </c>
    </row>
    <row r="4" spans="2:15" x14ac:dyDescent="0.3">
      <c r="B4">
        <v>2</v>
      </c>
      <c r="C4" s="1" t="s">
        <v>4</v>
      </c>
      <c r="D4" s="1">
        <v>19.809999999999999</v>
      </c>
      <c r="E4" s="1" t="s">
        <v>11</v>
      </c>
      <c r="G4" s="1" t="s">
        <v>4</v>
      </c>
      <c r="H4" s="1">
        <v>19.809999999999999</v>
      </c>
      <c r="I4" s="1" t="s">
        <v>11</v>
      </c>
      <c r="K4" s="1" t="s">
        <v>4</v>
      </c>
      <c r="L4" s="1">
        <v>30</v>
      </c>
      <c r="M4" s="1" t="s">
        <v>11</v>
      </c>
    </row>
    <row r="5" spans="2:15" x14ac:dyDescent="0.3">
      <c r="B5">
        <v>3</v>
      </c>
      <c r="C5" s="1" t="s">
        <v>0</v>
      </c>
      <c r="D5" s="1">
        <v>9.8070000000000004</v>
      </c>
      <c r="E5" s="1" t="s">
        <v>12</v>
      </c>
      <c r="G5" s="1" t="s">
        <v>0</v>
      </c>
      <c r="H5" s="1">
        <v>9.8070000000000004</v>
      </c>
      <c r="I5" s="1" t="s">
        <v>12</v>
      </c>
      <c r="K5" s="1" t="s">
        <v>0</v>
      </c>
      <c r="L5" s="1">
        <v>9.8070000000000004</v>
      </c>
      <c r="M5" s="1" t="s">
        <v>12</v>
      </c>
    </row>
    <row r="6" spans="2:15" x14ac:dyDescent="0.3">
      <c r="B6">
        <v>4</v>
      </c>
      <c r="C6" s="1" t="s">
        <v>8</v>
      </c>
      <c r="D6" s="1">
        <f>(D3*D5)</f>
        <v>55.605690000000003</v>
      </c>
      <c r="E6" s="1" t="s">
        <v>13</v>
      </c>
      <c r="F6" s="4"/>
      <c r="G6" s="1" t="s">
        <v>8</v>
      </c>
      <c r="H6" s="1">
        <f>(H3*H5)</f>
        <v>89.243700000000004</v>
      </c>
      <c r="I6" s="1" t="s">
        <v>13</v>
      </c>
      <c r="K6" s="1" t="s">
        <v>8</v>
      </c>
      <c r="L6" s="1">
        <f>(L3*L5)</f>
        <v>230.46450000000002</v>
      </c>
      <c r="M6" s="1" t="s">
        <v>13</v>
      </c>
    </row>
    <row r="7" spans="2:15" x14ac:dyDescent="0.3">
      <c r="B7">
        <v>5</v>
      </c>
      <c r="C7" s="1" t="s">
        <v>9</v>
      </c>
      <c r="D7" s="1">
        <v>93.61</v>
      </c>
      <c r="E7" s="1" t="s">
        <v>14</v>
      </c>
      <c r="G7" s="1" t="s">
        <v>9</v>
      </c>
      <c r="H7" s="3">
        <f>620/3.6</f>
        <v>172.22222222222223</v>
      </c>
      <c r="I7" s="1" t="s">
        <v>14</v>
      </c>
      <c r="K7" s="1" t="s">
        <v>9</v>
      </c>
      <c r="L7" s="2">
        <f>500/3.6</f>
        <v>138.88888888888889</v>
      </c>
      <c r="M7" s="1" t="s">
        <v>14</v>
      </c>
    </row>
    <row r="8" spans="2:15" x14ac:dyDescent="0.3">
      <c r="B8">
        <v>6</v>
      </c>
      <c r="C8" s="1" t="s">
        <v>7</v>
      </c>
      <c r="D8" s="1">
        <v>0.60399999999999998</v>
      </c>
      <c r="E8" s="1" t="s">
        <v>15</v>
      </c>
      <c r="G8" s="1" t="s">
        <v>7</v>
      </c>
      <c r="H8" s="1">
        <v>0.60399999999999998</v>
      </c>
      <c r="I8" s="1" t="s">
        <v>15</v>
      </c>
      <c r="K8" s="1" t="s">
        <v>7</v>
      </c>
      <c r="L8" s="1">
        <v>0.60399999999999998</v>
      </c>
      <c r="M8" s="1" t="s">
        <v>15</v>
      </c>
    </row>
    <row r="9" spans="2:15" x14ac:dyDescent="0.3">
      <c r="B9">
        <v>7</v>
      </c>
      <c r="C9" s="1" t="s">
        <v>2</v>
      </c>
      <c r="D9" s="1">
        <v>0.8</v>
      </c>
      <c r="E9" s="1"/>
      <c r="G9" s="1" t="s">
        <v>2</v>
      </c>
      <c r="H9" s="1">
        <v>0.8</v>
      </c>
      <c r="I9" s="1"/>
      <c r="K9" s="1" t="s">
        <v>2</v>
      </c>
      <c r="L9" s="1">
        <v>0.8</v>
      </c>
      <c r="M9" s="1"/>
    </row>
    <row r="10" spans="2:15" x14ac:dyDescent="0.3">
      <c r="B10">
        <v>8</v>
      </c>
      <c r="C10" s="1" t="s">
        <v>3</v>
      </c>
      <c r="D10" s="2">
        <f>(D4^2)/D13</f>
        <v>10.062464102564102</v>
      </c>
      <c r="E10" s="1"/>
      <c r="G10" s="1" t="s">
        <v>3</v>
      </c>
      <c r="H10" s="2">
        <f>(H4^2)/H13</f>
        <v>9.8109024999999992</v>
      </c>
      <c r="I10" s="1"/>
      <c r="K10" s="1" t="s">
        <v>3</v>
      </c>
      <c r="L10" s="2">
        <f>(L4^2)/L13</f>
        <v>11.111111111111111</v>
      </c>
      <c r="M10" s="1"/>
    </row>
    <row r="11" spans="2:15" x14ac:dyDescent="0.3">
      <c r="B11">
        <v>9</v>
      </c>
      <c r="C11" s="1" t="s">
        <v>6</v>
      </c>
      <c r="D11" s="1">
        <v>2.1999999999999999E-2</v>
      </c>
      <c r="E11" s="1"/>
      <c r="G11" s="1" t="s">
        <v>6</v>
      </c>
      <c r="H11" s="1">
        <v>2.1999999999999999E-2</v>
      </c>
      <c r="I11" s="1"/>
      <c r="K11" s="1" t="s">
        <v>6</v>
      </c>
      <c r="L11" s="1">
        <v>2.1999999999999999E-2</v>
      </c>
      <c r="M11" s="1"/>
    </row>
    <row r="12" spans="2:15" x14ac:dyDescent="0.3">
      <c r="B12">
        <v>10</v>
      </c>
      <c r="C12" s="1" t="s">
        <v>5</v>
      </c>
      <c r="D12" s="1">
        <v>1.48</v>
      </c>
      <c r="E12" s="1" t="s">
        <v>11</v>
      </c>
      <c r="G12" s="1" t="s">
        <v>5</v>
      </c>
      <c r="H12" s="1">
        <v>1.8520000000000001</v>
      </c>
      <c r="I12" s="1" t="s">
        <v>11</v>
      </c>
      <c r="K12" s="1" t="s">
        <v>5</v>
      </c>
      <c r="L12" s="1">
        <v>1</v>
      </c>
      <c r="M12" s="1" t="s">
        <v>25</v>
      </c>
    </row>
    <row r="13" spans="2:15" x14ac:dyDescent="0.3">
      <c r="B13">
        <v>11</v>
      </c>
      <c r="C13" s="1" t="s">
        <v>1</v>
      </c>
      <c r="D13" s="1">
        <v>39</v>
      </c>
      <c r="E13" s="1" t="s">
        <v>17</v>
      </c>
      <c r="G13" s="1" t="s">
        <v>1</v>
      </c>
      <c r="H13" s="1">
        <v>40</v>
      </c>
      <c r="I13" s="1" t="s">
        <v>17</v>
      </c>
      <c r="K13" s="1" t="s">
        <v>1</v>
      </c>
      <c r="L13" s="1">
        <v>81</v>
      </c>
      <c r="M13" s="1" t="s">
        <v>17</v>
      </c>
      <c r="N13" s="4"/>
    </row>
    <row r="14" spans="2:15" x14ac:dyDescent="0.3">
      <c r="B14">
        <v>12</v>
      </c>
      <c r="C14" s="9" t="s">
        <v>28</v>
      </c>
      <c r="D14" s="1">
        <v>1.175</v>
      </c>
      <c r="E14" s="1" t="s">
        <v>27</v>
      </c>
      <c r="G14" s="9" t="s">
        <v>28</v>
      </c>
      <c r="H14" s="1">
        <v>3.633</v>
      </c>
      <c r="I14" s="1" t="s">
        <v>27</v>
      </c>
      <c r="K14" s="9" t="s">
        <v>28</v>
      </c>
      <c r="L14" s="1">
        <v>8.7799999999999994</v>
      </c>
      <c r="M14" s="1" t="s">
        <v>27</v>
      </c>
    </row>
    <row r="16" spans="2:15" x14ac:dyDescent="0.3">
      <c r="C16" s="11" t="s">
        <v>18</v>
      </c>
      <c r="D16" s="12"/>
      <c r="E16" s="13"/>
      <c r="G16" s="5" t="s">
        <v>20</v>
      </c>
      <c r="H16" s="6"/>
      <c r="I16" s="7"/>
      <c r="K16" s="5" t="s">
        <v>24</v>
      </c>
      <c r="L16" s="6"/>
      <c r="M16" s="7"/>
      <c r="O16" s="4"/>
    </row>
    <row r="17" spans="3:14" x14ac:dyDescent="0.3">
      <c r="C17" s="1" t="s">
        <v>26</v>
      </c>
      <c r="D17" s="1">
        <f>6.6</f>
        <v>6.6</v>
      </c>
      <c r="E17" s="1" t="s">
        <v>10</v>
      </c>
      <c r="G17" s="1" t="s">
        <v>26</v>
      </c>
      <c r="H17" s="1">
        <v>16.466000000000001</v>
      </c>
      <c r="I17" s="1" t="s">
        <v>10</v>
      </c>
      <c r="K17" s="1" t="s">
        <v>26</v>
      </c>
      <c r="L17" s="1">
        <v>38.6</v>
      </c>
      <c r="M17" s="1" t="s">
        <v>10</v>
      </c>
    </row>
    <row r="18" spans="3:14" x14ac:dyDescent="0.3">
      <c r="C18" s="1" t="s">
        <v>4</v>
      </c>
      <c r="D18" s="1">
        <v>19.98</v>
      </c>
      <c r="E18" s="1" t="s">
        <v>11</v>
      </c>
      <c r="G18" s="1" t="s">
        <v>4</v>
      </c>
      <c r="H18" s="2">
        <f>SQRT(H24*H27)</f>
        <v>27.399270063269935</v>
      </c>
      <c r="I18" s="1" t="s">
        <v>11</v>
      </c>
      <c r="K18" s="1" t="s">
        <v>4</v>
      </c>
      <c r="L18" s="1">
        <v>26</v>
      </c>
      <c r="M18" s="1" t="s">
        <v>11</v>
      </c>
    </row>
    <row r="19" spans="3:14" x14ac:dyDescent="0.3">
      <c r="C19" s="1" t="s">
        <v>0</v>
      </c>
      <c r="D19" s="1">
        <v>9.8070000000000004</v>
      </c>
      <c r="E19" s="1" t="s">
        <v>12</v>
      </c>
      <c r="G19" s="1" t="s">
        <v>0</v>
      </c>
      <c r="H19" s="1">
        <v>9.8070000000000004</v>
      </c>
      <c r="I19" s="1" t="s">
        <v>12</v>
      </c>
      <c r="K19" s="1" t="s">
        <v>0</v>
      </c>
      <c r="L19" s="1">
        <v>9.8070000000000004</v>
      </c>
      <c r="M19" s="1" t="s">
        <v>12</v>
      </c>
    </row>
    <row r="20" spans="3:14" x14ac:dyDescent="0.3">
      <c r="C20" s="1" t="s">
        <v>8</v>
      </c>
      <c r="D20" s="1">
        <f>(D17*D19)</f>
        <v>64.726200000000006</v>
      </c>
      <c r="E20" s="1" t="s">
        <v>13</v>
      </c>
      <c r="G20" s="1" t="s">
        <v>8</v>
      </c>
      <c r="H20" s="1">
        <f>(H17*H19)</f>
        <v>161.48206200000001</v>
      </c>
      <c r="I20" s="1" t="s">
        <v>13</v>
      </c>
      <c r="K20" s="1" t="s">
        <v>8</v>
      </c>
      <c r="L20" s="1">
        <f>(L17*L19)</f>
        <v>378.55020000000002</v>
      </c>
      <c r="M20" s="1" t="s">
        <v>13</v>
      </c>
    </row>
    <row r="21" spans="3:14" x14ac:dyDescent="0.3">
      <c r="C21" s="1" t="s">
        <v>9</v>
      </c>
      <c r="D21" s="1">
        <v>112.5</v>
      </c>
      <c r="E21" s="1" t="s">
        <v>14</v>
      </c>
      <c r="G21" s="1" t="s">
        <v>9</v>
      </c>
      <c r="H21" s="2">
        <f>535/3.6</f>
        <v>148.61111111111111</v>
      </c>
      <c r="I21" s="1" t="s">
        <v>14</v>
      </c>
      <c r="K21" s="1" t="s">
        <v>9</v>
      </c>
      <c r="L21" s="2">
        <f>871/3.6</f>
        <v>241.94444444444443</v>
      </c>
      <c r="M21" s="1" t="s">
        <v>14</v>
      </c>
    </row>
    <row r="22" spans="3:14" x14ac:dyDescent="0.3">
      <c r="C22" s="1" t="s">
        <v>7</v>
      </c>
      <c r="D22" s="1">
        <v>0.60399999999999998</v>
      </c>
      <c r="E22" s="1" t="s">
        <v>15</v>
      </c>
      <c r="G22" s="1" t="s">
        <v>7</v>
      </c>
      <c r="H22" s="1">
        <v>0.60399999999999998</v>
      </c>
      <c r="I22" s="1" t="s">
        <v>15</v>
      </c>
      <c r="K22" s="1" t="s">
        <v>7</v>
      </c>
      <c r="L22" s="1">
        <v>0.60399999999999998</v>
      </c>
      <c r="M22" s="1" t="s">
        <v>15</v>
      </c>
    </row>
    <row r="23" spans="3:14" x14ac:dyDescent="0.3">
      <c r="C23" s="1" t="s">
        <v>2</v>
      </c>
      <c r="D23" s="1">
        <v>0.8</v>
      </c>
      <c r="E23" s="1"/>
      <c r="G23" s="1" t="s">
        <v>2</v>
      </c>
      <c r="H23" s="1">
        <v>0.8</v>
      </c>
      <c r="I23" s="1"/>
      <c r="K23" s="1" t="s">
        <v>2</v>
      </c>
      <c r="L23" s="1">
        <v>0.8</v>
      </c>
      <c r="M23" s="1"/>
    </row>
    <row r="24" spans="3:14" x14ac:dyDescent="0.3">
      <c r="C24" s="1" t="s">
        <v>3</v>
      </c>
      <c r="D24" s="2">
        <f>(D18^2)/D27</f>
        <v>11.451531841652324</v>
      </c>
      <c r="E24" s="1"/>
      <c r="G24" s="1" t="s">
        <v>3</v>
      </c>
      <c r="H24" s="2">
        <v>13.8</v>
      </c>
      <c r="I24" s="1"/>
      <c r="K24" s="1" t="s">
        <v>3</v>
      </c>
      <c r="L24" s="2">
        <f>(L18^2)/L27</f>
        <v>9.2933736596095695</v>
      </c>
      <c r="M24" s="1"/>
    </row>
    <row r="25" spans="3:14" x14ac:dyDescent="0.3">
      <c r="C25" s="1" t="s">
        <v>6</v>
      </c>
      <c r="D25" s="1">
        <v>2.1999999999999999E-2</v>
      </c>
      <c r="E25" s="1"/>
      <c r="G25" s="1" t="s">
        <v>6</v>
      </c>
      <c r="H25" s="1">
        <v>2.1999999999999999E-2</v>
      </c>
      <c r="I25" s="1"/>
      <c r="K25" s="1" t="s">
        <v>6</v>
      </c>
      <c r="L25" s="1">
        <v>2.1999999999999999E-2</v>
      </c>
      <c r="M25" s="1"/>
    </row>
    <row r="26" spans="3:14" x14ac:dyDescent="0.3">
      <c r="C26" s="1" t="s">
        <v>5</v>
      </c>
      <c r="D26" s="1">
        <v>1.5</v>
      </c>
      <c r="E26" s="1" t="s">
        <v>25</v>
      </c>
      <c r="G26" s="1" t="s">
        <v>5</v>
      </c>
      <c r="H26" s="1">
        <v>2.0840000000000001</v>
      </c>
      <c r="I26" s="1" t="s">
        <v>25</v>
      </c>
      <c r="K26" s="1" t="s">
        <v>5</v>
      </c>
      <c r="L26" s="1">
        <v>3.9820000000000002</v>
      </c>
      <c r="M26" s="1" t="s">
        <v>25</v>
      </c>
    </row>
    <row r="27" spans="3:14" x14ac:dyDescent="0.3">
      <c r="C27" s="1" t="s">
        <v>1</v>
      </c>
      <c r="D27" s="1">
        <v>34.86</v>
      </c>
      <c r="E27" s="1" t="s">
        <v>17</v>
      </c>
      <c r="G27" s="1" t="s">
        <v>1</v>
      </c>
      <c r="H27" s="1">
        <v>54.4</v>
      </c>
      <c r="I27" s="1" t="s">
        <v>17</v>
      </c>
      <c r="K27" s="1" t="s">
        <v>1</v>
      </c>
      <c r="L27" s="8">
        <v>72.739999999999995</v>
      </c>
      <c r="M27" s="1" t="s">
        <v>17</v>
      </c>
    </row>
    <row r="28" spans="3:14" x14ac:dyDescent="0.3">
      <c r="C28" s="9" t="s">
        <v>28</v>
      </c>
      <c r="D28" s="1">
        <v>1.3</v>
      </c>
      <c r="E28" s="1" t="s">
        <v>27</v>
      </c>
      <c r="G28" s="9" t="s">
        <v>28</v>
      </c>
      <c r="H28" s="1">
        <v>4.3890000000000002</v>
      </c>
      <c r="I28" s="1" t="s">
        <v>27</v>
      </c>
      <c r="K28" s="9" t="s">
        <v>28</v>
      </c>
      <c r="L28" s="1">
        <v>7.6340000000000003</v>
      </c>
      <c r="M28" s="1" t="s">
        <v>27</v>
      </c>
      <c r="N28" s="4"/>
    </row>
    <row r="30" spans="3:14" x14ac:dyDescent="0.3">
      <c r="C30" s="11" t="s">
        <v>21</v>
      </c>
      <c r="D30" s="12"/>
      <c r="E30" s="13"/>
      <c r="F30" s="4"/>
      <c r="G30" s="5" t="s">
        <v>22</v>
      </c>
      <c r="H30" s="6"/>
      <c r="I30" s="7"/>
    </row>
    <row r="31" spans="3:14" x14ac:dyDescent="0.3">
      <c r="C31" s="1" t="s">
        <v>26</v>
      </c>
      <c r="D31" s="1">
        <v>20.100000000000001</v>
      </c>
      <c r="E31" s="1" t="s">
        <v>10</v>
      </c>
      <c r="G31" s="1" t="s">
        <v>26</v>
      </c>
      <c r="H31" s="1">
        <v>21.5</v>
      </c>
      <c r="I31" s="1" t="s">
        <v>10</v>
      </c>
    </row>
    <row r="32" spans="3:14" x14ac:dyDescent="0.3">
      <c r="C32" s="1" t="s">
        <v>4</v>
      </c>
      <c r="D32" s="1">
        <v>20.04</v>
      </c>
      <c r="E32" s="1" t="s">
        <v>11</v>
      </c>
      <c r="G32" s="1" t="s">
        <v>4</v>
      </c>
      <c r="H32" s="1">
        <v>24.51</v>
      </c>
      <c r="I32" s="1" t="s">
        <v>11</v>
      </c>
    </row>
    <row r="33" spans="3:12" x14ac:dyDescent="0.3">
      <c r="C33" s="1" t="s">
        <v>0</v>
      </c>
      <c r="D33" s="1">
        <v>9.8070000000000004</v>
      </c>
      <c r="E33" s="1" t="s">
        <v>12</v>
      </c>
      <c r="G33" s="1" t="s">
        <v>0</v>
      </c>
      <c r="H33" s="1">
        <v>9.8070000000000004</v>
      </c>
      <c r="I33" s="1" t="s">
        <v>12</v>
      </c>
    </row>
    <row r="34" spans="3:12" x14ac:dyDescent="0.3">
      <c r="C34" s="1" t="s">
        <v>8</v>
      </c>
      <c r="D34" s="1">
        <f>(D31*D33)</f>
        <v>197.12070000000003</v>
      </c>
      <c r="E34" s="1" t="s">
        <v>13</v>
      </c>
      <c r="G34" s="1" t="s">
        <v>8</v>
      </c>
      <c r="H34" s="1">
        <f>(H31*H33)</f>
        <v>210.85050000000001</v>
      </c>
      <c r="I34" s="1" t="s">
        <v>13</v>
      </c>
      <c r="L34" s="4"/>
    </row>
    <row r="35" spans="3:12" x14ac:dyDescent="0.3">
      <c r="C35" s="1" t="s">
        <v>9</v>
      </c>
      <c r="D35" s="2">
        <f>833/3.6</f>
        <v>231.38888888888889</v>
      </c>
      <c r="E35" s="1" t="s">
        <v>14</v>
      </c>
      <c r="G35" s="1" t="s">
        <v>9</v>
      </c>
      <c r="H35" s="2">
        <f>460/3.6</f>
        <v>127.77777777777777</v>
      </c>
      <c r="I35" s="1" t="s">
        <v>14</v>
      </c>
    </row>
    <row r="36" spans="3:12" x14ac:dyDescent="0.3">
      <c r="C36" s="1" t="s">
        <v>7</v>
      </c>
      <c r="D36" s="1">
        <v>0.60399999999999998</v>
      </c>
      <c r="E36" s="1" t="s">
        <v>15</v>
      </c>
      <c r="G36" s="1" t="s">
        <v>7</v>
      </c>
      <c r="H36" s="1">
        <v>0.60399999999999998</v>
      </c>
      <c r="I36" s="1" t="s">
        <v>15</v>
      </c>
    </row>
    <row r="37" spans="3:12" x14ac:dyDescent="0.3">
      <c r="C37" s="1" t="s">
        <v>2</v>
      </c>
      <c r="D37" s="1">
        <v>0.8</v>
      </c>
      <c r="E37" s="1"/>
      <c r="G37" s="1" t="s">
        <v>2</v>
      </c>
      <c r="H37" s="1">
        <v>0.8</v>
      </c>
      <c r="I37" s="1"/>
    </row>
    <row r="38" spans="3:12" x14ac:dyDescent="0.3">
      <c r="C38" s="1" t="s">
        <v>3</v>
      </c>
      <c r="D38" s="2">
        <f>(D32^2)/D41</f>
        <v>7.8437812499999993</v>
      </c>
      <c r="E38" s="1"/>
      <c r="G38" s="1" t="s">
        <v>3</v>
      </c>
      <c r="H38" s="2">
        <f>(H32^2)/H41</f>
        <v>11.779217647058825</v>
      </c>
      <c r="I38" s="1"/>
    </row>
    <row r="39" spans="3:12" x14ac:dyDescent="0.3">
      <c r="C39" s="1" t="s">
        <v>6</v>
      </c>
      <c r="D39" s="1">
        <v>2.1999999999999999E-2</v>
      </c>
      <c r="E39" s="1"/>
      <c r="G39" s="1" t="s">
        <v>6</v>
      </c>
      <c r="H39" s="1">
        <v>2.1999999999999999E-2</v>
      </c>
      <c r="I39" s="1"/>
    </row>
    <row r="40" spans="3:12" x14ac:dyDescent="0.3">
      <c r="C40" s="1" t="s">
        <v>5</v>
      </c>
      <c r="D40" s="1">
        <v>2.3199999999999998</v>
      </c>
      <c r="E40" s="1" t="s">
        <v>25</v>
      </c>
      <c r="G40" s="1" t="s">
        <v>5</v>
      </c>
      <c r="H40" s="1">
        <v>3.68</v>
      </c>
      <c r="I40" s="1" t="s">
        <v>25</v>
      </c>
    </row>
    <row r="41" spans="3:12" x14ac:dyDescent="0.3">
      <c r="C41" s="1" t="s">
        <v>1</v>
      </c>
      <c r="D41" s="1">
        <v>51.2</v>
      </c>
      <c r="E41" s="1" t="s">
        <v>17</v>
      </c>
      <c r="G41" s="1" t="s">
        <v>1</v>
      </c>
      <c r="H41" s="1">
        <v>51</v>
      </c>
      <c r="I41" s="1" t="s">
        <v>17</v>
      </c>
    </row>
    <row r="42" spans="3:12" x14ac:dyDescent="0.3">
      <c r="C42" s="9" t="s">
        <v>28</v>
      </c>
      <c r="D42" s="1">
        <v>4.17</v>
      </c>
      <c r="E42" s="1" t="s">
        <v>27</v>
      </c>
      <c r="G42" s="9" t="s">
        <v>28</v>
      </c>
      <c r="H42" s="10">
        <v>4.4400000000000004</v>
      </c>
      <c r="I42" s="1" t="s">
        <v>27</v>
      </c>
    </row>
  </sheetData>
  <mergeCells count="3">
    <mergeCell ref="C30:E30"/>
    <mergeCell ref="C2:E2"/>
    <mergeCell ref="C16:E16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2019-09-02T16:28:33Z</dcterms:created>
  <dcterms:modified xsi:type="dcterms:W3CDTF">2019-09-14T14:37:09Z</dcterms:modified>
</cp:coreProperties>
</file>