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trlProps/ctrlProp1.xml" ContentType="application/vnd.ms-excel.controlpropertie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https://homeearth-my.sharepoint.com/personal/dan_home_earth/Documents/Skrivebord/Circular Buildings Toolkit_files/Final/Final/"/>
    </mc:Choice>
  </mc:AlternateContent>
  <xr:revisionPtr revIDLastSave="31" documentId="8_{7CE35BA6-1A64-40C8-BDEF-E137009D57E8}" xr6:coauthVersionLast="47" xr6:coauthVersionMax="47" xr10:uidLastSave="{564F4738-46BA-47B0-8F49-0646DF46A18E}"/>
  <bookViews>
    <workbookView xWindow="-110" yWindow="-110" windowWidth="19420" windowHeight="10420" tabRatio="589" activeTab="3" xr2:uid="{35B9B837-ABA3-4A0C-A6E9-132D28BF4835}"/>
  </bookViews>
  <sheets>
    <sheet name="0. Introduction" sheetId="13" r:id="rId1"/>
    <sheet name="1. Getting Started" sheetId="14" r:id="rId2"/>
    <sheet name="2. Results" sheetId="15" r:id="rId3"/>
    <sheet name="3. Read More" sheetId="16" r:id="rId4"/>
    <sheet name="Existing reuse tool" sheetId="12" state="hidden" r:id="rId5"/>
    <sheet name="Components" sheetId="9" state="hidden" r:id="rId6"/>
    <sheet name="Dropdown" sheetId="11" state="hidden"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28" i="15" l="1"/>
  <c r="D28" i="15"/>
  <c r="D54" i="12"/>
  <c r="E54" i="12"/>
  <c r="F54" i="12"/>
  <c r="B22" i="12"/>
  <c r="B3" i="12"/>
  <c r="C33" i="15"/>
  <c r="C65" i="14" l="1"/>
  <c r="Q70" i="14"/>
  <c r="C35" i="12"/>
  <c r="C34" i="12"/>
  <c r="C33" i="12"/>
  <c r="C32" i="12"/>
  <c r="C31" i="12"/>
  <c r="C30" i="12"/>
  <c r="C29" i="12"/>
  <c r="C28" i="12"/>
  <c r="C27" i="12"/>
  <c r="C26" i="12"/>
  <c r="C25" i="12"/>
  <c r="B35" i="12"/>
  <c r="B34" i="12"/>
  <c r="B33" i="12"/>
  <c r="B32" i="12"/>
  <c r="B31" i="12"/>
  <c r="B30" i="12"/>
  <c r="B29" i="12"/>
  <c r="B28" i="12"/>
  <c r="B27" i="12"/>
  <c r="B26" i="12"/>
  <c r="B25" i="12"/>
  <c r="C16" i="12" l="1"/>
  <c r="C15" i="12"/>
  <c r="C14" i="12"/>
  <c r="C13" i="12"/>
  <c r="C12" i="12"/>
  <c r="C11" i="12"/>
  <c r="C10" i="12"/>
  <c r="C9" i="12"/>
  <c r="C8" i="12"/>
  <c r="C7" i="12"/>
  <c r="C6" i="12"/>
  <c r="B7" i="12"/>
  <c r="B8" i="12"/>
  <c r="B9" i="12"/>
  <c r="B10" i="12"/>
  <c r="B11" i="12"/>
  <c r="B12" i="12"/>
  <c r="B13" i="12"/>
  <c r="B14" i="12"/>
  <c r="B15" i="12"/>
  <c r="B16" i="12"/>
  <c r="B6" i="12"/>
  <c r="E26" i="12" l="1"/>
  <c r="K26" i="12" s="1"/>
  <c r="F26" i="12"/>
  <c r="L26" i="12" s="1"/>
  <c r="E27" i="12"/>
  <c r="K27" i="12" s="1"/>
  <c r="F27" i="12"/>
  <c r="L27" i="12" s="1"/>
  <c r="E28" i="12"/>
  <c r="K28" i="12" s="1"/>
  <c r="F28" i="12"/>
  <c r="L28" i="12" s="1"/>
  <c r="E29" i="12"/>
  <c r="K29" i="12" s="1"/>
  <c r="F29" i="12"/>
  <c r="L29" i="12" s="1"/>
  <c r="E30" i="12"/>
  <c r="K30" i="12" s="1"/>
  <c r="F30" i="12"/>
  <c r="L30" i="12" s="1"/>
  <c r="E31" i="12"/>
  <c r="K31" i="12" s="1"/>
  <c r="F31" i="12"/>
  <c r="L31" i="12" s="1"/>
  <c r="E32" i="12"/>
  <c r="K32" i="12" s="1"/>
  <c r="F32" i="12"/>
  <c r="L32" i="12" s="1"/>
  <c r="E33" i="12"/>
  <c r="K33" i="12" s="1"/>
  <c r="F33" i="12"/>
  <c r="L33" i="12" s="1"/>
  <c r="E34" i="12"/>
  <c r="K34" i="12" s="1"/>
  <c r="F34" i="12"/>
  <c r="I34" i="12" s="1"/>
  <c r="E35" i="12"/>
  <c r="F35" i="12"/>
  <c r="F25" i="12"/>
  <c r="I25" i="12" s="1"/>
  <c r="E25" i="12"/>
  <c r="K25" i="12" s="1"/>
  <c r="F16" i="12"/>
  <c r="L16" i="12" s="1"/>
  <c r="E16" i="12"/>
  <c r="H16" i="12" s="1"/>
  <c r="F15" i="12"/>
  <c r="E15" i="12"/>
  <c r="F14" i="12"/>
  <c r="E14" i="12"/>
  <c r="F13" i="12"/>
  <c r="E13" i="12"/>
  <c r="F12" i="12"/>
  <c r="E12" i="12"/>
  <c r="F11" i="12"/>
  <c r="E11" i="12"/>
  <c r="F10" i="12"/>
  <c r="E10" i="12"/>
  <c r="F9" i="12"/>
  <c r="E9" i="12"/>
  <c r="F8" i="12"/>
  <c r="E8" i="12"/>
  <c r="F7" i="12"/>
  <c r="E7" i="12"/>
  <c r="F6" i="12"/>
  <c r="E6" i="12"/>
  <c r="H8" i="12" l="1"/>
  <c r="E44" i="12"/>
  <c r="L11" i="12"/>
  <c r="L47" i="12" s="1"/>
  <c r="F47" i="12"/>
  <c r="I6" i="12"/>
  <c r="I42" i="12" s="1"/>
  <c r="F42" i="12"/>
  <c r="K9" i="12"/>
  <c r="K45" i="12" s="1"/>
  <c r="E45" i="12"/>
  <c r="I14" i="12"/>
  <c r="F50" i="12"/>
  <c r="K12" i="12"/>
  <c r="K48" i="12" s="1"/>
  <c r="E48" i="12"/>
  <c r="L9" i="12"/>
  <c r="L45" i="12" s="1"/>
  <c r="F45" i="12"/>
  <c r="K15" i="12"/>
  <c r="K51" i="12" s="1"/>
  <c r="E51" i="12"/>
  <c r="K10" i="12"/>
  <c r="K46" i="12" s="1"/>
  <c r="E46" i="12"/>
  <c r="L12" i="12"/>
  <c r="F48" i="12"/>
  <c r="I15" i="12"/>
  <c r="I51" i="12" s="1"/>
  <c r="F51" i="12"/>
  <c r="L10" i="12"/>
  <c r="L46" i="12" s="1"/>
  <c r="F46" i="12"/>
  <c r="K13" i="12"/>
  <c r="K49" i="12" s="1"/>
  <c r="E49" i="12"/>
  <c r="L48" i="12"/>
  <c r="K11" i="12"/>
  <c r="K47" i="12" s="1"/>
  <c r="E47" i="12"/>
  <c r="I13" i="12"/>
  <c r="F49" i="12"/>
  <c r="L8" i="12"/>
  <c r="L44" i="12" s="1"/>
  <c r="F44" i="12"/>
  <c r="H6" i="12"/>
  <c r="E42" i="12"/>
  <c r="H14" i="12"/>
  <c r="E50" i="12"/>
  <c r="H7" i="12"/>
  <c r="E43" i="12"/>
  <c r="I7" i="12"/>
  <c r="F43" i="12"/>
  <c r="L35" i="12"/>
  <c r="L52" i="12" s="1"/>
  <c r="F52" i="12"/>
  <c r="K35" i="12"/>
  <c r="E52" i="12"/>
  <c r="H35" i="12"/>
  <c r="H52" i="12" s="1"/>
  <c r="I35" i="12"/>
  <c r="L34" i="12"/>
  <c r="H30" i="12"/>
  <c r="H29" i="12"/>
  <c r="H28" i="12"/>
  <c r="H27" i="12"/>
  <c r="H26" i="12"/>
  <c r="I26" i="12"/>
  <c r="L25" i="12"/>
  <c r="I28" i="12"/>
  <c r="H11" i="12"/>
  <c r="I27" i="12"/>
  <c r="H31" i="12"/>
  <c r="I29" i="12"/>
  <c r="H10" i="12"/>
  <c r="K14" i="12"/>
  <c r="K50" i="12" s="1"/>
  <c r="K7" i="12"/>
  <c r="K43" i="12" s="1"/>
  <c r="I30" i="12"/>
  <c r="I31" i="12"/>
  <c r="H32" i="12"/>
  <c r="I32" i="12"/>
  <c r="H33" i="12"/>
  <c r="I33" i="12"/>
  <c r="H34" i="12"/>
  <c r="H25" i="12"/>
  <c r="L14" i="12"/>
  <c r="L50" i="12" s="1"/>
  <c r="I10" i="12"/>
  <c r="K6" i="12"/>
  <c r="K42" i="12" s="1"/>
  <c r="H9" i="12"/>
  <c r="H45" i="12" s="1"/>
  <c r="I16" i="12"/>
  <c r="L6" i="12"/>
  <c r="I9" i="12"/>
  <c r="I45" i="12" s="1"/>
  <c r="H15" i="12"/>
  <c r="I8" i="12"/>
  <c r="L15" i="12"/>
  <c r="K16" i="12"/>
  <c r="L13" i="12"/>
  <c r="L49" i="12" s="1"/>
  <c r="L7" i="12"/>
  <c r="L43" i="12" s="1"/>
  <c r="K8" i="12"/>
  <c r="K44" i="12" s="1"/>
  <c r="I11" i="12"/>
  <c r="H12" i="12"/>
  <c r="I12" i="12"/>
  <c r="H13" i="12"/>
  <c r="H44" i="12" l="1"/>
  <c r="I49" i="12"/>
  <c r="H51" i="12"/>
  <c r="H46" i="12"/>
  <c r="L51" i="12"/>
  <c r="H43" i="12"/>
  <c r="H49" i="12"/>
  <c r="H42" i="12"/>
  <c r="I48" i="12"/>
  <c r="K52" i="12"/>
  <c r="I47" i="12"/>
  <c r="L42" i="12"/>
  <c r="I50" i="12"/>
  <c r="I46" i="12"/>
  <c r="H47" i="12"/>
  <c r="H48" i="12"/>
  <c r="H50" i="12"/>
  <c r="I44" i="12"/>
  <c r="I52" i="12"/>
  <c r="I43" i="12"/>
  <c r="L37" i="12"/>
  <c r="K37" i="12"/>
  <c r="I18" i="12"/>
  <c r="I37" i="12"/>
  <c r="H37" i="12"/>
  <c r="L18" i="12"/>
  <c r="H18" i="12"/>
  <c r="K18" i="12"/>
  <c r="L54" i="12" l="1"/>
  <c r="K54" i="12"/>
  <c r="I54" i="12"/>
  <c r="H54" i="12"/>
  <c r="A1" i="11" a="1"/>
  <c r="A1" i="11" s="1"/>
  <c r="B1" i="11" s="1" a="1"/>
  <c r="B1" i="11" s="1"/>
  <c r="H6" i="9"/>
  <c r="I6" i="9"/>
  <c r="H15" i="9"/>
  <c r="I15" i="9"/>
  <c r="H26" i="9"/>
  <c r="I26" i="9"/>
  <c r="H37" i="9"/>
  <c r="I37" i="9"/>
  <c r="H46" i="9"/>
  <c r="I46" i="9"/>
  <c r="H57" i="9"/>
  <c r="I57" i="9"/>
  <c r="H68" i="9"/>
  <c r="I68" i="9"/>
  <c r="H77" i="9"/>
  <c r="I77" i="9"/>
  <c r="H86" i="9"/>
  <c r="I86" i="9"/>
  <c r="H97" i="9"/>
  <c r="I97" i="9"/>
  <c r="H16" i="9"/>
  <c r="I16" i="9"/>
  <c r="H27" i="9"/>
  <c r="I27" i="9"/>
  <c r="H47" i="9"/>
  <c r="I47" i="9"/>
  <c r="H58" i="9"/>
  <c r="I58" i="9"/>
  <c r="H69" i="9"/>
  <c r="I69" i="9"/>
  <c r="H78" i="9"/>
  <c r="I78" i="9"/>
  <c r="H87" i="9"/>
  <c r="I87" i="9"/>
  <c r="H98" i="9"/>
  <c r="I98" i="9"/>
  <c r="H3" i="9"/>
  <c r="I3" i="9"/>
  <c r="H7" i="9"/>
  <c r="I7" i="9"/>
  <c r="D26" i="12" s="1"/>
  <c r="H17" i="9"/>
  <c r="I17" i="9"/>
  <c r="D27" i="12" s="1"/>
  <c r="H28" i="9"/>
  <c r="I28" i="9"/>
  <c r="D28" i="12" s="1"/>
  <c r="H38" i="9"/>
  <c r="I38" i="9"/>
  <c r="H48" i="9"/>
  <c r="I48" i="9"/>
  <c r="H59" i="9"/>
  <c r="I59" i="9"/>
  <c r="H70" i="9"/>
  <c r="I70" i="9"/>
  <c r="H79" i="9"/>
  <c r="I79" i="9"/>
  <c r="D33" i="12" s="1"/>
  <c r="H88" i="9"/>
  <c r="I88" i="9"/>
  <c r="D34" i="12" s="1"/>
  <c r="H99" i="9"/>
  <c r="I99" i="9"/>
  <c r="D35" i="12" s="1"/>
  <c r="H4" i="9"/>
  <c r="I4" i="9"/>
  <c r="H18" i="9"/>
  <c r="I18" i="9"/>
  <c r="H29" i="9"/>
  <c r="I29" i="9"/>
  <c r="H49" i="9"/>
  <c r="I49" i="9"/>
  <c r="H60" i="9"/>
  <c r="I60" i="9"/>
  <c r="H71" i="9"/>
  <c r="I71" i="9"/>
  <c r="D32" i="12" s="1"/>
  <c r="H89" i="9"/>
  <c r="I89" i="9"/>
  <c r="H100" i="9"/>
  <c r="I100" i="9"/>
  <c r="H5" i="9"/>
  <c r="I5" i="9"/>
  <c r="D25" i="12" s="1"/>
  <c r="H8" i="9"/>
  <c r="I8" i="9"/>
  <c r="H19" i="9"/>
  <c r="I19" i="9"/>
  <c r="H30" i="9"/>
  <c r="I30" i="9"/>
  <c r="H39" i="9"/>
  <c r="I39" i="9"/>
  <c r="H50" i="9"/>
  <c r="I50" i="9"/>
  <c r="H61" i="9"/>
  <c r="I61" i="9"/>
  <c r="H72" i="9"/>
  <c r="I72" i="9"/>
  <c r="H80" i="9"/>
  <c r="I80" i="9"/>
  <c r="H90" i="9"/>
  <c r="I90" i="9"/>
  <c r="H101" i="9"/>
  <c r="I101" i="9"/>
  <c r="H9" i="9"/>
  <c r="I9" i="9"/>
  <c r="H20" i="9"/>
  <c r="I20" i="9"/>
  <c r="H31" i="9"/>
  <c r="I31" i="9"/>
  <c r="H40" i="9"/>
  <c r="I40" i="9"/>
  <c r="H51" i="9"/>
  <c r="I51" i="9"/>
  <c r="H62" i="9"/>
  <c r="I62" i="9"/>
  <c r="H73" i="9"/>
  <c r="I73" i="9"/>
  <c r="H81" i="9"/>
  <c r="I81" i="9"/>
  <c r="H91" i="9"/>
  <c r="I91" i="9"/>
  <c r="H102" i="9"/>
  <c r="I102" i="9"/>
  <c r="H10" i="9"/>
  <c r="I10" i="9"/>
  <c r="H21" i="9"/>
  <c r="I21" i="9"/>
  <c r="H32" i="9"/>
  <c r="I32" i="9"/>
  <c r="H41" i="9"/>
  <c r="I41" i="9"/>
  <c r="H52" i="9"/>
  <c r="I52" i="9"/>
  <c r="H63" i="9"/>
  <c r="I63" i="9"/>
  <c r="H74" i="9"/>
  <c r="I74" i="9"/>
  <c r="H82" i="9"/>
  <c r="I82" i="9"/>
  <c r="H92" i="9"/>
  <c r="I92" i="9"/>
  <c r="H103" i="9"/>
  <c r="I103" i="9"/>
  <c r="H11" i="9"/>
  <c r="I11" i="9"/>
  <c r="H22" i="9"/>
  <c r="I22" i="9"/>
  <c r="H33" i="9"/>
  <c r="I33" i="9"/>
  <c r="H42" i="9"/>
  <c r="I42" i="9"/>
  <c r="D29" i="12" s="1"/>
  <c r="H53" i="9"/>
  <c r="I53" i="9"/>
  <c r="H64" i="9"/>
  <c r="I64" i="9"/>
  <c r="D31" i="12" s="1"/>
  <c r="H83" i="9"/>
  <c r="I83" i="9"/>
  <c r="H93" i="9"/>
  <c r="I93" i="9"/>
  <c r="H104" i="9"/>
  <c r="I104" i="9"/>
  <c r="H12" i="9"/>
  <c r="I12" i="9"/>
  <c r="H23" i="9"/>
  <c r="I23" i="9"/>
  <c r="H34" i="9"/>
  <c r="I34" i="9"/>
  <c r="H43" i="9"/>
  <c r="I43" i="9"/>
  <c r="H54" i="9"/>
  <c r="I54" i="9"/>
  <c r="D30" i="12" s="1"/>
  <c r="H65" i="9"/>
  <c r="I65" i="9"/>
  <c r="H84" i="9"/>
  <c r="I84" i="9"/>
  <c r="H94" i="9"/>
  <c r="I94" i="9"/>
  <c r="H105" i="9"/>
  <c r="I105" i="9"/>
  <c r="H13" i="9"/>
  <c r="I13" i="9"/>
  <c r="H24" i="9"/>
  <c r="I24" i="9"/>
  <c r="H35" i="9"/>
  <c r="I35" i="9"/>
  <c r="H44" i="9"/>
  <c r="I44" i="9"/>
  <c r="H55" i="9"/>
  <c r="I55" i="9"/>
  <c r="H66" i="9"/>
  <c r="I66" i="9"/>
  <c r="H75" i="9"/>
  <c r="I75" i="9"/>
  <c r="H85" i="9"/>
  <c r="I85" i="9"/>
  <c r="H95" i="9"/>
  <c r="I95" i="9"/>
  <c r="H106" i="9"/>
  <c r="I106" i="9"/>
  <c r="H14" i="9"/>
  <c r="I14" i="9"/>
  <c r="H25" i="9"/>
  <c r="I25" i="9"/>
  <c r="H36" i="9"/>
  <c r="I36" i="9"/>
  <c r="H45" i="9"/>
  <c r="I45" i="9"/>
  <c r="H56" i="9"/>
  <c r="I56" i="9"/>
  <c r="H67" i="9"/>
  <c r="I67" i="9"/>
  <c r="H76" i="9"/>
  <c r="I76" i="9"/>
  <c r="H96" i="9"/>
  <c r="I96" i="9"/>
  <c r="H107" i="9"/>
  <c r="I107" i="9"/>
  <c r="I2" i="9"/>
  <c r="H2" i="9"/>
  <c r="J30" i="12" l="1"/>
  <c r="G30" i="12"/>
  <c r="J25" i="12"/>
  <c r="G25" i="12"/>
  <c r="J28" i="12"/>
  <c r="G28" i="12"/>
  <c r="J31" i="12"/>
  <c r="G31" i="12"/>
  <c r="J35" i="12"/>
  <c r="G35" i="12"/>
  <c r="J27" i="12"/>
  <c r="G27" i="12"/>
  <c r="G29" i="12"/>
  <c r="J29" i="12"/>
  <c r="J34" i="12"/>
  <c r="G34" i="12"/>
  <c r="J26" i="12"/>
  <c r="G26" i="12"/>
  <c r="J32" i="12"/>
  <c r="G32" i="12"/>
  <c r="J33" i="12"/>
  <c r="G33" i="12"/>
  <c r="B7" i="11" a="1"/>
  <c r="B7" i="11" s="1"/>
  <c r="B4" i="11" a="1"/>
  <c r="B4" i="11" s="1"/>
  <c r="B8" i="11" a="1"/>
  <c r="B8" i="11" s="1"/>
  <c r="B6" i="11" a="1"/>
  <c r="B6" i="11" s="1"/>
  <c r="B3" i="11" a="1"/>
  <c r="B3" i="11" s="1"/>
  <c r="B10" i="11" a="1"/>
  <c r="B10" i="11" s="1"/>
  <c r="B2" i="11" a="1"/>
  <c r="B2" i="11" s="1"/>
  <c r="B5" i="11" a="1"/>
  <c r="B5" i="11" s="1"/>
  <c r="B9" i="11" a="1"/>
  <c r="B9" i="11" s="1"/>
  <c r="B11" i="11" a="1"/>
  <c r="B11" i="11" s="1"/>
  <c r="J46" i="9"/>
  <c r="J32" i="9"/>
  <c r="J72" i="9"/>
  <c r="J100" i="9"/>
  <c r="J99" i="9"/>
  <c r="D16" i="12" s="1"/>
  <c r="J17" i="9"/>
  <c r="D8" i="12" s="1"/>
  <c r="J47" i="9"/>
  <c r="J89" i="9"/>
  <c r="J88" i="9"/>
  <c r="D15" i="12" s="1"/>
  <c r="J7" i="9"/>
  <c r="D7" i="12" s="1"/>
  <c r="J27" i="9"/>
  <c r="J37" i="9"/>
  <c r="J83" i="9"/>
  <c r="J92" i="9"/>
  <c r="J10" i="9"/>
  <c r="J71" i="9"/>
  <c r="D13" i="12" s="1"/>
  <c r="J79" i="9"/>
  <c r="D14" i="12" s="1"/>
  <c r="J3" i="9"/>
  <c r="J16" i="9"/>
  <c r="J26" i="9"/>
  <c r="J36" i="9"/>
  <c r="J56" i="9"/>
  <c r="J75" i="9"/>
  <c r="J94" i="9"/>
  <c r="J104" i="9"/>
  <c r="J11" i="9"/>
  <c r="J51" i="9"/>
  <c r="J45" i="9"/>
  <c r="J66" i="9"/>
  <c r="J84" i="9"/>
  <c r="J93" i="9"/>
  <c r="J103" i="9"/>
  <c r="J40" i="9"/>
  <c r="J61" i="9"/>
  <c r="J49" i="9"/>
  <c r="J55" i="9"/>
  <c r="J65" i="9"/>
  <c r="J31" i="9"/>
  <c r="J50" i="9"/>
  <c r="J6" i="9"/>
  <c r="J21" i="9"/>
  <c r="J14" i="9"/>
  <c r="J74" i="9"/>
  <c r="J44" i="9"/>
  <c r="J35" i="9"/>
  <c r="J91" i="9"/>
  <c r="J59" i="9"/>
  <c r="J70" i="9"/>
  <c r="J54" i="9"/>
  <c r="D11" i="12" s="1"/>
  <c r="J20" i="9"/>
  <c r="J98" i="9"/>
  <c r="J102" i="9"/>
  <c r="J43" i="9"/>
  <c r="J9" i="9"/>
  <c r="J87" i="9"/>
  <c r="J64" i="9"/>
  <c r="D12" i="12" s="1"/>
  <c r="J39" i="9"/>
  <c r="J97" i="9"/>
  <c r="J107" i="9"/>
  <c r="J53" i="9"/>
  <c r="J30" i="9"/>
  <c r="J86" i="9"/>
  <c r="J25" i="9"/>
  <c r="J82" i="9"/>
  <c r="J60" i="9"/>
  <c r="J15" i="9"/>
  <c r="J96" i="9"/>
  <c r="J106" i="9"/>
  <c r="J24" i="9"/>
  <c r="J34" i="9"/>
  <c r="J42" i="9"/>
  <c r="D10" i="12" s="1"/>
  <c r="J63" i="9"/>
  <c r="J81" i="9"/>
  <c r="J101" i="9"/>
  <c r="J19" i="9"/>
  <c r="J29" i="9"/>
  <c r="J48" i="9"/>
  <c r="J78" i="9"/>
  <c r="J77" i="9"/>
  <c r="J2" i="9"/>
  <c r="J76" i="9"/>
  <c r="J95" i="9"/>
  <c r="J13" i="9"/>
  <c r="J23" i="9"/>
  <c r="J33" i="9"/>
  <c r="J52" i="9"/>
  <c r="J73" i="9"/>
  <c r="J90" i="9"/>
  <c r="J8" i="9"/>
  <c r="J18" i="9"/>
  <c r="J38" i="9"/>
  <c r="J69" i="9"/>
  <c r="J68" i="9"/>
  <c r="J67" i="9"/>
  <c r="J85" i="9"/>
  <c r="J105" i="9"/>
  <c r="J12" i="9"/>
  <c r="J22" i="9"/>
  <c r="J41" i="9"/>
  <c r="J62" i="9"/>
  <c r="J80" i="9"/>
  <c r="J5" i="9"/>
  <c r="D6" i="12" s="1"/>
  <c r="J4" i="9"/>
  <c r="J28" i="9"/>
  <c r="D9" i="12" s="1"/>
  <c r="J58" i="9"/>
  <c r="J57" i="9"/>
  <c r="G9" i="12" l="1"/>
  <c r="G45" i="12" s="1"/>
  <c r="D45" i="12"/>
  <c r="J9" i="12"/>
  <c r="J45" i="12" s="1"/>
  <c r="J13" i="12"/>
  <c r="J49" i="12" s="1"/>
  <c r="D49" i="12"/>
  <c r="G13" i="12"/>
  <c r="G49" i="12" s="1"/>
  <c r="G12" i="12"/>
  <c r="G48" i="12" s="1"/>
  <c r="D48" i="12"/>
  <c r="J12" i="12"/>
  <c r="J48" i="12" s="1"/>
  <c r="J10" i="12"/>
  <c r="J46" i="12" s="1"/>
  <c r="D46" i="12"/>
  <c r="G10" i="12"/>
  <c r="G46" i="12" s="1"/>
  <c r="J6" i="12"/>
  <c r="J42" i="12" s="1"/>
  <c r="D42" i="12"/>
  <c r="G6" i="12"/>
  <c r="J16" i="12"/>
  <c r="J52" i="12" s="1"/>
  <c r="G16" i="12"/>
  <c r="G52" i="12" s="1"/>
  <c r="D52" i="12"/>
  <c r="G37" i="12"/>
  <c r="G8" i="12"/>
  <c r="G44" i="12" s="1"/>
  <c r="D44" i="12"/>
  <c r="J8" i="12"/>
  <c r="J44" i="12"/>
  <c r="J37" i="12"/>
  <c r="J7" i="12"/>
  <c r="J43" i="12" s="1"/>
  <c r="G7" i="12"/>
  <c r="G43" i="12" s="1"/>
  <c r="D43" i="12"/>
  <c r="J11" i="12"/>
  <c r="J47" i="12" s="1"/>
  <c r="D47" i="12"/>
  <c r="G11" i="12"/>
  <c r="G47" i="12" s="1"/>
  <c r="J14" i="12"/>
  <c r="J50" i="12" s="1"/>
  <c r="D50" i="12"/>
  <c r="G14" i="12"/>
  <c r="G50" i="12" s="1"/>
  <c r="G15" i="12"/>
  <c r="G51" i="12" s="1"/>
  <c r="D51" i="12"/>
  <c r="J15" i="12"/>
  <c r="J51" i="12" s="1"/>
  <c r="G18" i="12" l="1"/>
  <c r="G54" i="12" s="1"/>
  <c r="D26" i="15" s="1"/>
  <c r="G42" i="12"/>
  <c r="J18" i="12"/>
  <c r="J54" i="12" s="1"/>
  <c r="J26" i="15"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<sst xmlns="http://schemas.openxmlformats.org/spreadsheetml/2006/main" count="435" uniqueCount="211">
  <si>
    <t>Name</t>
  </si>
  <si>
    <t>Roof</t>
  </si>
  <si>
    <t>Outer walls</t>
  </si>
  <si>
    <t>Inner walls</t>
  </si>
  <si>
    <t>Ground floor slab</t>
  </si>
  <si>
    <t>Type of component</t>
  </si>
  <si>
    <t>Typical office with concrete structure - Roof</t>
  </si>
  <si>
    <t>Typical apartment with concrete structure - Roof</t>
  </si>
  <si>
    <t>Typical school or shop with concrete structure - Roof</t>
  </si>
  <si>
    <t>Early 1900s brick apartment building - Roof</t>
  </si>
  <si>
    <t>Custom Roof - edit in the Components tab</t>
  </si>
  <si>
    <t>Early 1900s brick apartment building - Deck</t>
  </si>
  <si>
    <t>Custom Deck - edit in the Components tab</t>
  </si>
  <si>
    <t>Early 1900s brick apartment building - Outer wall</t>
  </si>
  <si>
    <t>Custom Outer wall - edit in the Components tab</t>
  </si>
  <si>
    <t>Early 1900s brick apartment building - Inner wall</t>
  </si>
  <si>
    <t>Custom Inner wall - edit in the Components tab</t>
  </si>
  <si>
    <t>Custom Ground floor slab - edit in the Components tab</t>
  </si>
  <si>
    <t>Foundations</t>
  </si>
  <si>
    <t>Early 1900s brick apartment building - Foundations</t>
  </si>
  <si>
    <t>Custom Foundations - edit in the Components tab</t>
  </si>
  <si>
    <t>Technical installations</t>
  </si>
  <si>
    <t>Early 1900s brick apartment building - Technical installations</t>
  </si>
  <si>
    <t>Custom Technical installations - edit in the Components tab</t>
  </si>
  <si>
    <t>Upfront CO2e (modules A1-A3) per year</t>
  </si>
  <si>
    <t>End of life CO2e (modules C3-C4) per year</t>
  </si>
  <si>
    <t>Total life cycle CO2e</t>
  </si>
  <si>
    <t>Share in module A</t>
  </si>
  <si>
    <t>Share in module C</t>
  </si>
  <si>
    <t>Columns and beams</t>
  </si>
  <si>
    <t>Custom Columns and beams - edit in the Components tab</t>
  </si>
  <si>
    <t>Balconies</t>
  </si>
  <si>
    <t>Custom Balconies - edit in the Components tab</t>
  </si>
  <si>
    <t>Windows and doors</t>
  </si>
  <si>
    <t>Custom Windows and doors - edit in the Components tab</t>
  </si>
  <si>
    <t>Early 1900s brick apartment building - Windows and doors</t>
  </si>
  <si>
    <t>Stairs</t>
  </si>
  <si>
    <t>Custom Stairs - edit in the Components tab</t>
  </si>
  <si>
    <t>Early 1900s brick apartment building - Stairs</t>
  </si>
  <si>
    <t>Concrete balconies</t>
  </si>
  <si>
    <t>No balconies</t>
  </si>
  <si>
    <t>Timber/steel balconies</t>
  </si>
  <si>
    <t>No columns or beams</t>
  </si>
  <si>
    <t>Typical apartment - Concrete columns and beams</t>
  </si>
  <si>
    <t>Typical logistical building with concrete/steel structure - Columns and beams</t>
  </si>
  <si>
    <t>Typical office - Concrete columns and beams</t>
  </si>
  <si>
    <t>Typical row house - Concrete columns and beams</t>
  </si>
  <si>
    <t>Typical row house - Timber columns and beams</t>
  </si>
  <si>
    <t>Typical school or shop with concrete structure - Concrete columns and beams</t>
  </si>
  <si>
    <t>Typical school or shop with timber structure - Timber columns and beams</t>
  </si>
  <si>
    <t>Typical apartment with concrete structure - Deck</t>
  </si>
  <si>
    <t>Typical apartment with timber structure - Deck</t>
  </si>
  <si>
    <t>Typical logistical building with concrete/steel structure - Deck</t>
  </si>
  <si>
    <t>Typical office with concrete structure - Deck</t>
  </si>
  <si>
    <t>Typical row house with aerated concrete deck and timber loft</t>
  </si>
  <si>
    <t>Typical row house with concrete element deck and timber loft</t>
  </si>
  <si>
    <t>Typical row house with timber structure - Deck</t>
  </si>
  <si>
    <t>Typical school or shop with concrete structure - Deck</t>
  </si>
  <si>
    <t>Typical school or shop with timber structure - Deck</t>
  </si>
  <si>
    <t>Typical apartment with concrete structure - Foundations</t>
  </si>
  <si>
    <t>Typical apartment with timber structure - Foundations</t>
  </si>
  <si>
    <t>Typical logistical building with concrete/steel structure - Foundations</t>
  </si>
  <si>
    <t>Typical office with concrete structure - Foundations</t>
  </si>
  <si>
    <t>Typical row house with aerated concrete structure - Foundations</t>
  </si>
  <si>
    <t>Typical row house with concrete elements structure - Foundations</t>
  </si>
  <si>
    <t>Typical row house with timber structure - Foundations</t>
  </si>
  <si>
    <t>Typical school or shop with concrete structure - Foundations</t>
  </si>
  <si>
    <t>Typical school or shop with timber structure - Foundations</t>
  </si>
  <si>
    <t>Typical apartment - Ground floor slab</t>
  </si>
  <si>
    <t>Typical logistical building with concrete/steel structure - Ground floor slab</t>
  </si>
  <si>
    <t>Typical office - Ground floor slab</t>
  </si>
  <si>
    <t>Typical row house with aerated concrete structure - Ground floor slab</t>
  </si>
  <si>
    <t>Typical row house with concrete elements structure - Ground floor slab</t>
  </si>
  <si>
    <t>Typical row house with timber structure - Timber ground floor slab</t>
  </si>
  <si>
    <t>Typical school or shop with concrete structure - Ground floor slab</t>
  </si>
  <si>
    <t>Typical school or shop with timber structure - Concrete ground floor slab</t>
  </si>
  <si>
    <t>Typical apartment with concrete structure - Inner wall</t>
  </si>
  <si>
    <t>Typical apartment with timber structure - Inner wall</t>
  </si>
  <si>
    <t>Typical logistical building with concrete/steel structure - Inner wall</t>
  </si>
  <si>
    <t>Typical office with concrete structure - Inner wall</t>
  </si>
  <si>
    <t>Typical row house with aerated concrete structure - Inner wall</t>
  </si>
  <si>
    <t>Typical row house with concrete elements structure - Inner wall</t>
  </si>
  <si>
    <t>Typical row house with timber structure - Inner wall</t>
  </si>
  <si>
    <t>Typical school or shop with concrete structure - Inner wall</t>
  </si>
  <si>
    <t>Typical school or shop with timber structure - Inner wall</t>
  </si>
  <si>
    <t>Typical apartment with concrete structure - Outer wall</t>
  </si>
  <si>
    <t>Typical apartment with timber structure - Outer wall</t>
  </si>
  <si>
    <t>Typical logistical building with concrete/steel structure - Outer wall</t>
  </si>
  <si>
    <t>Typical office with concrete structure - Outer wall</t>
  </si>
  <si>
    <t>Typical row house with aerated concrete structure - Outer wall</t>
  </si>
  <si>
    <t>Typical row house with concrete elements structure - Outer wall</t>
  </si>
  <si>
    <t>Typical row house with timber structure - Outer wall</t>
  </si>
  <si>
    <t>Typical school or shop with concrete structure - Outer wall</t>
  </si>
  <si>
    <t>Typical school or shop with timber structure - Outer wall</t>
  </si>
  <si>
    <t>Typical apartment with timber structure - Roof</t>
  </si>
  <si>
    <t>Typical logistical building with concrete/steel structure - Roof</t>
  </si>
  <si>
    <t>Typical school or shop with timber structure - Roof</t>
  </si>
  <si>
    <t>Typical logistical building with concrete/steel structure - Stairs</t>
  </si>
  <si>
    <t>Typical office with concrete structure - Stairs</t>
  </si>
  <si>
    <t>Typical school or shop with concrete structure - Stairs</t>
  </si>
  <si>
    <t>Typical apartment with concrete structure - Technical installations</t>
  </si>
  <si>
    <t>Typical apartment with timber structure - Technical installations</t>
  </si>
  <si>
    <t>Typical logistical building with concrete/steel structure - Technical installations</t>
  </si>
  <si>
    <t>Typical office with concrete structure - Technical installations</t>
  </si>
  <si>
    <t>Typical row house with aerated concrete structure - Technical installations</t>
  </si>
  <si>
    <t>Typical row house with concrete elements structure - Technical installations</t>
  </si>
  <si>
    <t>Typical row house with timber structure - Technical installations</t>
  </si>
  <si>
    <t>Typical school or shop with concrete structure - Technical installations</t>
  </si>
  <si>
    <t>Typical school or shop with timber structure - Technical installations</t>
  </si>
  <si>
    <t>Typical apartment with concrete structure - Windows and doors</t>
  </si>
  <si>
    <t>Typical apartment with timber structure - Windows and doors</t>
  </si>
  <si>
    <t>Typical logistical building with concrete/steel structure - Windows and doors</t>
  </si>
  <si>
    <t>Typical office with concrete structure - Windows and doors</t>
  </si>
  <si>
    <t>Typical row house with aerated concrete structure - Windows and doors</t>
  </si>
  <si>
    <t>Typical row house with concrete elements structure - Windows and doors</t>
  </si>
  <si>
    <t>Typical row house with timber structure - Windows and doors</t>
  </si>
  <si>
    <t>Typical school or shop with concrete structure - Windows and doors</t>
  </si>
  <si>
    <t>Typical school or shop with timber structure - Windows and doors</t>
  </si>
  <si>
    <t>Typical row house roof</t>
  </si>
  <si>
    <t>Typical apartment building - Stairs</t>
  </si>
  <si>
    <t>No stairs</t>
  </si>
  <si>
    <t>Typical row house with concrete stairs</t>
  </si>
  <si>
    <t>Typical row house with timber stairs</t>
  </si>
  <si>
    <t>Type</t>
  </si>
  <si>
    <t>Upfront plus end of life</t>
  </si>
  <si>
    <t>Floor decks</t>
  </si>
  <si>
    <t>Estimated carbon savings from avoided new product</t>
  </si>
  <si>
    <t>Reference floor area</t>
  </si>
  <si>
    <t>All values are in kgCO2e/m2 gross floor area/year</t>
  </si>
  <si>
    <t>Min life cycle CO2e</t>
  </si>
  <si>
    <t>Max life cycle CO2e</t>
  </si>
  <si>
    <t>Low savings</t>
  </si>
  <si>
    <t>High savings</t>
  </si>
  <si>
    <t>Typical impact (average from a building sample)</t>
  </si>
  <si>
    <t>Low impact (minimum from a building sample)</t>
  </si>
  <si>
    <t>High impact (maximum from a building sample)</t>
  </si>
  <si>
    <t>% in mass</t>
  </si>
  <si>
    <t>Share of element avoided or coming from direct reuse</t>
  </si>
  <si>
    <t>kgCO2e/m2 GFA/year (production plus end of life)</t>
  </si>
  <si>
    <t>kgCO2e/m2 GFA/year</t>
  </si>
  <si>
    <t>Total:</t>
  </si>
  <si>
    <t>tons CO2e (total)</t>
  </si>
  <si>
    <t>This table provides a rough estimate of the emissions that are postponed when an element from an old building is reused instead of being demolished. These emissions are not avoided (and not subtracted from LCA results), but they happen later in the future, which is beneficial.</t>
  </si>
  <si>
    <t>Share of element reused instead of demolished</t>
  </si>
  <si>
    <t>kgCO2e/m2 GFA/year (end of life)</t>
  </si>
  <si>
    <t>Estimated postponed emissions from demolition</t>
  </si>
  <si>
    <t>Reused elements from old building</t>
  </si>
  <si>
    <t>Avoided elements in new building</t>
  </si>
  <si>
    <t>This table provides a rough estimate of carbon reductions that can be achieved in a new building by replacing certain elements with reused ones from a previous building, or by otherwise avoiding the installation of new elements.</t>
  </si>
  <si>
    <t xml:space="preserve">  Introduction</t>
  </si>
  <si>
    <t>Existing Reuse Tool</t>
  </si>
  <si>
    <t xml:space="preserve">  Overview</t>
  </si>
  <si>
    <t xml:space="preserve">  Development</t>
  </si>
  <si>
    <t xml:space="preserve">  Spreadsheet Contents</t>
  </si>
  <si>
    <t>0. Introduction</t>
  </si>
  <si>
    <t xml:space="preserve"> - Overview of the tool and its purpose.</t>
  </si>
  <si>
    <t>1. Getting Started</t>
  </si>
  <si>
    <t>2. Results</t>
  </si>
  <si>
    <t>3. Read More</t>
  </si>
  <si>
    <t xml:space="preserve"> - Additional explanation, methodology details, licensing information etc.</t>
  </si>
  <si>
    <t>Getting Started</t>
  </si>
  <si>
    <t>% (by weight)</t>
  </si>
  <si>
    <t>Results and Iterations</t>
  </si>
  <si>
    <t>Read More</t>
  </si>
  <si>
    <t>Methodology</t>
  </si>
  <si>
    <t>Licensing</t>
  </si>
  <si>
    <t>Updates and Version History</t>
  </si>
  <si>
    <t>Credits</t>
  </si>
  <si>
    <t>Input your Data</t>
  </si>
  <si>
    <t>Categories</t>
  </si>
  <si>
    <t>m2 gross area</t>
  </si>
  <si>
    <t>Balconies:</t>
  </si>
  <si>
    <t>Columns and beams:</t>
  </si>
  <si>
    <t>Floor decks:</t>
  </si>
  <si>
    <t>Foundations:</t>
  </si>
  <si>
    <t>Ground floor slab:</t>
  </si>
  <si>
    <t>Inner walls:</t>
  </si>
  <si>
    <t>Outer walls:</t>
  </si>
  <si>
    <t>Roof:</t>
  </si>
  <si>
    <t>Stairs:</t>
  </si>
  <si>
    <t>Technical installations:</t>
  </si>
  <si>
    <t>Windows and doors:</t>
  </si>
  <si>
    <t>Reference floor area:</t>
  </si>
  <si>
    <t>Project</t>
  </si>
  <si>
    <t>Space</t>
  </si>
  <si>
    <t>Choose your Use Case</t>
  </si>
  <si>
    <t>Overview</t>
  </si>
  <si>
    <t>Columns &amp; Beams</t>
  </si>
  <si>
    <t>Floor Decks</t>
  </si>
  <si>
    <t>Ground Floor Slab</t>
  </si>
  <si>
    <t>Inner Walls</t>
  </si>
  <si>
    <t>Outer Walls</t>
  </si>
  <si>
    <t>Technical Installations</t>
  </si>
  <si>
    <t>Windows &amp; Doors</t>
  </si>
  <si>
    <t>Category</t>
  </si>
  <si>
    <t>kg CO2e/m2/yr</t>
  </si>
  <si>
    <t>Tons CO2e</t>
  </si>
  <si>
    <t>Avg.</t>
  </si>
  <si>
    <t>High</t>
  </si>
  <si>
    <t xml:space="preserve"> - Instructions on how to use the tool and input data</t>
  </si>
  <si>
    <t xml:space="preserve"> - Displays the main  CO2 impact savings across building elements</t>
  </si>
  <si>
    <t>Average value</t>
  </si>
  <si>
    <t>This tab shows the potential carbon savings that can be achieved by preserving existing elements.</t>
  </si>
  <si>
    <t>If you chose Use Case 1, this tab shows avoided emissions: your LCA results would likely be this much lower if you reused existing elements.</t>
  </si>
  <si>
    <t xml:space="preserve">If you chose Use Case 2, this tab shows postponed emissions: the component will still be demolished eventually, and the CO2 will still be </t>
  </si>
  <si>
    <t>emitted, but this will happen further in the future (and delaying emissions is good for the climate).</t>
  </si>
  <si>
    <t>Use Case 1</t>
  </si>
  <si>
    <t>Low</t>
  </si>
  <si>
    <t>Results</t>
  </si>
  <si>
    <t xml:space="preserve">The results are based on existing building samples, and there is a very high variability between buildings. To illustrate this variability, the results </t>
  </si>
  <si>
    <t>are shown using the sample's average value, but also the lowest and highest values in the samples. Take them with a grain of salt!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</si>
</sst>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32" x14ac:knownFonts="1">
    <font>
      <sz val="11"/>
      <color theme="1"/>
      <name val="Calibri"/>
      <family val="2"/>
      <scheme val="minor"/>
    </font>
    <font>
      <b/>
      <sz val="11"/>
      <color theme="1"/>
      <name val="Calibri"/>
      <family val="2"/>
      <scheme val="minor"/>
    </font>
    <font>
      <sz val="8"/>
      <name val="Calibri"/>
      <family val="2"/>
      <scheme val="minor"/>
    </font>
    <font>
      <b/>
      <sz val="15"/>
      <color theme="3"/>
      <name val="Calibri"/>
      <family val="2"/>
      <scheme val="minor"/>
    </font>
    <font>
      <sz val="11"/>
      <color rgb="FF006100"/>
      <name val="Calibri"/>
      <family val="2"/>
      <scheme val="minor"/>
    </font>
    <font>
      <sz val="11"/>
      <color theme="1"/>
      <name val="Calibri"/>
      <family val="2"/>
      <scheme val="minor"/>
    </font>
    <font>
      <b/>
      <sz val="11"/>
      <color theme="7"/>
      <name val="Calibri"/>
      <family val="2"/>
      <scheme val="minor"/>
    </font>
    <font>
      <sz val="11"/>
      <color theme="7"/>
      <name val="Calibri"/>
      <family val="2"/>
      <scheme val="minor"/>
    </font>
    <font>
      <sz val="11"/>
      <color theme="1"/>
      <name val="Avenir Next LT Pro"/>
      <family val="2"/>
    </font>
    <font>
      <sz val="11"/>
      <color rgb="FFE36037"/>
      <name val="Avenir Next LT Pro"/>
      <family val="2"/>
    </font>
    <font>
      <sz val="18"/>
      <color rgb="FFFACA94"/>
      <name val="Avenir Next LT Pro"/>
      <family val="2"/>
    </font>
    <font>
      <sz val="50"/>
      <color rgb="FFFACA94"/>
      <name val="Avenir Next LT Pro Demi"/>
      <family val="2"/>
    </font>
    <font>
      <sz val="60"/>
      <color rgb="FFFACA94"/>
      <name val="Avenir Next LT Pro Demi"/>
      <family val="2"/>
    </font>
    <font>
      <sz val="18"/>
      <color rgb="FFFACA94"/>
      <name val="Avenir Next LT Pro Demi"/>
      <family val="2"/>
    </font>
    <font>
      <i/>
      <sz val="14"/>
      <color rgb="FFF9BD7B"/>
      <name val="Avenir Next LT Pro"/>
      <family val="2"/>
    </font>
    <font>
      <i/>
      <sz val="11"/>
      <color theme="1"/>
      <name val="Avenir Next LT Pro"/>
      <family val="2"/>
    </font>
    <font>
      <sz val="14"/>
      <color rgb="FF993300"/>
      <name val="Avenir Next LT Pro"/>
      <family val="2"/>
    </font>
    <font>
      <sz val="18"/>
      <color rgb="FFE36037"/>
      <name val="Avenir Next LT Pro"/>
      <family val="2"/>
    </font>
    <font>
      <sz val="18"/>
      <color rgb="FFE36037"/>
      <name val="Avenir Next LT Pro Demi"/>
      <family val="2"/>
    </font>
    <font>
      <sz val="14"/>
      <color rgb="FFE36037"/>
      <name val="Avenir Next LT Pro"/>
      <family val="2"/>
    </font>
    <font>
      <b/>
      <sz val="18"/>
      <color rgb="FFE36037"/>
      <name val="Bradley Hand ITC"/>
      <family val="4"/>
    </font>
    <font>
      <sz val="18"/>
      <color theme="1"/>
      <name val="Avenir Next LT Pro"/>
      <family val="2"/>
    </font>
    <font>
      <i/>
      <sz val="18"/>
      <color rgb="FFE36037"/>
      <name val="Avenir Next LT Pro"/>
      <family val="2"/>
    </font>
    <font>
      <sz val="26"/>
      <color rgb="FFE36037"/>
      <name val="Avenir Next LT Pro"/>
      <family val="2"/>
    </font>
    <font>
      <sz val="36"/>
      <color rgb="FFE36037"/>
      <name val="Avenir Next LT Pro"/>
      <family val="2"/>
    </font>
    <font>
      <i/>
      <sz val="14"/>
      <color rgb="FFE36037"/>
      <name val="Avenir Next LT Pro"/>
      <family val="2"/>
    </font>
    <font>
      <sz val="18"/>
      <color rgb="FF60221A"/>
      <name val="Avenir Next LT Pro"/>
      <family val="2"/>
    </font>
    <font>
      <sz val="48"/>
      <color rgb="FFE36037"/>
      <name val="Avenir Next LT Pro"/>
      <family val="2"/>
    </font>
    <font>
      <sz val="14"/>
      <color theme="1"/>
      <name val="Avenir Next LT Pro"/>
      <family val="2"/>
    </font>
    <font>
      <sz val="11"/>
      <color rgb="FFFACA94"/>
      <name val="Avenir Next LT Pro"/>
      <family val="2"/>
    </font>
    <font>
      <i/>
      <sz val="11"/>
      <color theme="1"/>
      <name val="Calibri"/>
      <family val="2"/>
      <scheme val="minor"/>
    </font>
    <font>
      <sz val="16"/>
      <color rgb="FFFACA94"/>
      <name val="Avenir Next LT Pro"/>
      <family val="2"/>
    </font>
  </fonts>
  <fills count="19">
    <fill>
      <patternFill patternType="none"/>
    </fill>
    <fill>
      <patternFill patternType="gray125"/>
    </fill>
    <fill>
      <patternFill patternType="solid">
        <fgColor theme="7" tint="0.59999389629810485"/>
        <bgColor indexed="64"/>
      </patternFill>
    </fill>
    <fill>
      <patternFill patternType="solid">
        <fgColor rgb="FFC6EFCE"/>
      </patternFill>
    </fill>
    <fill>
      <patternFill patternType="solid">
        <fgColor theme="7" tint="0.79998168889431442"/>
        <bgColor indexed="64"/>
      </patternFill>
    </fill>
    <fill>
      <patternFill patternType="solid">
        <fgColor theme="7" tint="0.39997558519241921"/>
        <bgColor indexed="64"/>
      </patternFill>
    </fill>
    <fill>
      <patternFill patternType="solid">
        <fgColor rgb="FFFF9900"/>
        <bgColor indexed="64"/>
      </patternFill>
    </fill>
    <fill>
      <patternFill patternType="solid">
        <fgColor rgb="FFFFCC00"/>
        <bgColor indexed="64"/>
      </patternFill>
    </fill>
    <fill>
      <patternFill patternType="solid">
        <fgColor rgb="FFFFCC66"/>
        <bgColor indexed="64"/>
      </patternFill>
    </fill>
    <fill>
      <patternFill patternType="solid">
        <fgColor theme="8" tint="0.79998168889431442"/>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theme="8" tint="0.59999389629810485"/>
        <bgColor indexed="64"/>
      </patternFill>
    </fill>
    <fill>
      <patternFill patternType="solid">
        <fgColor rgb="FF9FB7E1"/>
        <bgColor indexed="64"/>
      </patternFill>
    </fill>
    <fill>
      <patternFill patternType="solid">
        <fgColor rgb="FF8E3327"/>
        <bgColor indexed="64"/>
      </patternFill>
    </fill>
    <fill>
      <patternFill patternType="solid">
        <fgColor rgb="FFFACA94"/>
        <bgColor indexed="64"/>
      </patternFill>
    </fill>
    <fill>
      <patternFill patternType="solid">
        <fgColor rgb="FFC44736"/>
        <bgColor indexed="64"/>
      </patternFill>
    </fill>
    <fill>
      <patternFill patternType="solid">
        <fgColor rgb="FFF9BD7B"/>
        <bgColor indexed="64"/>
      </patternFill>
    </fill>
    <fill>
      <patternFill patternType="solid">
        <fgColor theme="0" tint="-4.9989318521683403E-2"/>
        <bgColor indexed="64"/>
      </patternFill>
    </fill>
  </fills>
  <borders count="18">
    <border>
      <left/>
      <right/>
      <top/>
      <bottom/>
      <diagonal/>
    </border>
    <border>
      <left/>
      <right style="thin">
        <color indexed="64"/>
      </right>
      <top/>
      <bottom/>
      <diagonal/>
    </border>
    <border>
      <left/>
      <right/>
      <top/>
      <bottom style="thick">
        <color theme="4"/>
      </bottom>
      <diagonal/>
    </border>
    <border>
      <left style="thin">
        <color indexed="64"/>
      </left>
      <right style="thin">
        <color indexed="64"/>
      </right>
      <top/>
      <bottom/>
      <diagonal/>
    </border>
    <border>
      <left style="thin">
        <color indexed="64"/>
      </left>
      <right/>
      <top/>
      <bottom/>
      <diagonal/>
    </border>
    <border>
      <left/>
      <right/>
      <top/>
      <bottom style="thin">
        <color theme="5" tint="0.39997558519241921"/>
      </bottom>
      <diagonal/>
    </border>
    <border>
      <left style="thin">
        <color rgb="FFED7D31"/>
      </left>
      <right style="thin">
        <color rgb="FFED7D31"/>
      </right>
      <top style="thin">
        <color rgb="FFED7D31"/>
      </top>
      <bottom style="thin">
        <color rgb="FFED7D31"/>
      </bottom>
      <diagonal/>
    </border>
    <border>
      <left style="thin">
        <color rgb="FFED7D31"/>
      </left>
      <right/>
      <top style="thin">
        <color rgb="FFED7D31"/>
      </top>
      <bottom/>
      <diagonal/>
    </border>
    <border>
      <left/>
      <right/>
      <top style="thin">
        <color rgb="FFED7D31"/>
      </top>
      <bottom/>
      <diagonal/>
    </border>
    <border>
      <left/>
      <right style="thin">
        <color rgb="FFED7D31"/>
      </right>
      <top style="thin">
        <color rgb="FFED7D31"/>
      </top>
      <bottom/>
      <diagonal/>
    </border>
    <border>
      <left style="thin">
        <color rgb="FFED7D31"/>
      </left>
      <right/>
      <top/>
      <bottom/>
      <diagonal/>
    </border>
    <border>
      <left/>
      <right style="thin">
        <color rgb="FFED7D31"/>
      </right>
      <top/>
      <bottom/>
      <diagonal/>
    </border>
    <border>
      <left style="thin">
        <color rgb="FFED7D31"/>
      </left>
      <right/>
      <top/>
      <bottom style="thin">
        <color rgb="FFED7D31"/>
      </bottom>
      <diagonal/>
    </border>
    <border>
      <left/>
      <right/>
      <top/>
      <bottom style="thin">
        <color rgb="FFED7D31"/>
      </bottom>
      <diagonal/>
    </border>
    <border>
      <left/>
      <right style="thin">
        <color rgb="FFED7D31"/>
      </right>
      <top/>
      <bottom style="thin">
        <color rgb="FFED7D31"/>
      </bottom>
      <diagonal/>
    </border>
    <border>
      <left style="thin">
        <color rgb="FFED7D31"/>
      </left>
      <right/>
      <top style="thin">
        <color rgb="FFED7D31"/>
      </top>
      <bottom style="thin">
        <color rgb="FFED7D31"/>
      </bottom>
      <diagonal/>
    </border>
    <border>
      <left/>
      <right/>
      <top style="thin">
        <color rgb="FFED7D31"/>
      </top>
      <bottom style="thin">
        <color rgb="FFED7D31"/>
      </bottom>
      <diagonal/>
    </border>
    <border>
      <left/>
      <right style="thin">
        <color rgb="FFED7D31"/>
      </right>
      <top style="thin">
        <color rgb="FFED7D31"/>
      </top>
      <bottom style="thin">
        <color rgb="FFED7D31"/>
      </bottom>
      <diagonal/>
    </border>
  </borders>
  <cellStyleXfs count="4">
    <xf numFmtId="0" fontId="0" fillId="0" borderId="0"/>
    <xf numFmtId="0" fontId="3" fillId="0" borderId="2" applyNumberFormat="0" applyFill="0" applyAlignment="0" applyProtection="0"/>
    <xf numFmtId="0" fontId="4" fillId="3" borderId="0" applyNumberFormat="0" applyBorder="0" applyAlignment="0" applyProtection="0"/>
    <xf numFmtId="9" fontId="5" fillId="0" borderId="0" applyFont="0" applyFill="0" applyBorder="0" applyAlignment="0" applyProtection="0"/>
  </cellStyleXfs>
  <cellXfs count="174">
    <xf numFmtId="0" fontId="0" fillId="0" borderId="0" xfId="0"/>
    <xf numFmtId="0" fontId="1" fillId="0" borderId="0" xfId="0" applyFont="1"/>
    <xf numFmtId="0" fontId="3" fillId="0" borderId="2" xfId="1"/>
    <xf numFmtId="0" fontId="4" fillId="3" borderId="0" xfId="2"/>
    <xf numFmtId="0" fontId="1" fillId="4" borderId="0" xfId="0" applyFont="1" applyFill="1"/>
    <xf numFmtId="9" fontId="0" fillId="0" borderId="0" xfId="0" applyNumberFormat="1"/>
    <xf numFmtId="9" fontId="0" fillId="0" borderId="0" xfId="3" applyFont="1"/>
    <xf numFmtId="9" fontId="0" fillId="0" borderId="0" xfId="3" applyFont="1" applyFill="1"/>
    <xf numFmtId="0" fontId="4" fillId="0" borderId="0" xfId="2" applyFill="1"/>
    <xf numFmtId="2" fontId="0" fillId="0" borderId="0" xfId="0" applyNumberFormat="1"/>
    <xf numFmtId="2" fontId="1" fillId="0" borderId="0" xfId="0" applyNumberFormat="1" applyFont="1"/>
    <xf numFmtId="2" fontId="1" fillId="0" borderId="0" xfId="0" applyNumberFormat="1" applyFont="1" applyAlignment="1">
      <alignment horizontal="right"/>
    </xf>
    <xf numFmtId="2" fontId="0" fillId="0" borderId="0" xfId="0" applyNumberFormat="1" applyAlignment="1">
      <alignment horizontal="right"/>
    </xf>
    <xf numFmtId="2" fontId="0" fillId="5" borderId="0" xfId="0" applyNumberFormat="1" applyFill="1" applyAlignment="1">
      <alignment horizontal="center"/>
    </xf>
    <xf numFmtId="2" fontId="1" fillId="5" borderId="0" xfId="0" applyNumberFormat="1" applyFont="1" applyFill="1" applyAlignment="1">
      <alignment horizontal="center"/>
    </xf>
    <xf numFmtId="0" fontId="1" fillId="6" borderId="0" xfId="0" applyFont="1" applyFill="1"/>
    <xf numFmtId="0" fontId="0" fillId="6" borderId="0" xfId="0" applyFill="1" applyAlignment="1">
      <alignment horizontal="left"/>
    </xf>
    <xf numFmtId="0" fontId="1" fillId="7" borderId="1" xfId="0" applyFont="1" applyFill="1" applyBorder="1"/>
    <xf numFmtId="0" fontId="0" fillId="7" borderId="3" xfId="0" applyFill="1" applyBorder="1"/>
    <xf numFmtId="0" fontId="1" fillId="8" borderId="3" xfId="0" applyFont="1" applyFill="1" applyBorder="1" applyAlignment="1">
      <alignment horizontal="center"/>
    </xf>
    <xf numFmtId="2" fontId="1" fillId="4" borderId="3" xfId="0" applyNumberFormat="1" applyFont="1" applyFill="1" applyBorder="1" applyAlignment="1">
      <alignment horizontal="center"/>
    </xf>
    <xf numFmtId="2" fontId="0" fillId="5" borderId="3" xfId="0" applyNumberFormat="1" applyFill="1" applyBorder="1" applyAlignment="1">
      <alignment horizontal="center"/>
    </xf>
    <xf numFmtId="2" fontId="0" fillId="2" borderId="3" xfId="0" applyNumberFormat="1" applyFill="1" applyBorder="1" applyAlignment="1">
      <alignment horizontal="center"/>
    </xf>
    <xf numFmtId="2" fontId="0" fillId="4" borderId="3" xfId="0" applyNumberFormat="1" applyFill="1" applyBorder="1" applyAlignment="1">
      <alignment horizontal="center"/>
    </xf>
    <xf numFmtId="9" fontId="0" fillId="8" borderId="3" xfId="0" applyNumberFormat="1" applyFill="1" applyBorder="1" applyAlignment="1">
      <alignment horizontal="center"/>
    </xf>
    <xf numFmtId="0" fontId="1" fillId="7" borderId="1" xfId="0" applyFont="1" applyFill="1" applyBorder="1" applyAlignment="1">
      <alignment wrapText="1"/>
    </xf>
    <xf numFmtId="0" fontId="1" fillId="7" borderId="3" xfId="0" applyFont="1" applyFill="1" applyBorder="1" applyAlignment="1">
      <alignment horizontal="center" wrapText="1"/>
    </xf>
    <xf numFmtId="0" fontId="1" fillId="8" borderId="3" xfId="0" applyFont="1" applyFill="1" applyBorder="1" applyAlignment="1">
      <alignment horizontal="center" wrapText="1"/>
    </xf>
    <xf numFmtId="2" fontId="1" fillId="5" borderId="3" xfId="0" applyNumberFormat="1" applyFont="1" applyFill="1" applyBorder="1" applyAlignment="1">
      <alignment horizontal="center" wrapText="1"/>
    </xf>
    <xf numFmtId="2" fontId="1" fillId="2" borderId="3" xfId="0" applyNumberFormat="1" applyFont="1" applyFill="1" applyBorder="1" applyAlignment="1">
      <alignment horizontal="center" wrapText="1"/>
    </xf>
    <xf numFmtId="2" fontId="1" fillId="4" borderId="3" xfId="0" applyNumberFormat="1" applyFont="1" applyFill="1" applyBorder="1" applyAlignment="1">
      <alignment horizontal="center" wrapText="1"/>
    </xf>
    <xf numFmtId="0" fontId="0" fillId="0" borderId="0" xfId="0" applyAlignment="1">
      <alignment wrapText="1"/>
    </xf>
    <xf numFmtId="2" fontId="0" fillId="2" borderId="3" xfId="0" applyNumberFormat="1" applyFill="1" applyBorder="1" applyAlignment="1">
      <alignment horizontal="center" wrapText="1"/>
    </xf>
    <xf numFmtId="9" fontId="1" fillId="5" borderId="0" xfId="0" applyNumberFormat="1" applyFont="1" applyFill="1" applyAlignment="1">
      <alignment horizontal="center" wrapText="1"/>
    </xf>
    <xf numFmtId="0" fontId="6" fillId="7" borderId="0" xfId="0" applyFont="1" applyFill="1"/>
    <xf numFmtId="0" fontId="7" fillId="7" borderId="3" xfId="0" applyFont="1" applyFill="1" applyBorder="1"/>
    <xf numFmtId="2" fontId="1" fillId="4" borderId="3" xfId="0" applyNumberFormat="1" applyFont="1" applyFill="1" applyBorder="1" applyAlignment="1">
      <alignment horizontal="right"/>
    </xf>
    <xf numFmtId="1" fontId="0" fillId="5" borderId="3" xfId="0" applyNumberFormat="1" applyFill="1" applyBorder="1" applyAlignment="1">
      <alignment horizontal="center"/>
    </xf>
    <xf numFmtId="1" fontId="0" fillId="2" borderId="3" xfId="0" applyNumberFormat="1" applyFill="1" applyBorder="1" applyAlignment="1">
      <alignment horizontal="center"/>
    </xf>
    <xf numFmtId="1" fontId="0" fillId="4" borderId="3" xfId="0" applyNumberFormat="1" applyFill="1" applyBorder="1" applyAlignment="1">
      <alignment horizontal="center"/>
    </xf>
    <xf numFmtId="1" fontId="1" fillId="5" borderId="3" xfId="0" applyNumberFormat="1" applyFont="1" applyFill="1" applyBorder="1" applyAlignment="1">
      <alignment horizontal="center"/>
    </xf>
    <xf numFmtId="1" fontId="1" fillId="2" borderId="3" xfId="0" applyNumberFormat="1" applyFont="1" applyFill="1" applyBorder="1" applyAlignment="1">
      <alignment horizontal="center"/>
    </xf>
    <xf numFmtId="1" fontId="1" fillId="4" borderId="3" xfId="0" applyNumberFormat="1" applyFont="1" applyFill="1" applyBorder="1" applyAlignment="1">
      <alignment horizontal="center"/>
    </xf>
    <xf numFmtId="0" fontId="1" fillId="9" borderId="0" xfId="0" applyFont="1" applyFill="1"/>
    <xf numFmtId="0" fontId="0" fillId="9" borderId="0" xfId="0" applyFill="1" applyAlignment="1">
      <alignment horizontal="left"/>
    </xf>
    <xf numFmtId="0" fontId="1" fillId="10" borderId="3" xfId="0" applyFont="1" applyFill="1" applyBorder="1" applyAlignment="1">
      <alignment horizontal="center"/>
    </xf>
    <xf numFmtId="0" fontId="1" fillId="10" borderId="3" xfId="0" applyFont="1" applyFill="1" applyBorder="1" applyAlignment="1">
      <alignment horizontal="center" wrapText="1"/>
    </xf>
    <xf numFmtId="9" fontId="0" fillId="10" borderId="3" xfId="0" applyNumberFormat="1" applyFill="1" applyBorder="1" applyAlignment="1">
      <alignment horizontal="center"/>
    </xf>
    <xf numFmtId="2" fontId="1" fillId="11" borderId="3" xfId="0" applyNumberFormat="1" applyFont="1" applyFill="1" applyBorder="1" applyAlignment="1">
      <alignment horizontal="center" wrapText="1"/>
    </xf>
    <xf numFmtId="2" fontId="0" fillId="11" borderId="3" xfId="0" applyNumberFormat="1" applyFill="1" applyBorder="1" applyAlignment="1">
      <alignment horizontal="center"/>
    </xf>
    <xf numFmtId="2" fontId="1" fillId="11" borderId="0" xfId="0" applyNumberFormat="1" applyFont="1" applyFill="1" applyAlignment="1">
      <alignment horizontal="center"/>
    </xf>
    <xf numFmtId="9" fontId="1" fillId="11" borderId="0" xfId="0" applyNumberFormat="1" applyFont="1" applyFill="1" applyAlignment="1">
      <alignment horizontal="center" wrapText="1"/>
    </xf>
    <xf numFmtId="2" fontId="0" fillId="11" borderId="0" xfId="0" applyNumberFormat="1" applyFill="1" applyAlignment="1">
      <alignment horizontal="center"/>
    </xf>
    <xf numFmtId="1" fontId="0" fillId="11" borderId="3" xfId="0" applyNumberFormat="1" applyFill="1" applyBorder="1" applyAlignment="1">
      <alignment horizontal="center"/>
    </xf>
    <xf numFmtId="1" fontId="1" fillId="11" borderId="3" xfId="0" applyNumberFormat="1" applyFont="1" applyFill="1" applyBorder="1" applyAlignment="1">
      <alignment horizontal="center"/>
    </xf>
    <xf numFmtId="2" fontId="1" fillId="12" borderId="3" xfId="0" applyNumberFormat="1" applyFont="1" applyFill="1" applyBorder="1" applyAlignment="1">
      <alignment horizontal="center" wrapText="1"/>
    </xf>
    <xf numFmtId="2" fontId="0" fillId="12" borderId="3" xfId="0" applyNumberFormat="1" applyFill="1" applyBorder="1" applyAlignment="1">
      <alignment horizontal="center"/>
    </xf>
    <xf numFmtId="2" fontId="0" fillId="12" borderId="3" xfId="0" applyNumberFormat="1" applyFill="1" applyBorder="1" applyAlignment="1">
      <alignment horizontal="center" wrapText="1"/>
    </xf>
    <xf numFmtId="1" fontId="0" fillId="12" borderId="3" xfId="0" applyNumberFormat="1" applyFill="1" applyBorder="1" applyAlignment="1">
      <alignment horizontal="center"/>
    </xf>
    <xf numFmtId="1" fontId="1" fillId="12" borderId="3" xfId="0" applyNumberFormat="1" applyFont="1" applyFill="1" applyBorder="1" applyAlignment="1">
      <alignment horizontal="center"/>
    </xf>
    <xf numFmtId="2" fontId="1" fillId="9" borderId="3" xfId="0" applyNumberFormat="1" applyFont="1" applyFill="1" applyBorder="1" applyAlignment="1">
      <alignment horizontal="center" wrapText="1"/>
    </xf>
    <xf numFmtId="2" fontId="0" fillId="9" borderId="3" xfId="0" applyNumberFormat="1" applyFill="1" applyBorder="1" applyAlignment="1">
      <alignment horizontal="center"/>
    </xf>
    <xf numFmtId="2" fontId="1" fillId="9" borderId="3" xfId="0" applyNumberFormat="1" applyFont="1" applyFill="1" applyBorder="1" applyAlignment="1">
      <alignment horizontal="right"/>
    </xf>
    <xf numFmtId="2" fontId="1" fillId="9" borderId="3" xfId="0" applyNumberFormat="1" applyFont="1" applyFill="1" applyBorder="1" applyAlignment="1">
      <alignment horizontal="center"/>
    </xf>
    <xf numFmtId="1" fontId="0" fillId="9" borderId="3" xfId="0" applyNumberFormat="1" applyFill="1" applyBorder="1" applyAlignment="1">
      <alignment horizontal="center"/>
    </xf>
    <xf numFmtId="1" fontId="1" fillId="9" borderId="3" xfId="0" applyNumberFormat="1" applyFont="1" applyFill="1" applyBorder="1" applyAlignment="1">
      <alignment horizontal="center"/>
    </xf>
    <xf numFmtId="0" fontId="6" fillId="13" borderId="0" xfId="0" applyFont="1" applyFill="1"/>
    <xf numFmtId="0" fontId="7" fillId="13" borderId="3" xfId="0" applyFont="1" applyFill="1" applyBorder="1"/>
    <xf numFmtId="0" fontId="1" fillId="13" borderId="1" xfId="0" applyFont="1" applyFill="1" applyBorder="1" applyAlignment="1">
      <alignment wrapText="1"/>
    </xf>
    <xf numFmtId="0" fontId="1" fillId="13" borderId="3" xfId="0" applyFont="1" applyFill="1" applyBorder="1" applyAlignment="1">
      <alignment horizontal="center" wrapText="1"/>
    </xf>
    <xf numFmtId="0" fontId="1" fillId="13" borderId="1" xfId="0" applyFont="1" applyFill="1" applyBorder="1"/>
    <xf numFmtId="0" fontId="0" fillId="13" borderId="3" xfId="0" applyFill="1" applyBorder="1"/>
    <xf numFmtId="0" fontId="8" fillId="14" borderId="0" xfId="0" applyFont="1" applyFill="1"/>
    <xf numFmtId="0" fontId="0" fillId="14" borderId="0" xfId="0" applyFill="1"/>
    <xf numFmtId="0" fontId="9" fillId="14" borderId="0" xfId="0" applyFont="1" applyFill="1"/>
    <xf numFmtId="0" fontId="10" fillId="14" borderId="0" xfId="0" applyFont="1" applyFill="1"/>
    <xf numFmtId="0" fontId="11" fillId="14" borderId="0" xfId="0" applyFont="1" applyFill="1" applyAlignment="1">
      <alignment horizontal="left" vertical="top"/>
    </xf>
    <xf numFmtId="0" fontId="12" fillId="14" borderId="0" xfId="0" applyFont="1" applyFill="1"/>
    <xf numFmtId="0" fontId="13" fillId="14" borderId="0" xfId="0" applyFont="1" applyFill="1"/>
    <xf numFmtId="0" fontId="14" fillId="14" borderId="0" xfId="0" quotePrefix="1" applyFont="1" applyFill="1" applyAlignment="1">
      <alignment horizontal="left" indent="2"/>
    </xf>
    <xf numFmtId="0" fontId="15" fillId="14" borderId="0" xfId="0" applyFont="1" applyFill="1"/>
    <xf numFmtId="0" fontId="8" fillId="14" borderId="5" xfId="0" applyFont="1" applyFill="1" applyBorder="1"/>
    <xf numFmtId="0" fontId="8" fillId="15" borderId="0" xfId="0" applyFont="1" applyFill="1"/>
    <xf numFmtId="0" fontId="0" fillId="15" borderId="0" xfId="0" applyFill="1"/>
    <xf numFmtId="0" fontId="17" fillId="15" borderId="0" xfId="0" applyFont="1" applyFill="1"/>
    <xf numFmtId="0" fontId="10" fillId="15" borderId="0" xfId="0" applyFont="1" applyFill="1"/>
    <xf numFmtId="0" fontId="18" fillId="15" borderId="0" xfId="0" applyFont="1" applyFill="1"/>
    <xf numFmtId="0" fontId="9" fillId="15" borderId="0" xfId="0" applyFont="1" applyFill="1"/>
    <xf numFmtId="0" fontId="20" fillId="15" borderId="0" xfId="0" applyFont="1" applyFill="1"/>
    <xf numFmtId="0" fontId="17" fillId="15" borderId="10" xfId="0" applyFont="1" applyFill="1" applyBorder="1"/>
    <xf numFmtId="0" fontId="19" fillId="15" borderId="0" xfId="0" applyFont="1" applyFill="1" applyAlignment="1">
      <alignment vertical="center"/>
    </xf>
    <xf numFmtId="0" fontId="0" fillId="15" borderId="11" xfId="0" applyFill="1" applyBorder="1"/>
    <xf numFmtId="0" fontId="18" fillId="15" borderId="10" xfId="0" applyFont="1" applyFill="1" applyBorder="1"/>
    <xf numFmtId="0" fontId="28" fillId="15" borderId="0" xfId="0" applyFont="1" applyFill="1"/>
    <xf numFmtId="0" fontId="0" fillId="15" borderId="10" xfId="0" applyFill="1" applyBorder="1"/>
    <xf numFmtId="0" fontId="0" fillId="15" borderId="12" xfId="0" applyFill="1" applyBorder="1"/>
    <xf numFmtId="0" fontId="0" fillId="15" borderId="13" xfId="0" applyFill="1" applyBorder="1"/>
    <xf numFmtId="0" fontId="8" fillId="15" borderId="13" xfId="0" applyFont="1" applyFill="1" applyBorder="1"/>
    <xf numFmtId="0" fontId="0" fillId="15" borderId="14" xfId="0" applyFill="1" applyBorder="1"/>
    <xf numFmtId="0" fontId="22" fillId="15" borderId="10" xfId="0" applyFont="1" applyFill="1" applyBorder="1"/>
    <xf numFmtId="0" fontId="30" fillId="15" borderId="0" xfId="0" applyFont="1" applyFill="1"/>
    <xf numFmtId="0" fontId="17" fillId="15" borderId="0" xfId="0" applyFont="1" applyFill="1" applyAlignment="1" applyProtection="1">
      <alignment horizontal="left" vertical="center"/>
      <protection locked="0"/>
    </xf>
    <xf numFmtId="0" fontId="0" fillId="15" borderId="0" xfId="0" applyFill="1" applyAlignment="1">
      <alignment vertical="center"/>
    </xf>
    <xf numFmtId="0" fontId="10" fillId="16" borderId="7" xfId="0" applyFont="1" applyFill="1" applyBorder="1" applyAlignment="1">
      <alignment vertical="center"/>
    </xf>
    <xf numFmtId="0" fontId="29" fillId="16" borderId="8" xfId="0" applyFont="1" applyFill="1" applyBorder="1" applyAlignment="1">
      <alignment vertical="center"/>
    </xf>
    <xf numFmtId="0" fontId="29" fillId="16" borderId="9" xfId="0" applyFont="1" applyFill="1" applyBorder="1" applyAlignment="1">
      <alignment vertical="center"/>
    </xf>
    <xf numFmtId="0" fontId="8" fillId="15" borderId="0" xfId="0" applyFont="1" applyFill="1" applyAlignment="1">
      <alignment vertical="center"/>
    </xf>
    <xf numFmtId="0" fontId="21" fillId="15" borderId="10" xfId="0" applyFont="1" applyFill="1" applyBorder="1"/>
    <xf numFmtId="0" fontId="21" fillId="15" borderId="0" xfId="0" applyFont="1" applyFill="1"/>
    <xf numFmtId="164" fontId="23" fillId="15" borderId="0" xfId="0" applyNumberFormat="1" applyFont="1" applyFill="1" applyAlignment="1">
      <alignment vertical="center"/>
    </xf>
    <xf numFmtId="164" fontId="24" fillId="15" borderId="0" xfId="0" applyNumberFormat="1" applyFont="1" applyFill="1" applyAlignment="1">
      <alignment vertical="center"/>
    </xf>
    <xf numFmtId="164" fontId="24" fillId="15" borderId="11" xfId="0" applyNumberFormat="1" applyFont="1" applyFill="1" applyBorder="1" applyAlignment="1">
      <alignment vertical="center"/>
    </xf>
    <xf numFmtId="0" fontId="26" fillId="15" borderId="12" xfId="0" applyFont="1" applyFill="1" applyBorder="1" applyAlignment="1">
      <alignment vertical="top" wrapText="1"/>
    </xf>
    <xf numFmtId="0" fontId="19" fillId="15" borderId="13" xfId="0" applyFont="1" applyFill="1" applyBorder="1" applyAlignment="1">
      <alignment horizontal="center" textRotation="90" wrapText="1"/>
    </xf>
    <xf numFmtId="0" fontId="22" fillId="15" borderId="0" xfId="0" applyFont="1" applyFill="1" applyAlignment="1">
      <alignment vertical="top" wrapText="1"/>
    </xf>
    <xf numFmtId="0" fontId="19" fillId="15" borderId="10" xfId="0" applyFont="1" applyFill="1" applyBorder="1" applyAlignment="1">
      <alignment vertical="center" textRotation="90"/>
    </xf>
    <xf numFmtId="0" fontId="8" fillId="15" borderId="16" xfId="0" applyFont="1" applyFill="1" applyBorder="1"/>
    <xf numFmtId="0" fontId="8" fillId="15" borderId="17" xfId="0" applyFont="1" applyFill="1" applyBorder="1"/>
    <xf numFmtId="0" fontId="19" fillId="15" borderId="15" xfId="0" applyFont="1" applyFill="1" applyBorder="1" applyAlignment="1">
      <alignment horizontal="center" vertical="center"/>
    </xf>
    <xf numFmtId="0" fontId="19" fillId="15" borderId="17" xfId="0" applyFont="1" applyFill="1" applyBorder="1" applyAlignment="1">
      <alignment vertical="center"/>
    </xf>
    <xf numFmtId="0" fontId="19" fillId="15" borderId="16" xfId="0" applyFont="1" applyFill="1" applyBorder="1" applyAlignment="1">
      <alignment vertical="center"/>
    </xf>
    <xf numFmtId="0" fontId="19" fillId="15" borderId="10" xfId="0" applyFont="1" applyFill="1" applyBorder="1" applyAlignment="1">
      <alignment vertical="center"/>
    </xf>
    <xf numFmtId="0" fontId="8" fillId="15" borderId="11" xfId="0" applyFont="1" applyFill="1" applyBorder="1"/>
    <xf numFmtId="0" fontId="19" fillId="15" borderId="14" xfId="0" applyFont="1" applyFill="1" applyBorder="1" applyAlignment="1">
      <alignment horizontal="center" textRotation="90" wrapText="1"/>
    </xf>
    <xf numFmtId="0" fontId="19" fillId="15" borderId="0" xfId="0" applyFont="1" applyFill="1" applyAlignment="1">
      <alignment vertical="center" textRotation="90"/>
    </xf>
    <xf numFmtId="0" fontId="26" fillId="15" borderId="13" xfId="0" applyFont="1" applyFill="1" applyBorder="1" applyAlignment="1">
      <alignment vertical="top" wrapText="1"/>
    </xf>
    <xf numFmtId="0" fontId="22" fillId="15" borderId="15" xfId="0" applyFont="1" applyFill="1" applyBorder="1" applyAlignment="1">
      <alignment vertical="center"/>
    </xf>
    <xf numFmtId="0" fontId="22" fillId="15" borderId="16" xfId="0" applyFont="1" applyFill="1" applyBorder="1" applyAlignment="1">
      <alignment vertical="center"/>
    </xf>
    <xf numFmtId="0" fontId="22" fillId="15" borderId="17" xfId="0" applyFont="1" applyFill="1" applyBorder="1" applyAlignment="1">
      <alignment vertical="center"/>
    </xf>
    <xf numFmtId="0" fontId="10" fillId="16" borderId="17" xfId="0" applyFont="1" applyFill="1" applyBorder="1" applyAlignment="1">
      <alignment horizontal="left"/>
    </xf>
    <xf numFmtId="0" fontId="19" fillId="15" borderId="11" xfId="0" applyFont="1" applyFill="1" applyBorder="1" applyAlignment="1">
      <alignment horizontal="center" vertical="center"/>
    </xf>
    <xf numFmtId="0" fontId="19" fillId="15" borderId="11" xfId="0" applyFont="1" applyFill="1" applyBorder="1" applyAlignment="1">
      <alignment vertical="center"/>
    </xf>
    <xf numFmtId="0" fontId="22" fillId="15" borderId="10" xfId="0" applyFont="1" applyFill="1" applyBorder="1" applyAlignment="1">
      <alignment vertical="center"/>
    </xf>
    <xf numFmtId="0" fontId="19" fillId="17" borderId="15" xfId="0" applyFont="1" applyFill="1" applyBorder="1" applyAlignment="1">
      <alignment horizontal="center" vertical="center"/>
    </xf>
    <xf numFmtId="0" fontId="8" fillId="17" borderId="16" xfId="0" applyFont="1" applyFill="1" applyBorder="1"/>
    <xf numFmtId="0" fontId="8" fillId="17" borderId="17" xfId="0" applyFont="1" applyFill="1" applyBorder="1"/>
    <xf numFmtId="0" fontId="21" fillId="15" borderId="7" xfId="0" applyFont="1" applyFill="1" applyBorder="1"/>
    <xf numFmtId="0" fontId="21" fillId="15" borderId="8" xfId="0" applyFont="1" applyFill="1" applyBorder="1"/>
    <xf numFmtId="0" fontId="8" fillId="15" borderId="8" xfId="0" applyFont="1" applyFill="1" applyBorder="1"/>
    <xf numFmtId="3" fontId="27" fillId="15" borderId="0" xfId="0" applyNumberFormat="1" applyFont="1" applyFill="1" applyAlignment="1">
      <alignment vertical="top"/>
    </xf>
    <xf numFmtId="0" fontId="21" fillId="15" borderId="12" xfId="0" applyFont="1" applyFill="1" applyBorder="1"/>
    <xf numFmtId="0" fontId="21" fillId="15" borderId="13" xfId="0" applyFont="1" applyFill="1" applyBorder="1"/>
    <xf numFmtId="3" fontId="19" fillId="15" borderId="0" xfId="0" applyNumberFormat="1" applyFont="1" applyFill="1" applyAlignment="1">
      <alignment horizontal="left" vertical="top" indent="1"/>
    </xf>
    <xf numFmtId="164" fontId="23" fillId="15" borderId="9" xfId="0" applyNumberFormat="1" applyFont="1" applyFill="1" applyBorder="1" applyAlignment="1">
      <alignment vertical="center"/>
    </xf>
    <xf numFmtId="164" fontId="23" fillId="15" borderId="11" xfId="0" applyNumberFormat="1" applyFont="1" applyFill="1" applyBorder="1" applyAlignment="1">
      <alignment vertical="center"/>
    </xf>
    <xf numFmtId="164" fontId="23" fillId="15" borderId="14" xfId="0" applyNumberFormat="1" applyFont="1" applyFill="1" applyBorder="1" applyAlignment="1">
      <alignment vertical="center"/>
    </xf>
    <xf numFmtId="3" fontId="19" fillId="15" borderId="0" xfId="0" applyNumberFormat="1" applyFont="1" applyFill="1" applyAlignment="1">
      <alignment horizontal="left" vertical="top" wrapText="1" indent="1"/>
    </xf>
    <xf numFmtId="0" fontId="18" fillId="15" borderId="0" xfId="0" applyFont="1" applyFill="1" applyAlignment="1">
      <alignment horizontal="left" indent="1"/>
    </xf>
    <xf numFmtId="0" fontId="31" fillId="14" borderId="0" xfId="0" applyFont="1" applyFill="1"/>
    <xf numFmtId="0" fontId="17" fillId="18" borderId="15" xfId="0" applyFont="1" applyFill="1" applyBorder="1" applyAlignment="1" applyProtection="1">
      <alignment horizontal="left" vertical="center"/>
      <protection locked="0"/>
    </xf>
    <xf numFmtId="0" fontId="17" fillId="18" borderId="16" xfId="0" applyFont="1" applyFill="1" applyBorder="1" applyAlignment="1" applyProtection="1">
      <alignment horizontal="left" vertical="center"/>
      <protection locked="0"/>
    </xf>
    <xf numFmtId="0" fontId="17" fillId="18" borderId="17" xfId="0" applyFont="1" applyFill="1" applyBorder="1" applyAlignment="1" applyProtection="1">
      <alignment horizontal="left" vertical="center"/>
      <protection locked="0"/>
    </xf>
    <xf numFmtId="0" fontId="19" fillId="17" borderId="6" xfId="0" applyFont="1" applyFill="1" applyBorder="1" applyAlignment="1" applyProtection="1">
      <alignment horizontal="center" vertical="center"/>
      <protection locked="0"/>
    </xf>
    <xf numFmtId="0" fontId="19" fillId="17" borderId="6" xfId="0" applyFont="1" applyFill="1" applyBorder="1" applyAlignment="1" applyProtection="1">
      <alignment horizontal="left"/>
      <protection locked="0"/>
    </xf>
    <xf numFmtId="0" fontId="18" fillId="15" borderId="0" xfId="0" applyFont="1" applyFill="1" applyAlignment="1">
      <alignment horizontal="center" wrapText="1"/>
    </xf>
    <xf numFmtId="0" fontId="25" fillId="15" borderId="15" xfId="0" applyFont="1" applyFill="1" applyBorder="1" applyAlignment="1">
      <alignment horizontal="center" vertical="center"/>
    </xf>
    <xf numFmtId="0" fontId="25" fillId="15" borderId="16" xfId="0" applyFont="1" applyFill="1" applyBorder="1" applyAlignment="1">
      <alignment horizontal="center" vertical="center"/>
    </xf>
    <xf numFmtId="0" fontId="25" fillId="15" borderId="17" xfId="0" applyFont="1" applyFill="1" applyBorder="1" applyAlignment="1">
      <alignment horizontal="center" vertical="center"/>
    </xf>
    <xf numFmtId="0" fontId="25" fillId="15" borderId="15" xfId="0" applyFont="1" applyFill="1" applyBorder="1" applyAlignment="1">
      <alignment horizontal="left" vertical="center"/>
    </xf>
    <xf numFmtId="0" fontId="25" fillId="15" borderId="16" xfId="0" applyFont="1" applyFill="1" applyBorder="1" applyAlignment="1">
      <alignment horizontal="left" vertical="center"/>
    </xf>
    <xf numFmtId="0" fontId="25" fillId="15" borderId="17" xfId="0" applyFont="1" applyFill="1" applyBorder="1" applyAlignment="1">
      <alignment horizontal="left" vertical="center"/>
    </xf>
    <xf numFmtId="0" fontId="10" fillId="16" borderId="15" xfId="0" applyFont="1" applyFill="1" applyBorder="1" applyAlignment="1">
      <alignment horizontal="left"/>
    </xf>
    <xf numFmtId="0" fontId="10" fillId="16" borderId="16" xfId="0" applyFont="1" applyFill="1" applyBorder="1" applyAlignment="1">
      <alignment horizontal="left"/>
    </xf>
    <xf numFmtId="165" fontId="27" fillId="15" borderId="0" xfId="0" applyNumberFormat="1" applyFont="1" applyFill="1" applyAlignment="1">
      <alignment horizontal="left" vertical="top"/>
    </xf>
    <xf numFmtId="3" fontId="27" fillId="15" borderId="0" xfId="0" applyNumberFormat="1" applyFont="1" applyFill="1" applyAlignment="1">
      <alignment horizontal="left" vertical="top"/>
    </xf>
    <xf numFmtId="3" fontId="19" fillId="15" borderId="0" xfId="0" applyNumberFormat="1" applyFont="1" applyFill="1" applyAlignment="1">
      <alignment horizontal="left" vertical="top" wrapText="1" indent="1"/>
    </xf>
    <xf numFmtId="2" fontId="1" fillId="5" borderId="0" xfId="0" applyNumberFormat="1" applyFont="1" applyFill="1" applyAlignment="1">
      <alignment horizontal="center"/>
    </xf>
    <xf numFmtId="9" fontId="1" fillId="5" borderId="4" xfId="0" applyNumberFormat="1" applyFont="1" applyFill="1" applyBorder="1" applyAlignment="1">
      <alignment horizontal="center"/>
    </xf>
    <xf numFmtId="9" fontId="1" fillId="5" borderId="0" xfId="0" applyNumberFormat="1" applyFont="1" applyFill="1" applyAlignment="1">
      <alignment horizontal="center"/>
    </xf>
    <xf numFmtId="9" fontId="1" fillId="5" borderId="1" xfId="0" applyNumberFormat="1" applyFont="1" applyFill="1" applyBorder="1" applyAlignment="1">
      <alignment horizontal="center"/>
    </xf>
    <xf numFmtId="2" fontId="1" fillId="11" borderId="0" xfId="0" applyNumberFormat="1" applyFont="1" applyFill="1" applyAlignment="1">
      <alignment horizontal="center"/>
    </xf>
    <xf numFmtId="9" fontId="1" fillId="11" borderId="4" xfId="0" applyNumberFormat="1" applyFont="1" applyFill="1" applyBorder="1" applyAlignment="1">
      <alignment horizontal="center"/>
    </xf>
    <xf numFmtId="9" fontId="1" fillId="11" borderId="0" xfId="0" applyNumberFormat="1" applyFont="1" applyFill="1" applyAlignment="1">
      <alignment horizontal="center"/>
    </xf>
    <xf numFmtId="9" fontId="1" fillId="11" borderId="1" xfId="0" applyNumberFormat="1" applyFont="1" applyFill="1" applyBorder="1" applyAlignment="1">
      <alignment horizontal="center"/>
    </xf>
  </cellXfs>
  <cellStyles count="4">
    <cellStyle name="Good" xfId="2" builtinId="26"/>
    <cellStyle name="Heading 1" xfId="1" builtinId="16"/>
    <cellStyle name="Normal" xfId="0" builtinId="0"/>
    <cellStyle name="Percent" xfId="3" builtinId="5"/>
  </cellStyles>
  <dxfs count="5">
    <dxf>
      <numFmt numFmtId="0" formatCode="General"/>
    </dxf>
    <dxf>
      <numFmt numFmtId="2" formatCode="0.00"/>
    </dxf>
    <dxf>
      <numFmt numFmtId="2" formatCode="0.00"/>
    </dxf>
    <dxf>
      <numFmt numFmtId="2" formatCode="0.00"/>
    </dxf>
    <dxf>
      <font>
        <b val="0"/>
        <i val="0"/>
        <strike val="0"/>
        <condense val="0"/>
        <extend val="0"/>
        <outline val="0"/>
        <shadow val="0"/>
        <u val="none"/>
        <vertAlign val="baseline"/>
        <sz val="11"/>
        <color theme="1"/>
        <name val="Calibri"/>
        <family val="2"/>
        <scheme val="minor"/>
      </font>
    </dxf>
  </dxfs>
  <tableStyles count="0" defaultTableStyle="TableStyleMedium2" defaultPivotStyle="PivotStyleLight16"/>
  <colors>
    <mruColors>
      <color rgb="FFF9BD7B"/>
      <color rgb="FFFACA94"/>
      <color rgb="FFE36037"/>
      <color rgb="FFED7D31"/>
      <color rgb="FFFF9900"/>
      <color rgb="FFC44736"/>
      <color rgb="FF9FB7E1"/>
      <color rgb="FFFFCC00"/>
      <color rgb="FFFFCC66"/>
      <color rgb="FFE2A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7195941339973577E-2"/>
          <c:y val="2.5374851215640645E-2"/>
          <c:w val="0.63082619680562502"/>
          <c:h val="0.9492502975687187"/>
        </c:manualLayout>
      </c:layout>
      <c:barChart>
        <c:barDir val="bar"/>
        <c:grouping val="clustered"/>
        <c:varyColors val="0"/>
        <c:ser>
          <c:idx val="0"/>
          <c:order val="0"/>
          <c:spPr>
            <a:solidFill>
              <a:srgbClr val="E3603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E36037"/>
                    </a:solidFill>
                    <a:latin typeface="Avenir Next LT Pro" panose="020B0504020202020204" pitchFamily="34" charset="0"/>
                    <a:ea typeface="+mn-ea"/>
                    <a:cs typeface="+mn-cs"/>
                  </a:defRPr>
                </a:pPr>
                <a:endParaRPr lang="da-DK"/>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'Existing reuse tool'!$A$25:$A$35</c:f>
              <c:strCache>
                <c:ptCount val="11"/>
                <c:pt idx="0">
                  <c:v>Balconies</c:v>
                </c:pt>
                <c:pt idx="1">
                  <c:v>Columns and beams</c:v>
                </c:pt>
                <c:pt idx="2">
                  <c:v>Floor decks</c:v>
                </c:pt>
                <c:pt idx="3">
                  <c:v>Foundations</c:v>
                </c:pt>
                <c:pt idx="4">
                  <c:v>Ground floor slab</c:v>
                </c:pt>
                <c:pt idx="5">
                  <c:v>Inner walls</c:v>
                </c:pt>
                <c:pt idx="6">
                  <c:v>Outer walls</c:v>
                </c:pt>
                <c:pt idx="7">
                  <c:v>Roof</c:v>
                </c:pt>
                <c:pt idx="8">
                  <c:v>Stairs</c:v>
                </c:pt>
                <c:pt idx="9">
                  <c:v>Technical installations</c:v>
                </c:pt>
                <c:pt idx="10">
                  <c:v>Windows and doors</c:v>
                </c:pt>
              </c:strCache>
            </c:strRef>
          </c:cat>
          <c:val>
            <c:numRef>
              <c:f>'Existing reuse tool'!$G$42:$G$52</c:f>
              <c:numCache>
                <c:formatCode>0.00</c:formatCode>
                <c:ptCount val="11"/>
                <c:pt idx="0">
                  <c:v>0</c:v>
                </c:pt>
                <c:pt idx="1">
                  <c:v>4.2969211480675458E-2</c:v>
                </c:pt>
                <c:pt idx="2">
                  <c:v>0.46644486127571749</c:v>
                </c:pt>
                <c:pt idx="3">
                  <c:v>0.36815213114721534</c:v>
                </c:pt>
                <c:pt idx="4">
                  <c:v>0.19679978142054957</c:v>
                </c:pt>
                <c:pt idx="5">
                  <c:v>0.1054455005718874</c:v>
                </c:pt>
                <c:pt idx="6">
                  <c:v>0.41098917480448255</c:v>
                </c:pt>
                <c:pt idx="7">
                  <c:v>0.19453769757041564</c:v>
                </c:pt>
                <c:pt idx="8">
                  <c:v>4.4195454297400787E-2</c:v>
                </c:pt>
                <c:pt idx="9">
                  <c:v>0.24922404152158534</c:v>
                </c:pt>
                <c:pt idx="10">
                  <c:v>0.14772176914057936</c:v>
                </c:pt>
              </c:numCache>
            </c:numRef>
          </c:val>
          <c:extLst>
            <c:ext xmlns:c16="http://schemas.microsoft.com/office/drawing/2014/chart" uri="{C3380CC4-5D6E-409C-BE32-E72D297353CC}">
              <c16:uniqueId val="{00000000-CA28-42B9-91D8-983D49160E9E}"/>
            </c:ext>
          </c:extLst>
        </c:ser>
        <c:ser>
          <c:idx val="1"/>
          <c:order val="1"/>
          <c:spPr>
            <a:solidFill>
              <a:schemeClr val="accent2"/>
            </a:solidFill>
            <a:ln>
              <a:noFill/>
            </a:ln>
            <a:effectLst/>
          </c:spPr>
          <c:invertIfNegative val="0"/>
          <c:cat>
            <c:strRef>
              <c:f>'Existing reuse tool'!$A$25:$A$35</c:f>
              <c:strCache>
                <c:ptCount val="11"/>
                <c:pt idx="0">
                  <c:v>Balconies</c:v>
                </c:pt>
                <c:pt idx="1">
                  <c:v>Columns and beams</c:v>
                </c:pt>
                <c:pt idx="2">
                  <c:v>Floor decks</c:v>
                </c:pt>
                <c:pt idx="3">
                  <c:v>Foundations</c:v>
                </c:pt>
                <c:pt idx="4">
                  <c:v>Ground floor slab</c:v>
                </c:pt>
                <c:pt idx="5">
                  <c:v>Inner walls</c:v>
                </c:pt>
                <c:pt idx="6">
                  <c:v>Outer walls</c:v>
                </c:pt>
                <c:pt idx="7">
                  <c:v>Roof</c:v>
                </c:pt>
                <c:pt idx="8">
                  <c:v>Stairs</c:v>
                </c:pt>
                <c:pt idx="9">
                  <c:v>Technical installations</c:v>
                </c:pt>
                <c:pt idx="10">
                  <c:v>Windows and doors</c:v>
                </c:pt>
              </c:strCache>
            </c:strRef>
          </c:cat>
          <c:val>
            <c:numRef>
              <c:f>'Existing reuse tool'!$A$25:$A$35</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1-CA28-42B9-91D8-983D49160E9E}"/>
            </c:ext>
          </c:extLst>
        </c:ser>
        <c:dLbls>
          <c:showLegendKey val="0"/>
          <c:showVal val="0"/>
          <c:showCatName val="0"/>
          <c:showSerName val="0"/>
          <c:showPercent val="0"/>
          <c:showBubbleSize val="0"/>
        </c:dLbls>
        <c:gapWidth val="0"/>
        <c:overlap val="50"/>
        <c:axId val="506011759"/>
        <c:axId val="506024239"/>
      </c:barChart>
      <c:catAx>
        <c:axId val="506011759"/>
        <c:scaling>
          <c:orientation val="maxMin"/>
        </c:scaling>
        <c:delete val="1"/>
        <c:axPos val="l"/>
        <c:numFmt formatCode="General" sourceLinked="1"/>
        <c:majorTickMark val="none"/>
        <c:minorTickMark val="none"/>
        <c:tickLblPos val="nextTo"/>
        <c:crossAx val="506024239"/>
        <c:crosses val="autoZero"/>
        <c:auto val="1"/>
        <c:lblAlgn val="ctr"/>
        <c:lblOffset val="100"/>
        <c:noMultiLvlLbl val="0"/>
      </c:catAx>
      <c:valAx>
        <c:axId val="506024239"/>
        <c:scaling>
          <c:orientation val="minMax"/>
          <c:max val="3"/>
        </c:scaling>
        <c:delete val="1"/>
        <c:axPos val="t"/>
        <c:majorGridlines>
          <c:spPr>
            <a:ln w="9525" cap="flat" cmpd="sng" algn="ctr">
              <a:noFill/>
              <a:round/>
            </a:ln>
            <a:effectLst/>
          </c:spPr>
        </c:majorGridlines>
        <c:numFmt formatCode="0.00" sourceLinked="1"/>
        <c:majorTickMark val="none"/>
        <c:minorTickMark val="none"/>
        <c:tickLblPos val="nextTo"/>
        <c:crossAx val="506011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a-DK"/>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7121688414069678E-2"/>
          <c:y val="2.5418828419451062E-2"/>
          <c:w val="0.64688410798575102"/>
          <c:h val="0.94916234316109782"/>
        </c:manualLayout>
      </c:layout>
      <c:barChart>
        <c:barDir val="bar"/>
        <c:grouping val="clustered"/>
        <c:varyColors val="0"/>
        <c:ser>
          <c:idx val="0"/>
          <c:order val="0"/>
          <c:spPr>
            <a:solidFill>
              <a:srgbClr val="E3603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E36037"/>
                    </a:solidFill>
                    <a:latin typeface="Avenir Next LT Pro" panose="020B0504020202020204" pitchFamily="34" charset="0"/>
                    <a:ea typeface="+mn-ea"/>
                    <a:cs typeface="+mn-cs"/>
                  </a:defRPr>
                </a:pPr>
                <a:endParaRPr lang="da-DK"/>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'Existing reuse tool'!$A$25:$A$35</c:f>
              <c:strCache>
                <c:ptCount val="11"/>
                <c:pt idx="0">
                  <c:v>Balconies</c:v>
                </c:pt>
                <c:pt idx="1">
                  <c:v>Columns and beams</c:v>
                </c:pt>
                <c:pt idx="2">
                  <c:v>Floor decks</c:v>
                </c:pt>
                <c:pt idx="3">
                  <c:v>Foundations</c:v>
                </c:pt>
                <c:pt idx="4">
                  <c:v>Ground floor slab</c:v>
                </c:pt>
                <c:pt idx="5">
                  <c:v>Inner walls</c:v>
                </c:pt>
                <c:pt idx="6">
                  <c:v>Outer walls</c:v>
                </c:pt>
                <c:pt idx="7">
                  <c:v>Roof</c:v>
                </c:pt>
                <c:pt idx="8">
                  <c:v>Stairs</c:v>
                </c:pt>
                <c:pt idx="9">
                  <c:v>Technical installations</c:v>
                </c:pt>
                <c:pt idx="10">
                  <c:v>Windows and doors</c:v>
                </c:pt>
              </c:strCache>
            </c:strRef>
          </c:cat>
          <c:val>
            <c:numRef>
              <c:f>'Existing reuse tool'!$H$42:$H$52</c:f>
              <c:numCache>
                <c:formatCode>0.00</c:formatCode>
                <c:ptCount val="11"/>
                <c:pt idx="0">
                  <c:v>0</c:v>
                </c:pt>
                <c:pt idx="1">
                  <c:v>0</c:v>
                </c:pt>
                <c:pt idx="2">
                  <c:v>0.23260509795994799</c:v>
                </c:pt>
                <c:pt idx="3">
                  <c:v>0</c:v>
                </c:pt>
                <c:pt idx="4">
                  <c:v>1.029202247024969E-2</c:v>
                </c:pt>
                <c:pt idx="5">
                  <c:v>7.116234309924363E-2</c:v>
                </c:pt>
                <c:pt idx="6">
                  <c:v>0.29264694004943459</c:v>
                </c:pt>
                <c:pt idx="7">
                  <c:v>3.6837647615649304E-2</c:v>
                </c:pt>
                <c:pt idx="8">
                  <c:v>0</c:v>
                </c:pt>
                <c:pt idx="9">
                  <c:v>0</c:v>
                </c:pt>
                <c:pt idx="10">
                  <c:v>4.4362728932237104E-2</c:v>
                </c:pt>
              </c:numCache>
            </c:numRef>
          </c:val>
          <c:extLst>
            <c:ext xmlns:c16="http://schemas.microsoft.com/office/drawing/2014/chart" uri="{C3380CC4-5D6E-409C-BE32-E72D297353CC}">
              <c16:uniqueId val="{00000000-BEF6-40B4-A89D-AE894683AD7A}"/>
            </c:ext>
          </c:extLst>
        </c:ser>
        <c:ser>
          <c:idx val="1"/>
          <c:order val="1"/>
          <c:spPr>
            <a:solidFill>
              <a:schemeClr val="accent2"/>
            </a:solidFill>
            <a:ln>
              <a:noFill/>
            </a:ln>
            <a:effectLst/>
          </c:spPr>
          <c:invertIfNegative val="0"/>
          <c:cat>
            <c:strRef>
              <c:f>'Existing reuse tool'!$A$25:$A$35</c:f>
              <c:strCache>
                <c:ptCount val="11"/>
                <c:pt idx="0">
                  <c:v>Balconies</c:v>
                </c:pt>
                <c:pt idx="1">
                  <c:v>Columns and beams</c:v>
                </c:pt>
                <c:pt idx="2">
                  <c:v>Floor decks</c:v>
                </c:pt>
                <c:pt idx="3">
                  <c:v>Foundations</c:v>
                </c:pt>
                <c:pt idx="4">
                  <c:v>Ground floor slab</c:v>
                </c:pt>
                <c:pt idx="5">
                  <c:v>Inner walls</c:v>
                </c:pt>
                <c:pt idx="6">
                  <c:v>Outer walls</c:v>
                </c:pt>
                <c:pt idx="7">
                  <c:v>Roof</c:v>
                </c:pt>
                <c:pt idx="8">
                  <c:v>Stairs</c:v>
                </c:pt>
                <c:pt idx="9">
                  <c:v>Technical installations</c:v>
                </c:pt>
                <c:pt idx="10">
                  <c:v>Windows and doors</c:v>
                </c:pt>
              </c:strCache>
            </c:strRef>
          </c:cat>
          <c:val>
            <c:numRef>
              <c:f>'Existing reuse tool'!$A$25:$A$35</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1-BEF6-40B4-A89D-AE894683AD7A}"/>
            </c:ext>
          </c:extLst>
        </c:ser>
        <c:dLbls>
          <c:showLegendKey val="0"/>
          <c:showVal val="0"/>
          <c:showCatName val="0"/>
          <c:showSerName val="0"/>
          <c:showPercent val="0"/>
          <c:showBubbleSize val="0"/>
        </c:dLbls>
        <c:gapWidth val="0"/>
        <c:overlap val="50"/>
        <c:axId val="506011759"/>
        <c:axId val="506024239"/>
      </c:barChart>
      <c:catAx>
        <c:axId val="506011759"/>
        <c:scaling>
          <c:orientation val="maxMin"/>
        </c:scaling>
        <c:delete val="1"/>
        <c:axPos val="l"/>
        <c:numFmt formatCode="General" sourceLinked="1"/>
        <c:majorTickMark val="none"/>
        <c:minorTickMark val="none"/>
        <c:tickLblPos val="nextTo"/>
        <c:crossAx val="506024239"/>
        <c:crosses val="autoZero"/>
        <c:auto val="1"/>
        <c:lblAlgn val="ctr"/>
        <c:lblOffset val="100"/>
        <c:noMultiLvlLbl val="0"/>
      </c:catAx>
      <c:valAx>
        <c:axId val="506024239"/>
        <c:scaling>
          <c:orientation val="minMax"/>
          <c:max val="3"/>
        </c:scaling>
        <c:delete val="1"/>
        <c:axPos val="t"/>
        <c:majorGridlines>
          <c:spPr>
            <a:ln w="9525" cap="flat" cmpd="sng" algn="ctr">
              <a:noFill/>
              <a:round/>
            </a:ln>
            <a:effectLst/>
          </c:spPr>
        </c:majorGridlines>
        <c:numFmt formatCode="0.00" sourceLinked="1"/>
        <c:majorTickMark val="none"/>
        <c:minorTickMark val="none"/>
        <c:tickLblPos val="nextTo"/>
        <c:crossAx val="506011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a-DK"/>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7121688414069678E-2"/>
          <c:y val="2.5360225943819748E-2"/>
          <c:w val="0.64688410798575102"/>
          <c:h val="0.94927954811236048"/>
        </c:manualLayout>
      </c:layout>
      <c:barChart>
        <c:barDir val="bar"/>
        <c:grouping val="clustered"/>
        <c:varyColors val="0"/>
        <c:ser>
          <c:idx val="0"/>
          <c:order val="0"/>
          <c:spPr>
            <a:solidFill>
              <a:srgbClr val="E3603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E36037"/>
                    </a:solidFill>
                    <a:latin typeface="Avenir Next LT Pro" panose="020B0504020202020204" pitchFamily="34" charset="0"/>
                    <a:ea typeface="+mn-ea"/>
                    <a:cs typeface="+mn-cs"/>
                  </a:defRPr>
                </a:pPr>
                <a:endParaRPr lang="da-DK"/>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'Existing reuse tool'!$A$25:$A$35</c:f>
              <c:strCache>
                <c:ptCount val="11"/>
                <c:pt idx="0">
                  <c:v>Balconies</c:v>
                </c:pt>
                <c:pt idx="1">
                  <c:v>Columns and beams</c:v>
                </c:pt>
                <c:pt idx="2">
                  <c:v>Floor decks</c:v>
                </c:pt>
                <c:pt idx="3">
                  <c:v>Foundations</c:v>
                </c:pt>
                <c:pt idx="4">
                  <c:v>Ground floor slab</c:v>
                </c:pt>
                <c:pt idx="5">
                  <c:v>Inner walls</c:v>
                </c:pt>
                <c:pt idx="6">
                  <c:v>Outer walls</c:v>
                </c:pt>
                <c:pt idx="7">
                  <c:v>Roof</c:v>
                </c:pt>
                <c:pt idx="8">
                  <c:v>Stairs</c:v>
                </c:pt>
                <c:pt idx="9">
                  <c:v>Technical installations</c:v>
                </c:pt>
                <c:pt idx="10">
                  <c:v>Windows and doors</c:v>
                </c:pt>
              </c:strCache>
            </c:strRef>
          </c:cat>
          <c:val>
            <c:numRef>
              <c:f>'Existing reuse tool'!$I$42:$I$52</c:f>
              <c:numCache>
                <c:formatCode>0.00</c:formatCode>
                <c:ptCount val="11"/>
                <c:pt idx="0">
                  <c:v>0</c:v>
                </c:pt>
                <c:pt idx="1">
                  <c:v>0.24247224493352504</c:v>
                </c:pt>
                <c:pt idx="2">
                  <c:v>0.9646864489820044</c:v>
                </c:pt>
                <c:pt idx="3">
                  <c:v>1.2398536705110312</c:v>
                </c:pt>
                <c:pt idx="4">
                  <c:v>0.42375874906906186</c:v>
                </c:pt>
                <c:pt idx="5">
                  <c:v>0.14135847434868026</c:v>
                </c:pt>
                <c:pt idx="6">
                  <c:v>0.56434671742782594</c:v>
                </c:pt>
                <c:pt idx="7">
                  <c:v>0.44323806193120197</c:v>
                </c:pt>
                <c:pt idx="8">
                  <c:v>0.19517285721353153</c:v>
                </c:pt>
                <c:pt idx="9">
                  <c:v>1.0489115482749432</c:v>
                </c:pt>
                <c:pt idx="10">
                  <c:v>0.2897711578147219</c:v>
                </c:pt>
              </c:numCache>
            </c:numRef>
          </c:val>
          <c:extLst>
            <c:ext xmlns:c16="http://schemas.microsoft.com/office/drawing/2014/chart" uri="{C3380CC4-5D6E-409C-BE32-E72D297353CC}">
              <c16:uniqueId val="{00000000-1E19-4C28-B202-0F0AD46B0E74}"/>
            </c:ext>
          </c:extLst>
        </c:ser>
        <c:ser>
          <c:idx val="1"/>
          <c:order val="1"/>
          <c:spPr>
            <a:solidFill>
              <a:schemeClr val="accent2"/>
            </a:solidFill>
            <a:ln>
              <a:noFill/>
            </a:ln>
            <a:effectLst/>
          </c:spPr>
          <c:invertIfNegative val="0"/>
          <c:cat>
            <c:strRef>
              <c:f>'Existing reuse tool'!$A$25:$A$35</c:f>
              <c:strCache>
                <c:ptCount val="11"/>
                <c:pt idx="0">
                  <c:v>Balconies</c:v>
                </c:pt>
                <c:pt idx="1">
                  <c:v>Columns and beams</c:v>
                </c:pt>
                <c:pt idx="2">
                  <c:v>Floor decks</c:v>
                </c:pt>
                <c:pt idx="3">
                  <c:v>Foundations</c:v>
                </c:pt>
                <c:pt idx="4">
                  <c:v>Ground floor slab</c:v>
                </c:pt>
                <c:pt idx="5">
                  <c:v>Inner walls</c:v>
                </c:pt>
                <c:pt idx="6">
                  <c:v>Outer walls</c:v>
                </c:pt>
                <c:pt idx="7">
                  <c:v>Roof</c:v>
                </c:pt>
                <c:pt idx="8">
                  <c:v>Stairs</c:v>
                </c:pt>
                <c:pt idx="9">
                  <c:v>Technical installations</c:v>
                </c:pt>
                <c:pt idx="10">
                  <c:v>Windows and doors</c:v>
                </c:pt>
              </c:strCache>
            </c:strRef>
          </c:cat>
          <c:val>
            <c:numRef>
              <c:f>'Existing reuse tool'!$A$25:$A$35</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1-1E19-4C28-B202-0F0AD46B0E74}"/>
            </c:ext>
          </c:extLst>
        </c:ser>
        <c:dLbls>
          <c:showLegendKey val="0"/>
          <c:showVal val="0"/>
          <c:showCatName val="0"/>
          <c:showSerName val="0"/>
          <c:showPercent val="0"/>
          <c:showBubbleSize val="0"/>
        </c:dLbls>
        <c:gapWidth val="0"/>
        <c:overlap val="50"/>
        <c:axId val="506011759"/>
        <c:axId val="506024239"/>
      </c:barChart>
      <c:catAx>
        <c:axId val="506011759"/>
        <c:scaling>
          <c:orientation val="maxMin"/>
        </c:scaling>
        <c:delete val="1"/>
        <c:axPos val="l"/>
        <c:numFmt formatCode="General" sourceLinked="1"/>
        <c:majorTickMark val="none"/>
        <c:minorTickMark val="none"/>
        <c:tickLblPos val="nextTo"/>
        <c:crossAx val="506024239"/>
        <c:crosses val="autoZero"/>
        <c:auto val="1"/>
        <c:lblAlgn val="ctr"/>
        <c:lblOffset val="100"/>
        <c:noMultiLvlLbl val="0"/>
      </c:catAx>
      <c:valAx>
        <c:axId val="506024239"/>
        <c:scaling>
          <c:orientation val="minMax"/>
          <c:max val="3"/>
        </c:scaling>
        <c:delete val="1"/>
        <c:axPos val="t"/>
        <c:majorGridlines>
          <c:spPr>
            <a:ln w="9525" cap="flat" cmpd="sng" algn="ctr">
              <a:noFill/>
              <a:round/>
            </a:ln>
            <a:effectLst/>
          </c:spPr>
        </c:majorGridlines>
        <c:numFmt formatCode="0.00" sourceLinked="1"/>
        <c:majorTickMark val="none"/>
        <c:minorTickMark val="none"/>
        <c:tickLblPos val="nextTo"/>
        <c:crossAx val="506011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a-DK"/>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470103726771077E-2"/>
          <c:y val="2.587698597106293E-2"/>
          <c:w val="0.48934910833948464"/>
          <c:h val="0.95332579077665891"/>
        </c:manualLayout>
      </c:layout>
      <c:barChart>
        <c:barDir val="bar"/>
        <c:grouping val="clustered"/>
        <c:varyColors val="0"/>
        <c:ser>
          <c:idx val="0"/>
          <c:order val="0"/>
          <c:spPr>
            <a:solidFill>
              <a:srgbClr val="FF99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E36037"/>
                    </a:solidFill>
                    <a:latin typeface="Avenir Next LT Pro" panose="020B0504020202020204" pitchFamily="34" charset="0"/>
                    <a:ea typeface="+mn-ea"/>
                    <a:cs typeface="+mn-cs"/>
                  </a:defRPr>
                </a:pPr>
                <a:endParaRPr lang="da-DK"/>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'Existing reuse tool'!$A$25:$A$35</c:f>
              <c:strCache>
                <c:ptCount val="11"/>
                <c:pt idx="0">
                  <c:v>Balconies</c:v>
                </c:pt>
                <c:pt idx="1">
                  <c:v>Columns and beams</c:v>
                </c:pt>
                <c:pt idx="2">
                  <c:v>Floor decks</c:v>
                </c:pt>
                <c:pt idx="3">
                  <c:v>Foundations</c:v>
                </c:pt>
                <c:pt idx="4">
                  <c:v>Ground floor slab</c:v>
                </c:pt>
                <c:pt idx="5">
                  <c:v>Inner walls</c:v>
                </c:pt>
                <c:pt idx="6">
                  <c:v>Outer walls</c:v>
                </c:pt>
                <c:pt idx="7">
                  <c:v>Roof</c:v>
                </c:pt>
                <c:pt idx="8">
                  <c:v>Stairs</c:v>
                </c:pt>
                <c:pt idx="9">
                  <c:v>Technical installations</c:v>
                </c:pt>
                <c:pt idx="10">
                  <c:v>Windows and doors</c:v>
                </c:pt>
              </c:strCache>
            </c:strRef>
          </c:cat>
          <c:val>
            <c:numRef>
              <c:f>'Existing reuse tool'!$J$42:$J$52</c:f>
              <c:numCache>
                <c:formatCode>0.00</c:formatCode>
                <c:ptCount val="11"/>
                <c:pt idx="0">
                  <c:v>0</c:v>
                </c:pt>
                <c:pt idx="1">
                  <c:v>10.742302870168865</c:v>
                </c:pt>
                <c:pt idx="2">
                  <c:v>116.61121531892935</c:v>
                </c:pt>
                <c:pt idx="3">
                  <c:v>92.038032786803825</c:v>
                </c:pt>
                <c:pt idx="4">
                  <c:v>49.199945355137395</c:v>
                </c:pt>
                <c:pt idx="5">
                  <c:v>26.361375142971852</c:v>
                </c:pt>
                <c:pt idx="6">
                  <c:v>102.74729370112064</c:v>
                </c:pt>
                <c:pt idx="7">
                  <c:v>48.634424392603911</c:v>
                </c:pt>
                <c:pt idx="8">
                  <c:v>11.048863574350198</c:v>
                </c:pt>
                <c:pt idx="9">
                  <c:v>62.306010380396337</c:v>
                </c:pt>
                <c:pt idx="10">
                  <c:v>36.930442285144842</c:v>
                </c:pt>
              </c:numCache>
            </c:numRef>
          </c:val>
          <c:extLst>
            <c:ext xmlns:c16="http://schemas.microsoft.com/office/drawing/2014/chart" uri="{C3380CC4-5D6E-409C-BE32-E72D297353CC}">
              <c16:uniqueId val="{00000000-2E75-4680-BA34-E808B7E08FA2}"/>
            </c:ext>
          </c:extLst>
        </c:ser>
        <c:ser>
          <c:idx val="1"/>
          <c:order val="1"/>
          <c:spPr>
            <a:solidFill>
              <a:schemeClr val="accent2"/>
            </a:solidFill>
            <a:ln>
              <a:noFill/>
            </a:ln>
            <a:effectLst/>
          </c:spPr>
          <c:invertIfNegative val="0"/>
          <c:cat>
            <c:strRef>
              <c:f>'Existing reuse tool'!$A$25:$A$35</c:f>
              <c:strCache>
                <c:ptCount val="11"/>
                <c:pt idx="0">
                  <c:v>Balconies</c:v>
                </c:pt>
                <c:pt idx="1">
                  <c:v>Columns and beams</c:v>
                </c:pt>
                <c:pt idx="2">
                  <c:v>Floor decks</c:v>
                </c:pt>
                <c:pt idx="3">
                  <c:v>Foundations</c:v>
                </c:pt>
                <c:pt idx="4">
                  <c:v>Ground floor slab</c:v>
                </c:pt>
                <c:pt idx="5">
                  <c:v>Inner walls</c:v>
                </c:pt>
                <c:pt idx="6">
                  <c:v>Outer walls</c:v>
                </c:pt>
                <c:pt idx="7">
                  <c:v>Roof</c:v>
                </c:pt>
                <c:pt idx="8">
                  <c:v>Stairs</c:v>
                </c:pt>
                <c:pt idx="9">
                  <c:v>Technical installations</c:v>
                </c:pt>
                <c:pt idx="10">
                  <c:v>Windows and doors</c:v>
                </c:pt>
              </c:strCache>
            </c:strRef>
          </c:cat>
          <c:val>
            <c:numRef>
              <c:f>'Existing reuse tool'!$A$25:$A$35</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1-2E75-4680-BA34-E808B7E08FA2}"/>
            </c:ext>
          </c:extLst>
        </c:ser>
        <c:dLbls>
          <c:showLegendKey val="0"/>
          <c:showVal val="0"/>
          <c:showCatName val="0"/>
          <c:showSerName val="0"/>
          <c:showPercent val="0"/>
          <c:showBubbleSize val="0"/>
        </c:dLbls>
        <c:gapWidth val="0"/>
        <c:overlap val="50"/>
        <c:axId val="506011759"/>
        <c:axId val="506024239"/>
      </c:barChart>
      <c:catAx>
        <c:axId val="506011759"/>
        <c:scaling>
          <c:orientation val="maxMin"/>
        </c:scaling>
        <c:delete val="1"/>
        <c:axPos val="l"/>
        <c:numFmt formatCode="General" sourceLinked="1"/>
        <c:majorTickMark val="none"/>
        <c:minorTickMark val="none"/>
        <c:tickLblPos val="nextTo"/>
        <c:crossAx val="506024239"/>
        <c:crosses val="autoZero"/>
        <c:auto val="1"/>
        <c:lblAlgn val="ctr"/>
        <c:lblOffset val="100"/>
        <c:noMultiLvlLbl val="0"/>
      </c:catAx>
      <c:valAx>
        <c:axId val="506024239"/>
        <c:scaling>
          <c:orientation val="minMax"/>
          <c:max val="800"/>
          <c:min val="0"/>
        </c:scaling>
        <c:delete val="1"/>
        <c:axPos val="t"/>
        <c:numFmt formatCode="0.00" sourceLinked="1"/>
        <c:majorTickMark val="out"/>
        <c:minorTickMark val="none"/>
        <c:tickLblPos val="nextTo"/>
        <c:crossAx val="506011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a-DK"/>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470103726771077E-2"/>
          <c:y val="2.587698597106293E-2"/>
          <c:w val="0.49896469495301055"/>
          <c:h val="0.95563659336024542"/>
        </c:manualLayout>
      </c:layout>
      <c:barChart>
        <c:barDir val="bar"/>
        <c:grouping val="clustered"/>
        <c:varyColors val="0"/>
        <c:ser>
          <c:idx val="0"/>
          <c:order val="0"/>
          <c:spPr>
            <a:solidFill>
              <a:srgbClr val="FF99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E36037"/>
                    </a:solidFill>
                    <a:latin typeface="Avenir Next LT Pro" panose="020B0504020202020204" pitchFamily="34" charset="0"/>
                    <a:ea typeface="+mn-ea"/>
                    <a:cs typeface="+mn-cs"/>
                  </a:defRPr>
                </a:pPr>
                <a:endParaRPr lang="da-DK"/>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'Existing reuse tool'!$A$25:$A$35</c:f>
              <c:strCache>
                <c:ptCount val="11"/>
                <c:pt idx="0">
                  <c:v>Balconies</c:v>
                </c:pt>
                <c:pt idx="1">
                  <c:v>Columns and beams</c:v>
                </c:pt>
                <c:pt idx="2">
                  <c:v>Floor decks</c:v>
                </c:pt>
                <c:pt idx="3">
                  <c:v>Foundations</c:v>
                </c:pt>
                <c:pt idx="4">
                  <c:v>Ground floor slab</c:v>
                </c:pt>
                <c:pt idx="5">
                  <c:v>Inner walls</c:v>
                </c:pt>
                <c:pt idx="6">
                  <c:v>Outer walls</c:v>
                </c:pt>
                <c:pt idx="7">
                  <c:v>Roof</c:v>
                </c:pt>
                <c:pt idx="8">
                  <c:v>Stairs</c:v>
                </c:pt>
                <c:pt idx="9">
                  <c:v>Technical installations</c:v>
                </c:pt>
                <c:pt idx="10">
                  <c:v>Windows and doors</c:v>
                </c:pt>
              </c:strCache>
            </c:strRef>
          </c:cat>
          <c:val>
            <c:numRef>
              <c:f>'Existing reuse tool'!$K$42:$K$52</c:f>
              <c:numCache>
                <c:formatCode>0.00</c:formatCode>
                <c:ptCount val="11"/>
                <c:pt idx="0">
                  <c:v>0</c:v>
                </c:pt>
                <c:pt idx="1">
                  <c:v>0</c:v>
                </c:pt>
                <c:pt idx="2">
                  <c:v>58.151274489986996</c:v>
                </c:pt>
                <c:pt idx="3">
                  <c:v>0</c:v>
                </c:pt>
                <c:pt idx="4">
                  <c:v>2.5730056175624223</c:v>
                </c:pt>
                <c:pt idx="5">
                  <c:v>17.790585774810907</c:v>
                </c:pt>
                <c:pt idx="6">
                  <c:v>73.161735012358648</c:v>
                </c:pt>
                <c:pt idx="7">
                  <c:v>9.2094119039123257</c:v>
                </c:pt>
                <c:pt idx="8">
                  <c:v>0</c:v>
                </c:pt>
                <c:pt idx="9">
                  <c:v>0</c:v>
                </c:pt>
                <c:pt idx="10">
                  <c:v>11.090682233059276</c:v>
                </c:pt>
              </c:numCache>
            </c:numRef>
          </c:val>
          <c:extLst>
            <c:ext xmlns:c16="http://schemas.microsoft.com/office/drawing/2014/chart" uri="{C3380CC4-5D6E-409C-BE32-E72D297353CC}">
              <c16:uniqueId val="{00000000-CF43-48B3-BE40-2C74D37B4796}"/>
            </c:ext>
          </c:extLst>
        </c:ser>
        <c:ser>
          <c:idx val="1"/>
          <c:order val="1"/>
          <c:spPr>
            <a:solidFill>
              <a:schemeClr val="accent2"/>
            </a:solidFill>
            <a:ln>
              <a:noFill/>
            </a:ln>
            <a:effectLst/>
          </c:spPr>
          <c:invertIfNegative val="0"/>
          <c:cat>
            <c:strRef>
              <c:f>'Existing reuse tool'!$A$25:$A$35</c:f>
              <c:strCache>
                <c:ptCount val="11"/>
                <c:pt idx="0">
                  <c:v>Balconies</c:v>
                </c:pt>
                <c:pt idx="1">
                  <c:v>Columns and beams</c:v>
                </c:pt>
                <c:pt idx="2">
                  <c:v>Floor decks</c:v>
                </c:pt>
                <c:pt idx="3">
                  <c:v>Foundations</c:v>
                </c:pt>
                <c:pt idx="4">
                  <c:v>Ground floor slab</c:v>
                </c:pt>
                <c:pt idx="5">
                  <c:v>Inner walls</c:v>
                </c:pt>
                <c:pt idx="6">
                  <c:v>Outer walls</c:v>
                </c:pt>
                <c:pt idx="7">
                  <c:v>Roof</c:v>
                </c:pt>
                <c:pt idx="8">
                  <c:v>Stairs</c:v>
                </c:pt>
                <c:pt idx="9">
                  <c:v>Technical installations</c:v>
                </c:pt>
                <c:pt idx="10">
                  <c:v>Windows and doors</c:v>
                </c:pt>
              </c:strCache>
            </c:strRef>
          </c:cat>
          <c:val>
            <c:numRef>
              <c:f>'Existing reuse tool'!$A$25:$A$35</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1-CF43-48B3-BE40-2C74D37B4796}"/>
            </c:ext>
          </c:extLst>
        </c:ser>
        <c:dLbls>
          <c:showLegendKey val="0"/>
          <c:showVal val="0"/>
          <c:showCatName val="0"/>
          <c:showSerName val="0"/>
          <c:showPercent val="0"/>
          <c:showBubbleSize val="0"/>
        </c:dLbls>
        <c:gapWidth val="0"/>
        <c:overlap val="50"/>
        <c:axId val="506011759"/>
        <c:axId val="506024239"/>
      </c:barChart>
      <c:catAx>
        <c:axId val="506011759"/>
        <c:scaling>
          <c:orientation val="maxMin"/>
        </c:scaling>
        <c:delete val="1"/>
        <c:axPos val="l"/>
        <c:numFmt formatCode="General" sourceLinked="1"/>
        <c:majorTickMark val="none"/>
        <c:minorTickMark val="none"/>
        <c:tickLblPos val="nextTo"/>
        <c:crossAx val="506024239"/>
        <c:crosses val="autoZero"/>
        <c:auto val="1"/>
        <c:lblAlgn val="ctr"/>
        <c:lblOffset val="100"/>
        <c:noMultiLvlLbl val="0"/>
      </c:catAx>
      <c:valAx>
        <c:axId val="506024239"/>
        <c:scaling>
          <c:orientation val="minMax"/>
          <c:max val="800"/>
          <c:min val="0"/>
        </c:scaling>
        <c:delete val="1"/>
        <c:axPos val="t"/>
        <c:numFmt formatCode="0.00" sourceLinked="1"/>
        <c:majorTickMark val="out"/>
        <c:minorTickMark val="none"/>
        <c:tickLblPos val="nextTo"/>
        <c:crossAx val="506011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a-DK"/>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470103726771077E-2"/>
          <c:y val="2.8187788554649391E-2"/>
          <c:w val="0.39336580116276504"/>
          <c:h val="0.95332579077665891"/>
        </c:manualLayout>
      </c:layout>
      <c:barChart>
        <c:barDir val="bar"/>
        <c:grouping val="clustered"/>
        <c:varyColors val="0"/>
        <c:ser>
          <c:idx val="0"/>
          <c:order val="0"/>
          <c:spPr>
            <a:solidFill>
              <a:srgbClr val="FF99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E36037"/>
                    </a:solidFill>
                    <a:latin typeface="Avenir Next LT Pro" panose="020B0504020202020204" pitchFamily="34" charset="0"/>
                    <a:ea typeface="+mn-ea"/>
                    <a:cs typeface="+mn-cs"/>
                  </a:defRPr>
                </a:pPr>
                <a:endParaRPr lang="da-DK"/>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'Existing reuse tool'!$A$25:$A$35</c:f>
              <c:strCache>
                <c:ptCount val="11"/>
                <c:pt idx="0">
                  <c:v>Balconies</c:v>
                </c:pt>
                <c:pt idx="1">
                  <c:v>Columns and beams</c:v>
                </c:pt>
                <c:pt idx="2">
                  <c:v>Floor decks</c:v>
                </c:pt>
                <c:pt idx="3">
                  <c:v>Foundations</c:v>
                </c:pt>
                <c:pt idx="4">
                  <c:v>Ground floor slab</c:v>
                </c:pt>
                <c:pt idx="5">
                  <c:v>Inner walls</c:v>
                </c:pt>
                <c:pt idx="6">
                  <c:v>Outer walls</c:v>
                </c:pt>
                <c:pt idx="7">
                  <c:v>Roof</c:v>
                </c:pt>
                <c:pt idx="8">
                  <c:v>Stairs</c:v>
                </c:pt>
                <c:pt idx="9">
                  <c:v>Technical installations</c:v>
                </c:pt>
                <c:pt idx="10">
                  <c:v>Windows and doors</c:v>
                </c:pt>
              </c:strCache>
            </c:strRef>
          </c:cat>
          <c:val>
            <c:numRef>
              <c:f>'Existing reuse tool'!$L$42:$L$52</c:f>
              <c:numCache>
                <c:formatCode>0.00</c:formatCode>
                <c:ptCount val="11"/>
                <c:pt idx="0">
                  <c:v>0</c:v>
                </c:pt>
                <c:pt idx="1">
                  <c:v>60.618061233381262</c:v>
                </c:pt>
                <c:pt idx="2">
                  <c:v>241.17161224550108</c:v>
                </c:pt>
                <c:pt idx="3">
                  <c:v>309.96341762775785</c:v>
                </c:pt>
                <c:pt idx="4">
                  <c:v>105.93968726726546</c:v>
                </c:pt>
                <c:pt idx="5">
                  <c:v>35.339618587170065</c:v>
                </c:pt>
                <c:pt idx="6">
                  <c:v>141.08667935695647</c:v>
                </c:pt>
                <c:pt idx="7">
                  <c:v>110.80951548280051</c:v>
                </c:pt>
                <c:pt idx="8">
                  <c:v>48.793214303382882</c:v>
                </c:pt>
                <c:pt idx="9">
                  <c:v>262.22788706873581</c:v>
                </c:pt>
                <c:pt idx="10">
                  <c:v>72.442789453680462</c:v>
                </c:pt>
              </c:numCache>
            </c:numRef>
          </c:val>
          <c:extLst>
            <c:ext xmlns:c16="http://schemas.microsoft.com/office/drawing/2014/chart" uri="{C3380CC4-5D6E-409C-BE32-E72D297353CC}">
              <c16:uniqueId val="{00000000-A17F-42FA-90DC-BF20ADAACA2C}"/>
            </c:ext>
          </c:extLst>
        </c:ser>
        <c:ser>
          <c:idx val="1"/>
          <c:order val="1"/>
          <c:spPr>
            <a:solidFill>
              <a:schemeClr val="accent2"/>
            </a:solidFill>
            <a:ln>
              <a:noFill/>
            </a:ln>
            <a:effectLst/>
          </c:spPr>
          <c:invertIfNegative val="0"/>
          <c:cat>
            <c:strRef>
              <c:f>'Existing reuse tool'!$A$25:$A$35</c:f>
              <c:strCache>
                <c:ptCount val="11"/>
                <c:pt idx="0">
                  <c:v>Balconies</c:v>
                </c:pt>
                <c:pt idx="1">
                  <c:v>Columns and beams</c:v>
                </c:pt>
                <c:pt idx="2">
                  <c:v>Floor decks</c:v>
                </c:pt>
                <c:pt idx="3">
                  <c:v>Foundations</c:v>
                </c:pt>
                <c:pt idx="4">
                  <c:v>Ground floor slab</c:v>
                </c:pt>
                <c:pt idx="5">
                  <c:v>Inner walls</c:v>
                </c:pt>
                <c:pt idx="6">
                  <c:v>Outer walls</c:v>
                </c:pt>
                <c:pt idx="7">
                  <c:v>Roof</c:v>
                </c:pt>
                <c:pt idx="8">
                  <c:v>Stairs</c:v>
                </c:pt>
                <c:pt idx="9">
                  <c:v>Technical installations</c:v>
                </c:pt>
                <c:pt idx="10">
                  <c:v>Windows and doors</c:v>
                </c:pt>
              </c:strCache>
            </c:strRef>
          </c:cat>
          <c:val>
            <c:numRef>
              <c:f>'Existing reuse tool'!$A$25:$A$35</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1-A17F-42FA-90DC-BF20ADAACA2C}"/>
            </c:ext>
          </c:extLst>
        </c:ser>
        <c:dLbls>
          <c:showLegendKey val="0"/>
          <c:showVal val="0"/>
          <c:showCatName val="0"/>
          <c:showSerName val="0"/>
          <c:showPercent val="0"/>
          <c:showBubbleSize val="0"/>
        </c:dLbls>
        <c:gapWidth val="0"/>
        <c:overlap val="50"/>
        <c:axId val="506011759"/>
        <c:axId val="506024239"/>
      </c:barChart>
      <c:catAx>
        <c:axId val="506011759"/>
        <c:scaling>
          <c:orientation val="maxMin"/>
        </c:scaling>
        <c:delete val="1"/>
        <c:axPos val="l"/>
        <c:numFmt formatCode="General" sourceLinked="1"/>
        <c:majorTickMark val="none"/>
        <c:minorTickMark val="none"/>
        <c:tickLblPos val="nextTo"/>
        <c:crossAx val="506024239"/>
        <c:crosses val="autoZero"/>
        <c:auto val="1"/>
        <c:lblAlgn val="ctr"/>
        <c:lblOffset val="100"/>
        <c:noMultiLvlLbl val="0"/>
      </c:catAx>
      <c:valAx>
        <c:axId val="506024239"/>
        <c:scaling>
          <c:orientation val="minMax"/>
          <c:max val="800"/>
          <c:min val="0"/>
        </c:scaling>
        <c:delete val="1"/>
        <c:axPos val="t"/>
        <c:numFmt formatCode="0.00" sourceLinked="1"/>
        <c:majorTickMark val="out"/>
        <c:minorTickMark val="none"/>
        <c:tickLblPos val="nextTo"/>
        <c:crossAx val="506011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a-DK"/>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pieChart>
        <c:varyColors val="1"/>
        <c:ser>
          <c:idx val="0"/>
          <c:order val="0"/>
          <c:tx>
            <c:v>Low</c:v>
          </c:tx>
          <c:spPr>
            <a:ln>
              <a:noFill/>
            </a:ln>
          </c:spPr>
          <c:dPt>
            <c:idx val="0"/>
            <c:bubble3D val="0"/>
            <c:spPr>
              <a:solidFill>
                <a:schemeClr val="accent2">
                  <a:shade val="41000"/>
                </a:schemeClr>
              </a:solidFill>
              <a:ln w="19050">
                <a:noFill/>
              </a:ln>
              <a:effectLst/>
            </c:spPr>
            <c:extLst>
              <c:ext xmlns:c16="http://schemas.microsoft.com/office/drawing/2014/chart" uri="{C3380CC4-5D6E-409C-BE32-E72D297353CC}">
                <c16:uniqueId val="{00000001-D936-414E-9213-CA39AEF783CF}"/>
              </c:ext>
            </c:extLst>
          </c:dPt>
          <c:dPt>
            <c:idx val="1"/>
            <c:bubble3D val="0"/>
            <c:spPr>
              <a:solidFill>
                <a:schemeClr val="accent2">
                  <a:shade val="53000"/>
                </a:schemeClr>
              </a:solidFill>
              <a:ln w="19050">
                <a:noFill/>
              </a:ln>
              <a:effectLst/>
            </c:spPr>
            <c:extLst>
              <c:ext xmlns:c16="http://schemas.microsoft.com/office/drawing/2014/chart" uri="{C3380CC4-5D6E-409C-BE32-E72D297353CC}">
                <c16:uniqueId val="{00000003-D936-414E-9213-CA39AEF783CF}"/>
              </c:ext>
            </c:extLst>
          </c:dPt>
          <c:dPt>
            <c:idx val="2"/>
            <c:bubble3D val="0"/>
            <c:spPr>
              <a:solidFill>
                <a:schemeClr val="accent2">
                  <a:shade val="65000"/>
                </a:schemeClr>
              </a:solidFill>
              <a:ln w="19050">
                <a:noFill/>
              </a:ln>
              <a:effectLst/>
            </c:spPr>
            <c:extLst>
              <c:ext xmlns:c16="http://schemas.microsoft.com/office/drawing/2014/chart" uri="{C3380CC4-5D6E-409C-BE32-E72D297353CC}">
                <c16:uniqueId val="{00000005-D936-414E-9213-CA39AEF783CF}"/>
              </c:ext>
            </c:extLst>
          </c:dPt>
          <c:dPt>
            <c:idx val="3"/>
            <c:bubble3D val="0"/>
            <c:spPr>
              <a:solidFill>
                <a:schemeClr val="accent2">
                  <a:shade val="76000"/>
                </a:schemeClr>
              </a:solidFill>
              <a:ln w="19050">
                <a:noFill/>
              </a:ln>
              <a:effectLst/>
            </c:spPr>
            <c:extLst>
              <c:ext xmlns:c16="http://schemas.microsoft.com/office/drawing/2014/chart" uri="{C3380CC4-5D6E-409C-BE32-E72D297353CC}">
                <c16:uniqueId val="{00000007-D936-414E-9213-CA39AEF783CF}"/>
              </c:ext>
            </c:extLst>
          </c:dPt>
          <c:dPt>
            <c:idx val="4"/>
            <c:bubble3D val="0"/>
            <c:spPr>
              <a:solidFill>
                <a:schemeClr val="accent2">
                  <a:shade val="88000"/>
                </a:schemeClr>
              </a:solidFill>
              <a:ln w="19050">
                <a:noFill/>
              </a:ln>
              <a:effectLst/>
            </c:spPr>
            <c:extLst>
              <c:ext xmlns:c16="http://schemas.microsoft.com/office/drawing/2014/chart" uri="{C3380CC4-5D6E-409C-BE32-E72D297353CC}">
                <c16:uniqueId val="{00000009-D936-414E-9213-CA39AEF783CF}"/>
              </c:ext>
            </c:extLst>
          </c:dPt>
          <c:dPt>
            <c:idx val="5"/>
            <c:bubble3D val="0"/>
            <c:spPr>
              <a:solidFill>
                <a:schemeClr val="accent2"/>
              </a:solidFill>
              <a:ln w="19050">
                <a:noFill/>
              </a:ln>
              <a:effectLst/>
            </c:spPr>
            <c:extLst>
              <c:ext xmlns:c16="http://schemas.microsoft.com/office/drawing/2014/chart" uri="{C3380CC4-5D6E-409C-BE32-E72D297353CC}">
                <c16:uniqueId val="{0000000B-D936-414E-9213-CA39AEF783CF}"/>
              </c:ext>
            </c:extLst>
          </c:dPt>
          <c:dPt>
            <c:idx val="6"/>
            <c:bubble3D val="0"/>
            <c:spPr>
              <a:solidFill>
                <a:schemeClr val="accent2">
                  <a:tint val="89000"/>
                </a:schemeClr>
              </a:solidFill>
              <a:ln w="19050">
                <a:noFill/>
              </a:ln>
              <a:effectLst/>
            </c:spPr>
            <c:extLst>
              <c:ext xmlns:c16="http://schemas.microsoft.com/office/drawing/2014/chart" uri="{C3380CC4-5D6E-409C-BE32-E72D297353CC}">
                <c16:uniqueId val="{0000000D-D936-414E-9213-CA39AEF783CF}"/>
              </c:ext>
            </c:extLst>
          </c:dPt>
          <c:dPt>
            <c:idx val="7"/>
            <c:bubble3D val="0"/>
            <c:spPr>
              <a:solidFill>
                <a:schemeClr val="accent2">
                  <a:tint val="77000"/>
                </a:schemeClr>
              </a:solidFill>
              <a:ln w="19050">
                <a:noFill/>
              </a:ln>
              <a:effectLst/>
            </c:spPr>
            <c:extLst>
              <c:ext xmlns:c16="http://schemas.microsoft.com/office/drawing/2014/chart" uri="{C3380CC4-5D6E-409C-BE32-E72D297353CC}">
                <c16:uniqueId val="{0000000F-D936-414E-9213-CA39AEF783CF}"/>
              </c:ext>
            </c:extLst>
          </c:dPt>
          <c:dPt>
            <c:idx val="8"/>
            <c:bubble3D val="0"/>
            <c:spPr>
              <a:solidFill>
                <a:schemeClr val="accent2">
                  <a:tint val="65000"/>
                </a:schemeClr>
              </a:solidFill>
              <a:ln w="19050">
                <a:noFill/>
              </a:ln>
              <a:effectLst/>
            </c:spPr>
            <c:extLst>
              <c:ext xmlns:c16="http://schemas.microsoft.com/office/drawing/2014/chart" uri="{C3380CC4-5D6E-409C-BE32-E72D297353CC}">
                <c16:uniqueId val="{00000011-D936-414E-9213-CA39AEF783CF}"/>
              </c:ext>
            </c:extLst>
          </c:dPt>
          <c:dPt>
            <c:idx val="9"/>
            <c:bubble3D val="0"/>
            <c:spPr>
              <a:solidFill>
                <a:schemeClr val="accent2">
                  <a:tint val="54000"/>
                </a:schemeClr>
              </a:solidFill>
              <a:ln w="19050">
                <a:noFill/>
              </a:ln>
              <a:effectLst/>
            </c:spPr>
            <c:extLst>
              <c:ext xmlns:c16="http://schemas.microsoft.com/office/drawing/2014/chart" uri="{C3380CC4-5D6E-409C-BE32-E72D297353CC}">
                <c16:uniqueId val="{00000013-D936-414E-9213-CA39AEF783CF}"/>
              </c:ext>
            </c:extLst>
          </c:dPt>
          <c:dPt>
            <c:idx val="10"/>
            <c:bubble3D val="0"/>
            <c:spPr>
              <a:solidFill>
                <a:schemeClr val="accent2">
                  <a:tint val="42000"/>
                </a:schemeClr>
              </a:solidFill>
              <a:ln w="19050">
                <a:noFill/>
              </a:ln>
              <a:effectLst/>
            </c:spPr>
            <c:extLst>
              <c:ext xmlns:c16="http://schemas.microsoft.com/office/drawing/2014/chart" uri="{C3380CC4-5D6E-409C-BE32-E72D297353CC}">
                <c16:uniqueId val="{00000015-D936-414E-9213-CA39AEF783CF}"/>
              </c:ext>
            </c:extLst>
          </c:dPt>
          <c:cat>
            <c:strRef>
              <c:f>'Existing reuse tool'!$A$25:$A$35</c:f>
              <c:strCache>
                <c:ptCount val="11"/>
                <c:pt idx="0">
                  <c:v>Balconies</c:v>
                </c:pt>
                <c:pt idx="1">
                  <c:v>Columns and beams</c:v>
                </c:pt>
                <c:pt idx="2">
                  <c:v>Floor decks</c:v>
                </c:pt>
                <c:pt idx="3">
                  <c:v>Foundations</c:v>
                </c:pt>
                <c:pt idx="4">
                  <c:v>Ground floor slab</c:v>
                </c:pt>
                <c:pt idx="5">
                  <c:v>Inner walls</c:v>
                </c:pt>
                <c:pt idx="6">
                  <c:v>Outer walls</c:v>
                </c:pt>
                <c:pt idx="7">
                  <c:v>Roof</c:v>
                </c:pt>
                <c:pt idx="8">
                  <c:v>Stairs</c:v>
                </c:pt>
                <c:pt idx="9">
                  <c:v>Technical installations</c:v>
                </c:pt>
                <c:pt idx="10">
                  <c:v>Windows and doors</c:v>
                </c:pt>
              </c:strCache>
            </c:strRef>
          </c:cat>
          <c:val>
            <c:numRef>
              <c:f>'Existing reuse tool'!$K$42:$K$52</c:f>
              <c:numCache>
                <c:formatCode>0.00</c:formatCode>
                <c:ptCount val="11"/>
                <c:pt idx="0">
                  <c:v>0</c:v>
                </c:pt>
                <c:pt idx="1">
                  <c:v>0</c:v>
                </c:pt>
                <c:pt idx="2">
                  <c:v>58.151274489986996</c:v>
                </c:pt>
                <c:pt idx="3">
                  <c:v>0</c:v>
                </c:pt>
                <c:pt idx="4">
                  <c:v>2.5730056175624223</c:v>
                </c:pt>
                <c:pt idx="5">
                  <c:v>17.790585774810907</c:v>
                </c:pt>
                <c:pt idx="6">
                  <c:v>73.161735012358648</c:v>
                </c:pt>
                <c:pt idx="7">
                  <c:v>9.2094119039123257</c:v>
                </c:pt>
                <c:pt idx="8">
                  <c:v>0</c:v>
                </c:pt>
                <c:pt idx="9">
                  <c:v>0</c:v>
                </c:pt>
                <c:pt idx="10">
                  <c:v>11.090682233059276</c:v>
                </c:pt>
              </c:numCache>
            </c:numRef>
          </c:val>
          <c:extLst>
            <c:ext xmlns:c16="http://schemas.microsoft.com/office/drawing/2014/chart" uri="{C3380CC4-5D6E-409C-BE32-E72D297353CC}">
              <c16:uniqueId val="{00000016-D936-414E-9213-CA39AEF783CF}"/>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rgbClr val="E36037"/>
          </a:solidFill>
          <a:latin typeface="Avenir Next LT Pro" panose="020B0504020202020204" pitchFamily="34" charset="0"/>
        </a:defRPr>
      </a:pPr>
      <a:endParaRPr lang="da-DK"/>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pieChart>
        <c:varyColors val="1"/>
        <c:ser>
          <c:idx val="1"/>
          <c:order val="0"/>
          <c:tx>
            <c:v>High</c:v>
          </c:tx>
          <c:spPr>
            <a:ln>
              <a:noFill/>
            </a:ln>
          </c:spPr>
          <c:explosion val="1"/>
          <c:dPt>
            <c:idx val="0"/>
            <c:bubble3D val="0"/>
            <c:spPr>
              <a:solidFill>
                <a:schemeClr val="accent2">
                  <a:shade val="41000"/>
                </a:schemeClr>
              </a:solidFill>
              <a:ln w="19050">
                <a:noFill/>
              </a:ln>
              <a:effectLst/>
            </c:spPr>
            <c:extLst>
              <c:ext xmlns:c16="http://schemas.microsoft.com/office/drawing/2014/chart" uri="{C3380CC4-5D6E-409C-BE32-E72D297353CC}">
                <c16:uniqueId val="{00000001-0AA2-49C6-8A7F-E351CC4605E3}"/>
              </c:ext>
            </c:extLst>
          </c:dPt>
          <c:dPt>
            <c:idx val="1"/>
            <c:bubble3D val="0"/>
            <c:spPr>
              <a:solidFill>
                <a:schemeClr val="accent2">
                  <a:shade val="53000"/>
                </a:schemeClr>
              </a:solidFill>
              <a:ln w="19050">
                <a:noFill/>
              </a:ln>
              <a:effectLst/>
            </c:spPr>
            <c:extLst>
              <c:ext xmlns:c16="http://schemas.microsoft.com/office/drawing/2014/chart" uri="{C3380CC4-5D6E-409C-BE32-E72D297353CC}">
                <c16:uniqueId val="{00000003-0AA2-49C6-8A7F-E351CC4605E3}"/>
              </c:ext>
            </c:extLst>
          </c:dPt>
          <c:dPt>
            <c:idx val="2"/>
            <c:bubble3D val="0"/>
            <c:spPr>
              <a:solidFill>
                <a:schemeClr val="accent2">
                  <a:shade val="65000"/>
                </a:schemeClr>
              </a:solidFill>
              <a:ln w="19050">
                <a:noFill/>
              </a:ln>
              <a:effectLst/>
            </c:spPr>
            <c:extLst>
              <c:ext xmlns:c16="http://schemas.microsoft.com/office/drawing/2014/chart" uri="{C3380CC4-5D6E-409C-BE32-E72D297353CC}">
                <c16:uniqueId val="{00000005-0AA2-49C6-8A7F-E351CC4605E3}"/>
              </c:ext>
            </c:extLst>
          </c:dPt>
          <c:dPt>
            <c:idx val="3"/>
            <c:bubble3D val="0"/>
            <c:spPr>
              <a:solidFill>
                <a:schemeClr val="accent2">
                  <a:shade val="76000"/>
                </a:schemeClr>
              </a:solidFill>
              <a:ln w="19050">
                <a:noFill/>
              </a:ln>
              <a:effectLst/>
            </c:spPr>
            <c:extLst>
              <c:ext xmlns:c16="http://schemas.microsoft.com/office/drawing/2014/chart" uri="{C3380CC4-5D6E-409C-BE32-E72D297353CC}">
                <c16:uniqueId val="{00000007-0AA2-49C6-8A7F-E351CC4605E3}"/>
              </c:ext>
            </c:extLst>
          </c:dPt>
          <c:dPt>
            <c:idx val="4"/>
            <c:bubble3D val="0"/>
            <c:spPr>
              <a:solidFill>
                <a:schemeClr val="accent2">
                  <a:shade val="88000"/>
                </a:schemeClr>
              </a:solidFill>
              <a:ln w="19050">
                <a:noFill/>
              </a:ln>
              <a:effectLst/>
            </c:spPr>
            <c:extLst>
              <c:ext xmlns:c16="http://schemas.microsoft.com/office/drawing/2014/chart" uri="{C3380CC4-5D6E-409C-BE32-E72D297353CC}">
                <c16:uniqueId val="{00000009-0AA2-49C6-8A7F-E351CC4605E3}"/>
              </c:ext>
            </c:extLst>
          </c:dPt>
          <c:dPt>
            <c:idx val="5"/>
            <c:bubble3D val="0"/>
            <c:spPr>
              <a:solidFill>
                <a:schemeClr val="accent2"/>
              </a:solidFill>
              <a:ln w="19050">
                <a:noFill/>
              </a:ln>
              <a:effectLst/>
            </c:spPr>
            <c:extLst>
              <c:ext xmlns:c16="http://schemas.microsoft.com/office/drawing/2014/chart" uri="{C3380CC4-5D6E-409C-BE32-E72D297353CC}">
                <c16:uniqueId val="{0000000B-0AA2-49C6-8A7F-E351CC4605E3}"/>
              </c:ext>
            </c:extLst>
          </c:dPt>
          <c:dPt>
            <c:idx val="6"/>
            <c:bubble3D val="0"/>
            <c:spPr>
              <a:solidFill>
                <a:schemeClr val="accent2">
                  <a:tint val="89000"/>
                </a:schemeClr>
              </a:solidFill>
              <a:ln w="19050">
                <a:noFill/>
              </a:ln>
              <a:effectLst/>
            </c:spPr>
            <c:extLst>
              <c:ext xmlns:c16="http://schemas.microsoft.com/office/drawing/2014/chart" uri="{C3380CC4-5D6E-409C-BE32-E72D297353CC}">
                <c16:uniqueId val="{0000000D-0AA2-49C6-8A7F-E351CC4605E3}"/>
              </c:ext>
            </c:extLst>
          </c:dPt>
          <c:dPt>
            <c:idx val="7"/>
            <c:bubble3D val="0"/>
            <c:spPr>
              <a:solidFill>
                <a:schemeClr val="accent2">
                  <a:tint val="77000"/>
                </a:schemeClr>
              </a:solidFill>
              <a:ln w="19050">
                <a:noFill/>
              </a:ln>
              <a:effectLst/>
            </c:spPr>
            <c:extLst>
              <c:ext xmlns:c16="http://schemas.microsoft.com/office/drawing/2014/chart" uri="{C3380CC4-5D6E-409C-BE32-E72D297353CC}">
                <c16:uniqueId val="{0000000F-0AA2-49C6-8A7F-E351CC4605E3}"/>
              </c:ext>
            </c:extLst>
          </c:dPt>
          <c:dPt>
            <c:idx val="8"/>
            <c:bubble3D val="0"/>
            <c:spPr>
              <a:solidFill>
                <a:schemeClr val="accent2">
                  <a:tint val="65000"/>
                </a:schemeClr>
              </a:solidFill>
              <a:ln w="19050">
                <a:noFill/>
              </a:ln>
              <a:effectLst/>
            </c:spPr>
            <c:extLst>
              <c:ext xmlns:c16="http://schemas.microsoft.com/office/drawing/2014/chart" uri="{C3380CC4-5D6E-409C-BE32-E72D297353CC}">
                <c16:uniqueId val="{00000011-0AA2-49C6-8A7F-E351CC4605E3}"/>
              </c:ext>
            </c:extLst>
          </c:dPt>
          <c:dPt>
            <c:idx val="9"/>
            <c:bubble3D val="0"/>
            <c:spPr>
              <a:solidFill>
                <a:schemeClr val="accent2">
                  <a:tint val="54000"/>
                </a:schemeClr>
              </a:solidFill>
              <a:ln w="19050">
                <a:noFill/>
              </a:ln>
              <a:effectLst/>
            </c:spPr>
            <c:extLst>
              <c:ext xmlns:c16="http://schemas.microsoft.com/office/drawing/2014/chart" uri="{C3380CC4-5D6E-409C-BE32-E72D297353CC}">
                <c16:uniqueId val="{00000013-0AA2-49C6-8A7F-E351CC4605E3}"/>
              </c:ext>
            </c:extLst>
          </c:dPt>
          <c:dPt>
            <c:idx val="10"/>
            <c:bubble3D val="0"/>
            <c:spPr>
              <a:solidFill>
                <a:schemeClr val="accent2">
                  <a:tint val="42000"/>
                </a:schemeClr>
              </a:solidFill>
              <a:ln w="19050">
                <a:noFill/>
              </a:ln>
              <a:effectLst/>
            </c:spPr>
            <c:extLst>
              <c:ext xmlns:c16="http://schemas.microsoft.com/office/drawing/2014/chart" uri="{C3380CC4-5D6E-409C-BE32-E72D297353CC}">
                <c16:uniqueId val="{00000015-0AA2-49C6-8A7F-E351CC4605E3}"/>
              </c:ext>
            </c:extLst>
          </c:dPt>
          <c:cat>
            <c:strRef>
              <c:f>'Existing reuse tool'!$A$25:$A$35</c:f>
              <c:strCache>
                <c:ptCount val="11"/>
                <c:pt idx="0">
                  <c:v>Balconies</c:v>
                </c:pt>
                <c:pt idx="1">
                  <c:v>Columns and beams</c:v>
                </c:pt>
                <c:pt idx="2">
                  <c:v>Floor decks</c:v>
                </c:pt>
                <c:pt idx="3">
                  <c:v>Foundations</c:v>
                </c:pt>
                <c:pt idx="4">
                  <c:v>Ground floor slab</c:v>
                </c:pt>
                <c:pt idx="5">
                  <c:v>Inner walls</c:v>
                </c:pt>
                <c:pt idx="6">
                  <c:v>Outer walls</c:v>
                </c:pt>
                <c:pt idx="7">
                  <c:v>Roof</c:v>
                </c:pt>
                <c:pt idx="8">
                  <c:v>Stairs</c:v>
                </c:pt>
                <c:pt idx="9">
                  <c:v>Technical installations</c:v>
                </c:pt>
                <c:pt idx="10">
                  <c:v>Windows and doors</c:v>
                </c:pt>
              </c:strCache>
            </c:strRef>
          </c:cat>
          <c:val>
            <c:numRef>
              <c:f>'Existing reuse tool'!$L$42:$L$52</c:f>
              <c:numCache>
                <c:formatCode>0.00</c:formatCode>
                <c:ptCount val="11"/>
                <c:pt idx="0">
                  <c:v>0</c:v>
                </c:pt>
                <c:pt idx="1">
                  <c:v>60.618061233381262</c:v>
                </c:pt>
                <c:pt idx="2">
                  <c:v>241.17161224550108</c:v>
                </c:pt>
                <c:pt idx="3">
                  <c:v>309.96341762775785</c:v>
                </c:pt>
                <c:pt idx="4">
                  <c:v>105.93968726726546</c:v>
                </c:pt>
                <c:pt idx="5">
                  <c:v>35.339618587170065</c:v>
                </c:pt>
                <c:pt idx="6">
                  <c:v>141.08667935695647</c:v>
                </c:pt>
                <c:pt idx="7">
                  <c:v>110.80951548280051</c:v>
                </c:pt>
                <c:pt idx="8">
                  <c:v>48.793214303382882</c:v>
                </c:pt>
                <c:pt idx="9">
                  <c:v>262.22788706873581</c:v>
                </c:pt>
                <c:pt idx="10">
                  <c:v>72.442789453680462</c:v>
                </c:pt>
              </c:numCache>
            </c:numRef>
          </c:val>
          <c:extLst>
            <c:ext xmlns:c16="http://schemas.microsoft.com/office/drawing/2014/chart" uri="{C3380CC4-5D6E-409C-BE32-E72D297353CC}">
              <c16:uniqueId val="{00000016-0AA2-49C6-8A7F-E351CC4605E3}"/>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0202523643671924"/>
          <c:y val="7.6886014789549909E-3"/>
          <c:w val="0.26955562182809506"/>
          <c:h val="0.93316505344340117"/>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E36037"/>
              </a:solidFill>
              <a:latin typeface="Avenir Next LT Pro" panose="020B0504020202020204" pitchFamily="34" charset="0"/>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rgbClr val="E36037"/>
          </a:solidFill>
          <a:latin typeface="Avenir Next LT Pro" panose="020B0504020202020204" pitchFamily="34" charset="0"/>
        </a:defRPr>
      </a:pPr>
      <a:endParaRPr lang="da-DK"/>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pieChart>
        <c:varyColors val="1"/>
        <c:ser>
          <c:idx val="1"/>
          <c:order val="0"/>
          <c:tx>
            <c:v>Avg</c:v>
          </c:tx>
          <c:spPr>
            <a:ln>
              <a:noFill/>
            </a:ln>
          </c:spPr>
          <c:explosion val="2"/>
          <c:dPt>
            <c:idx val="0"/>
            <c:bubble3D val="0"/>
            <c:spPr>
              <a:solidFill>
                <a:schemeClr val="accent2">
                  <a:shade val="41000"/>
                </a:schemeClr>
              </a:solidFill>
              <a:ln w="19050">
                <a:noFill/>
              </a:ln>
              <a:effectLst/>
            </c:spPr>
            <c:extLst>
              <c:ext xmlns:c16="http://schemas.microsoft.com/office/drawing/2014/chart" uri="{C3380CC4-5D6E-409C-BE32-E72D297353CC}">
                <c16:uniqueId val="{00000001-8CC5-4AC3-AABF-C2C878827216}"/>
              </c:ext>
            </c:extLst>
          </c:dPt>
          <c:dPt>
            <c:idx val="1"/>
            <c:bubble3D val="0"/>
            <c:spPr>
              <a:solidFill>
                <a:schemeClr val="accent2">
                  <a:shade val="53000"/>
                </a:schemeClr>
              </a:solidFill>
              <a:ln w="19050">
                <a:noFill/>
              </a:ln>
              <a:effectLst/>
            </c:spPr>
            <c:extLst>
              <c:ext xmlns:c16="http://schemas.microsoft.com/office/drawing/2014/chart" uri="{C3380CC4-5D6E-409C-BE32-E72D297353CC}">
                <c16:uniqueId val="{00000003-8CC5-4AC3-AABF-C2C878827216}"/>
              </c:ext>
            </c:extLst>
          </c:dPt>
          <c:dPt>
            <c:idx val="2"/>
            <c:bubble3D val="0"/>
            <c:spPr>
              <a:solidFill>
                <a:schemeClr val="accent2">
                  <a:shade val="65000"/>
                </a:schemeClr>
              </a:solidFill>
              <a:ln w="19050">
                <a:noFill/>
              </a:ln>
              <a:effectLst/>
            </c:spPr>
            <c:extLst>
              <c:ext xmlns:c16="http://schemas.microsoft.com/office/drawing/2014/chart" uri="{C3380CC4-5D6E-409C-BE32-E72D297353CC}">
                <c16:uniqueId val="{00000005-8CC5-4AC3-AABF-C2C878827216}"/>
              </c:ext>
            </c:extLst>
          </c:dPt>
          <c:dPt>
            <c:idx val="3"/>
            <c:bubble3D val="0"/>
            <c:spPr>
              <a:solidFill>
                <a:schemeClr val="accent2">
                  <a:shade val="76000"/>
                </a:schemeClr>
              </a:solidFill>
              <a:ln w="19050">
                <a:noFill/>
              </a:ln>
              <a:effectLst/>
            </c:spPr>
            <c:extLst>
              <c:ext xmlns:c16="http://schemas.microsoft.com/office/drawing/2014/chart" uri="{C3380CC4-5D6E-409C-BE32-E72D297353CC}">
                <c16:uniqueId val="{00000007-8CC5-4AC3-AABF-C2C878827216}"/>
              </c:ext>
            </c:extLst>
          </c:dPt>
          <c:dPt>
            <c:idx val="4"/>
            <c:bubble3D val="0"/>
            <c:spPr>
              <a:solidFill>
                <a:schemeClr val="accent2">
                  <a:shade val="88000"/>
                </a:schemeClr>
              </a:solidFill>
              <a:ln w="19050">
                <a:noFill/>
              </a:ln>
              <a:effectLst/>
            </c:spPr>
            <c:extLst>
              <c:ext xmlns:c16="http://schemas.microsoft.com/office/drawing/2014/chart" uri="{C3380CC4-5D6E-409C-BE32-E72D297353CC}">
                <c16:uniqueId val="{00000009-8CC5-4AC3-AABF-C2C878827216}"/>
              </c:ext>
            </c:extLst>
          </c:dPt>
          <c:dPt>
            <c:idx val="5"/>
            <c:bubble3D val="0"/>
            <c:spPr>
              <a:solidFill>
                <a:schemeClr val="accent2"/>
              </a:solidFill>
              <a:ln w="19050">
                <a:noFill/>
              </a:ln>
              <a:effectLst/>
            </c:spPr>
            <c:extLst>
              <c:ext xmlns:c16="http://schemas.microsoft.com/office/drawing/2014/chart" uri="{C3380CC4-5D6E-409C-BE32-E72D297353CC}">
                <c16:uniqueId val="{0000000B-8CC5-4AC3-AABF-C2C878827216}"/>
              </c:ext>
            </c:extLst>
          </c:dPt>
          <c:dPt>
            <c:idx val="6"/>
            <c:bubble3D val="0"/>
            <c:spPr>
              <a:solidFill>
                <a:schemeClr val="accent2">
                  <a:tint val="89000"/>
                </a:schemeClr>
              </a:solidFill>
              <a:ln w="19050">
                <a:noFill/>
              </a:ln>
              <a:effectLst/>
            </c:spPr>
            <c:extLst>
              <c:ext xmlns:c16="http://schemas.microsoft.com/office/drawing/2014/chart" uri="{C3380CC4-5D6E-409C-BE32-E72D297353CC}">
                <c16:uniqueId val="{0000000D-8CC5-4AC3-AABF-C2C878827216}"/>
              </c:ext>
            </c:extLst>
          </c:dPt>
          <c:dPt>
            <c:idx val="7"/>
            <c:bubble3D val="0"/>
            <c:spPr>
              <a:solidFill>
                <a:schemeClr val="accent2">
                  <a:tint val="77000"/>
                </a:schemeClr>
              </a:solidFill>
              <a:ln w="19050">
                <a:noFill/>
              </a:ln>
              <a:effectLst/>
            </c:spPr>
            <c:extLst>
              <c:ext xmlns:c16="http://schemas.microsoft.com/office/drawing/2014/chart" uri="{C3380CC4-5D6E-409C-BE32-E72D297353CC}">
                <c16:uniqueId val="{0000000F-8CC5-4AC3-AABF-C2C878827216}"/>
              </c:ext>
            </c:extLst>
          </c:dPt>
          <c:dPt>
            <c:idx val="8"/>
            <c:bubble3D val="0"/>
            <c:spPr>
              <a:solidFill>
                <a:schemeClr val="accent2">
                  <a:tint val="65000"/>
                </a:schemeClr>
              </a:solidFill>
              <a:ln w="19050">
                <a:noFill/>
              </a:ln>
              <a:effectLst/>
            </c:spPr>
            <c:extLst>
              <c:ext xmlns:c16="http://schemas.microsoft.com/office/drawing/2014/chart" uri="{C3380CC4-5D6E-409C-BE32-E72D297353CC}">
                <c16:uniqueId val="{00000011-8CC5-4AC3-AABF-C2C878827216}"/>
              </c:ext>
            </c:extLst>
          </c:dPt>
          <c:dPt>
            <c:idx val="9"/>
            <c:bubble3D val="0"/>
            <c:spPr>
              <a:solidFill>
                <a:schemeClr val="accent2">
                  <a:tint val="54000"/>
                </a:schemeClr>
              </a:solidFill>
              <a:ln w="19050">
                <a:noFill/>
              </a:ln>
              <a:effectLst/>
            </c:spPr>
            <c:extLst>
              <c:ext xmlns:c16="http://schemas.microsoft.com/office/drawing/2014/chart" uri="{C3380CC4-5D6E-409C-BE32-E72D297353CC}">
                <c16:uniqueId val="{00000013-8CC5-4AC3-AABF-C2C878827216}"/>
              </c:ext>
            </c:extLst>
          </c:dPt>
          <c:dPt>
            <c:idx val="10"/>
            <c:bubble3D val="0"/>
            <c:spPr>
              <a:solidFill>
                <a:schemeClr val="accent2">
                  <a:tint val="42000"/>
                </a:schemeClr>
              </a:solidFill>
              <a:ln w="19050">
                <a:noFill/>
              </a:ln>
              <a:effectLst/>
            </c:spPr>
            <c:extLst>
              <c:ext xmlns:c16="http://schemas.microsoft.com/office/drawing/2014/chart" uri="{C3380CC4-5D6E-409C-BE32-E72D297353CC}">
                <c16:uniqueId val="{00000015-8CC5-4AC3-AABF-C2C878827216}"/>
              </c:ext>
            </c:extLst>
          </c:dPt>
          <c:cat>
            <c:strRef>
              <c:f>'Existing reuse tool'!$A$25:$A$35</c:f>
              <c:strCache>
                <c:ptCount val="11"/>
                <c:pt idx="0">
                  <c:v>Balconies</c:v>
                </c:pt>
                <c:pt idx="1">
                  <c:v>Columns and beams</c:v>
                </c:pt>
                <c:pt idx="2">
                  <c:v>Floor decks</c:v>
                </c:pt>
                <c:pt idx="3">
                  <c:v>Foundations</c:v>
                </c:pt>
                <c:pt idx="4">
                  <c:v>Ground floor slab</c:v>
                </c:pt>
                <c:pt idx="5">
                  <c:v>Inner walls</c:v>
                </c:pt>
                <c:pt idx="6">
                  <c:v>Outer walls</c:v>
                </c:pt>
                <c:pt idx="7">
                  <c:v>Roof</c:v>
                </c:pt>
                <c:pt idx="8">
                  <c:v>Stairs</c:v>
                </c:pt>
                <c:pt idx="9">
                  <c:v>Technical installations</c:v>
                </c:pt>
                <c:pt idx="10">
                  <c:v>Windows and doors</c:v>
                </c:pt>
              </c:strCache>
            </c:strRef>
          </c:cat>
          <c:val>
            <c:numRef>
              <c:f>'Existing reuse tool'!$J$42:$J$52</c:f>
              <c:numCache>
                <c:formatCode>0.00</c:formatCode>
                <c:ptCount val="11"/>
                <c:pt idx="0">
                  <c:v>0</c:v>
                </c:pt>
                <c:pt idx="1">
                  <c:v>10.742302870168865</c:v>
                </c:pt>
                <c:pt idx="2">
                  <c:v>116.61121531892935</c:v>
                </c:pt>
                <c:pt idx="3">
                  <c:v>92.038032786803825</c:v>
                </c:pt>
                <c:pt idx="4">
                  <c:v>49.199945355137395</c:v>
                </c:pt>
                <c:pt idx="5">
                  <c:v>26.361375142971852</c:v>
                </c:pt>
                <c:pt idx="6">
                  <c:v>102.74729370112064</c:v>
                </c:pt>
                <c:pt idx="7">
                  <c:v>48.634424392603911</c:v>
                </c:pt>
                <c:pt idx="8">
                  <c:v>11.048863574350198</c:v>
                </c:pt>
                <c:pt idx="9">
                  <c:v>62.306010380396337</c:v>
                </c:pt>
                <c:pt idx="10">
                  <c:v>36.930442285144842</c:v>
                </c:pt>
              </c:numCache>
            </c:numRef>
          </c:val>
          <c:extLst>
            <c:ext xmlns:c16="http://schemas.microsoft.com/office/drawing/2014/chart" uri="{C3380CC4-5D6E-409C-BE32-E72D297353CC}">
              <c16:uniqueId val="{00000016-8CC5-4AC3-AABF-C2C878827216}"/>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rgbClr val="E36037"/>
          </a:solidFill>
          <a:latin typeface="Avenir Next LT Pro" panose="020B0504020202020204" pitchFamily="34" charset="0"/>
        </a:defRPr>
      </a:pPr>
      <a:endParaRPr lang="da-DK"/>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barChart>
        <c:barDir val="bar"/>
        <c:grouping val="clustered"/>
        <c:varyColors val="0"/>
        <c:ser>
          <c:idx val="0"/>
          <c:order val="0"/>
          <c:spPr>
            <a:solidFill>
              <a:schemeClr val="accent1"/>
            </a:solidFill>
            <a:ln>
              <a:noFill/>
            </a:ln>
            <a:effectLst/>
          </c:spPr>
          <c:invertIfNegative val="0"/>
          <c:cat>
            <c:strRef>
              <c:f>'Existing reuse tool'!$A$25:$A$35</c:f>
              <c:strCache>
                <c:ptCount val="11"/>
                <c:pt idx="0">
                  <c:v>Balconies</c:v>
                </c:pt>
                <c:pt idx="1">
                  <c:v>Columns and beams</c:v>
                </c:pt>
                <c:pt idx="2">
                  <c:v>Floor decks</c:v>
                </c:pt>
                <c:pt idx="3">
                  <c:v>Foundations</c:v>
                </c:pt>
                <c:pt idx="4">
                  <c:v>Ground floor slab</c:v>
                </c:pt>
                <c:pt idx="5">
                  <c:v>Inner walls</c:v>
                </c:pt>
                <c:pt idx="6">
                  <c:v>Outer walls</c:v>
                </c:pt>
                <c:pt idx="7">
                  <c:v>Roof</c:v>
                </c:pt>
                <c:pt idx="8">
                  <c:v>Stairs</c:v>
                </c:pt>
                <c:pt idx="9">
                  <c:v>Technical installations</c:v>
                </c:pt>
                <c:pt idx="10">
                  <c:v>Windows and doors</c:v>
                </c:pt>
              </c:strCache>
            </c:strRef>
          </c:cat>
          <c:val>
            <c:numRef>
              <c:f>'Existing reuse tool'!$D$42:$D$52</c:f>
              <c:numCache>
                <c:formatCode>0.00</c:formatCode>
                <c:ptCount val="11"/>
                <c:pt idx="0">
                  <c:v>7.9319710154127209E-3</c:v>
                </c:pt>
                <c:pt idx="1">
                  <c:v>4.2969211480675458E-2</c:v>
                </c:pt>
                <c:pt idx="2">
                  <c:v>1.5548162042523916</c:v>
                </c:pt>
                <c:pt idx="3">
                  <c:v>0.46019016393401913</c:v>
                </c:pt>
                <c:pt idx="4">
                  <c:v>0.6559992714018319</c:v>
                </c:pt>
                <c:pt idx="5">
                  <c:v>0.35148500190629134</c:v>
                </c:pt>
                <c:pt idx="6">
                  <c:v>1.0274729370112063</c:v>
                </c:pt>
                <c:pt idx="7">
                  <c:v>0.48634424392603909</c:v>
                </c:pt>
                <c:pt idx="8">
                  <c:v>7.3659090495667975E-2</c:v>
                </c:pt>
                <c:pt idx="9">
                  <c:v>0.4153734025359756</c:v>
                </c:pt>
                <c:pt idx="10">
                  <c:v>0.36930442285144838</c:v>
                </c:pt>
              </c:numCache>
            </c:numRef>
          </c:val>
          <c:extLst>
            <c:ext xmlns:c16="http://schemas.microsoft.com/office/drawing/2014/chart" uri="{C3380CC4-5D6E-409C-BE32-E72D297353CC}">
              <c16:uniqueId val="{00000000-4D88-40B9-875F-D25131241D5F}"/>
            </c:ext>
          </c:extLst>
        </c:ser>
        <c:ser>
          <c:idx val="1"/>
          <c:order val="1"/>
          <c:spPr>
            <a:solidFill>
              <a:schemeClr val="accent2"/>
            </a:solidFill>
            <a:ln>
              <a:noFill/>
            </a:ln>
            <a:effectLst/>
          </c:spPr>
          <c:invertIfNegative val="0"/>
          <c:cat>
            <c:strRef>
              <c:f>'Existing reuse tool'!$A$25:$A$35</c:f>
              <c:strCache>
                <c:ptCount val="11"/>
                <c:pt idx="0">
                  <c:v>Balconies</c:v>
                </c:pt>
                <c:pt idx="1">
                  <c:v>Columns and beams</c:v>
                </c:pt>
                <c:pt idx="2">
                  <c:v>Floor decks</c:v>
                </c:pt>
                <c:pt idx="3">
                  <c:v>Foundations</c:v>
                </c:pt>
                <c:pt idx="4">
                  <c:v>Ground floor slab</c:v>
                </c:pt>
                <c:pt idx="5">
                  <c:v>Inner walls</c:v>
                </c:pt>
                <c:pt idx="6">
                  <c:v>Outer walls</c:v>
                </c:pt>
                <c:pt idx="7">
                  <c:v>Roof</c:v>
                </c:pt>
                <c:pt idx="8">
                  <c:v>Stairs</c:v>
                </c:pt>
                <c:pt idx="9">
                  <c:v>Technical installations</c:v>
                </c:pt>
                <c:pt idx="10">
                  <c:v>Windows and doors</c:v>
                </c:pt>
              </c:strCache>
            </c:strRef>
          </c:cat>
          <c:val>
            <c:numRef>
              <c:f>'Existing reuse tool'!$A$25:$A$35</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1-4D88-40B9-875F-D25131241D5F}"/>
            </c:ext>
          </c:extLst>
        </c:ser>
        <c:dLbls>
          <c:showLegendKey val="0"/>
          <c:showVal val="0"/>
          <c:showCatName val="0"/>
          <c:showSerName val="0"/>
          <c:showPercent val="0"/>
          <c:showBubbleSize val="0"/>
        </c:dLbls>
        <c:gapWidth val="182"/>
        <c:axId val="506011759"/>
        <c:axId val="506024239"/>
      </c:barChart>
      <c:catAx>
        <c:axId val="506011759"/>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506024239"/>
        <c:crosses val="autoZero"/>
        <c:auto val="1"/>
        <c:lblAlgn val="ctr"/>
        <c:lblOffset val="100"/>
        <c:noMultiLvlLbl val="0"/>
      </c:catAx>
      <c:valAx>
        <c:axId val="506024239"/>
        <c:scaling>
          <c:orientation val="minMax"/>
        </c:scaling>
        <c:delete val="0"/>
        <c:axPos val="t"/>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506011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pieChart>
        <c:varyColors val="1"/>
        <c:ser>
          <c:idx val="0"/>
          <c:order val="0"/>
          <c:tx>
            <c:v>Low</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D74-494D-AE36-6147433393C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D74-494D-AE36-6147433393C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D74-494D-AE36-6147433393C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D74-494D-AE36-6147433393C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D74-494D-AE36-6147433393CF}"/>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3D74-494D-AE36-6147433393CF}"/>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3D74-494D-AE36-6147433393CF}"/>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3D74-494D-AE36-6147433393CF}"/>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3D74-494D-AE36-6147433393CF}"/>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3D74-494D-AE36-6147433393CF}"/>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3D74-494D-AE36-6147433393CF}"/>
              </c:ext>
            </c:extLst>
          </c:dPt>
          <c:cat>
            <c:strRef>
              <c:f>'Existing reuse tool'!$A$25:$A$35</c:f>
              <c:strCache>
                <c:ptCount val="11"/>
                <c:pt idx="0">
                  <c:v>Balconies</c:v>
                </c:pt>
                <c:pt idx="1">
                  <c:v>Columns and beams</c:v>
                </c:pt>
                <c:pt idx="2">
                  <c:v>Floor decks</c:v>
                </c:pt>
                <c:pt idx="3">
                  <c:v>Foundations</c:v>
                </c:pt>
                <c:pt idx="4">
                  <c:v>Ground floor slab</c:v>
                </c:pt>
                <c:pt idx="5">
                  <c:v>Inner walls</c:v>
                </c:pt>
                <c:pt idx="6">
                  <c:v>Outer walls</c:v>
                </c:pt>
                <c:pt idx="7">
                  <c:v>Roof</c:v>
                </c:pt>
                <c:pt idx="8">
                  <c:v>Stairs</c:v>
                </c:pt>
                <c:pt idx="9">
                  <c:v>Technical installations</c:v>
                </c:pt>
                <c:pt idx="10">
                  <c:v>Windows and doors</c:v>
                </c:pt>
              </c:strCache>
            </c:strRef>
          </c:cat>
          <c:val>
            <c:numRef>
              <c:f>'Existing reuse tool'!$K$42:$K$52</c:f>
              <c:numCache>
                <c:formatCode>0.00</c:formatCode>
                <c:ptCount val="11"/>
                <c:pt idx="0">
                  <c:v>0</c:v>
                </c:pt>
                <c:pt idx="1">
                  <c:v>0</c:v>
                </c:pt>
                <c:pt idx="2">
                  <c:v>58.151274489986996</c:v>
                </c:pt>
                <c:pt idx="3">
                  <c:v>0</c:v>
                </c:pt>
                <c:pt idx="4">
                  <c:v>2.5730056175624223</c:v>
                </c:pt>
                <c:pt idx="5">
                  <c:v>17.790585774810907</c:v>
                </c:pt>
                <c:pt idx="6">
                  <c:v>73.161735012358648</c:v>
                </c:pt>
                <c:pt idx="7">
                  <c:v>9.2094119039123257</c:v>
                </c:pt>
                <c:pt idx="8">
                  <c:v>0</c:v>
                </c:pt>
                <c:pt idx="9">
                  <c:v>0</c:v>
                </c:pt>
                <c:pt idx="10">
                  <c:v>11.090682233059276</c:v>
                </c:pt>
              </c:numCache>
            </c:numRef>
          </c:val>
          <c:extLst>
            <c:ext xmlns:c16="http://schemas.microsoft.com/office/drawing/2014/chart" uri="{C3380CC4-5D6E-409C-BE32-E72D297353CC}">
              <c16:uniqueId val="{00000000-1F3E-4095-B913-C3B121080881}"/>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pieChart>
        <c:varyColors val="1"/>
        <c:ser>
          <c:idx val="1"/>
          <c:order val="0"/>
          <c:tx>
            <c:v>High</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8-A889-4937-A3C9-F2A128FD7EB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A-A889-4937-A3C9-F2A128FD7EB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C-A889-4937-A3C9-F2A128FD7EB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E-A889-4937-A3C9-F2A128FD7EB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20-A889-4937-A3C9-F2A128FD7EB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22-A889-4937-A3C9-F2A128FD7EB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24-A889-4937-A3C9-F2A128FD7EBA}"/>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26-A889-4937-A3C9-F2A128FD7EBA}"/>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28-A889-4937-A3C9-F2A128FD7EBA}"/>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2A-A889-4937-A3C9-F2A128FD7EBA}"/>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2C-A889-4937-A3C9-F2A128FD7EBA}"/>
              </c:ext>
            </c:extLst>
          </c:dPt>
          <c:cat>
            <c:strRef>
              <c:f>'Existing reuse tool'!$A$25:$A$35</c:f>
              <c:strCache>
                <c:ptCount val="11"/>
                <c:pt idx="0">
                  <c:v>Balconies</c:v>
                </c:pt>
                <c:pt idx="1">
                  <c:v>Columns and beams</c:v>
                </c:pt>
                <c:pt idx="2">
                  <c:v>Floor decks</c:v>
                </c:pt>
                <c:pt idx="3">
                  <c:v>Foundations</c:v>
                </c:pt>
                <c:pt idx="4">
                  <c:v>Ground floor slab</c:v>
                </c:pt>
                <c:pt idx="5">
                  <c:v>Inner walls</c:v>
                </c:pt>
                <c:pt idx="6">
                  <c:v>Outer walls</c:v>
                </c:pt>
                <c:pt idx="7">
                  <c:v>Roof</c:v>
                </c:pt>
                <c:pt idx="8">
                  <c:v>Stairs</c:v>
                </c:pt>
                <c:pt idx="9">
                  <c:v>Technical installations</c:v>
                </c:pt>
                <c:pt idx="10">
                  <c:v>Windows and doors</c:v>
                </c:pt>
              </c:strCache>
            </c:strRef>
          </c:cat>
          <c:val>
            <c:numRef>
              <c:f>'Existing reuse tool'!$L$42:$L$52</c:f>
              <c:numCache>
                <c:formatCode>0.00</c:formatCode>
                <c:ptCount val="11"/>
                <c:pt idx="0">
                  <c:v>0</c:v>
                </c:pt>
                <c:pt idx="1">
                  <c:v>60.618061233381262</c:v>
                </c:pt>
                <c:pt idx="2">
                  <c:v>241.17161224550108</c:v>
                </c:pt>
                <c:pt idx="3">
                  <c:v>309.96341762775785</c:v>
                </c:pt>
                <c:pt idx="4">
                  <c:v>105.93968726726546</c:v>
                </c:pt>
                <c:pt idx="5">
                  <c:v>35.339618587170065</c:v>
                </c:pt>
                <c:pt idx="6">
                  <c:v>141.08667935695647</c:v>
                </c:pt>
                <c:pt idx="7">
                  <c:v>110.80951548280051</c:v>
                </c:pt>
                <c:pt idx="8">
                  <c:v>48.793214303382882</c:v>
                </c:pt>
                <c:pt idx="9">
                  <c:v>262.22788706873581</c:v>
                </c:pt>
                <c:pt idx="10">
                  <c:v>72.442789453680462</c:v>
                </c:pt>
              </c:numCache>
            </c:numRef>
          </c:val>
          <c:extLst>
            <c:ext xmlns:c16="http://schemas.microsoft.com/office/drawing/2014/chart" uri="{C3380CC4-5D6E-409C-BE32-E72D297353CC}">
              <c16:uniqueId val="{0000002D-A889-4937-A3C9-F2A128FD7EB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5">
  <a:schemeClr val="accent2"/>
</cs:colorStyle>
</file>

<file path=xl/charts/colors8.xml><?xml version="1.0" encoding="utf-8"?>
<cs:colorStyle xmlns:cs="http://schemas.microsoft.com/office/drawing/2012/chartStyle" xmlns:a="http://schemas.openxmlformats.org/drawingml/2006/main" meth="withinLinear" id="15">
  <a:schemeClr val="accent2"/>
</cs:colorStyle>
</file>

<file path=xl/charts/colors9.xml><?xml version="1.0" encoding="utf-8"?>
<cs:colorStyle xmlns:cs="http://schemas.microsoft.com/office/drawing/2012/chartStyle" xmlns:a="http://schemas.openxmlformats.org/drawingml/2006/main" meth="withinLinear" id="15">
  <a:schemeClr val="accent2"/>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microsoft.com/office/2007/relationships/hdphoto" Target="../media/hdphoto1.wdp"/><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2" Type="http://schemas.microsoft.com/office/2007/relationships/hdphoto" Target="../media/hdphoto2.wdp"/><Relationship Id="rId1" Type="http://schemas.openxmlformats.org/officeDocument/2006/relationships/image" Target="../media/image6.png"/><Relationship Id="rId4" Type="http://schemas.microsoft.com/office/2007/relationships/hdphoto" Target="../media/hdphoto3.wdp"/></Relationships>
</file>

<file path=xl/drawings/_rels/drawing3.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4.xml.rels><?xml version="1.0" encoding="UTF-8" standalone="yes"?>
<Relationships xmlns="http://schemas.openxmlformats.org/package/2006/relationships"><Relationship Id="rId3" Type="http://schemas.openxmlformats.org/officeDocument/2006/relationships/image" Target="../media/image2.png"/><Relationship Id="rId7" Type="http://schemas.microsoft.com/office/2007/relationships/hdphoto" Target="../media/hdphoto1.wdp"/><Relationship Id="rId2" Type="http://schemas.openxmlformats.org/officeDocument/2006/relationships/hyperlink" Target="https://iopscience.iop.org/article/10.1088/1755-1315/1078/1/012097" TargetMode="External"/><Relationship Id="rId1" Type="http://schemas.openxmlformats.org/officeDocument/2006/relationships/image" Target="../media/image8.png"/><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png"/></Relationships>
</file>

<file path=xl/drawings/_rels/drawing5.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1</xdr:col>
      <xdr:colOff>598715</xdr:colOff>
      <xdr:row>5</xdr:row>
      <xdr:rowOff>40532</xdr:rowOff>
    </xdr:from>
    <xdr:to>
      <xdr:col>3</xdr:col>
      <xdr:colOff>531361</xdr:colOff>
      <xdr:row>9</xdr:row>
      <xdr:rowOff>151724</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10293" b="26585"/>
        <a:stretch/>
      </xdr:blipFill>
      <xdr:spPr>
        <a:xfrm>
          <a:off x="1211490" y="1059707"/>
          <a:ext cx="1151846" cy="847792"/>
        </a:xfrm>
        <a:prstGeom prst="rect">
          <a:avLst/>
        </a:prstGeom>
      </xdr:spPr>
    </xdr:pic>
    <xdr:clientData/>
  </xdr:twoCellAnchor>
  <xdr:twoCellAnchor>
    <xdr:from>
      <xdr:col>2</xdr:col>
      <xdr:colOff>85426</xdr:colOff>
      <xdr:row>13</xdr:row>
      <xdr:rowOff>30442</xdr:rowOff>
    </xdr:from>
    <xdr:to>
      <xdr:col>15</xdr:col>
      <xdr:colOff>598766</xdr:colOff>
      <xdr:row>21</xdr:row>
      <xdr:rowOff>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1307801" y="3503892"/>
          <a:ext cx="8523865" cy="2334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rgbClr val="FACA94"/>
              </a:solidFill>
              <a:latin typeface="Avenir Next LT Pro" panose="020B0504020202020204" pitchFamily="34" charset="0"/>
            </a:rPr>
            <a:t>The Existing Reuse Tool is designed to give a rough estimate of the emission savings that can be achieved by reusing parts of exising buildings in new projects (such as reusing the structure of an old building instead of tearing it down to build anew). The tool also visualizes postponed emissions from demolition, which are delayed when we reuse building elements. The tool is meant to support scoping, prioritisation and discussion in planning and very early design stages, but does not provide detailed results.</a:t>
          </a:r>
        </a:p>
      </xdr:txBody>
    </xdr:sp>
    <xdr:clientData/>
  </xdr:twoCellAnchor>
  <xdr:twoCellAnchor>
    <xdr:from>
      <xdr:col>2</xdr:col>
      <xdr:colOff>86472</xdr:colOff>
      <xdr:row>22</xdr:row>
      <xdr:rowOff>28761</xdr:rowOff>
    </xdr:from>
    <xdr:to>
      <xdr:col>15</xdr:col>
      <xdr:colOff>598132</xdr:colOff>
      <xdr:row>29</xdr:row>
      <xdr:rowOff>168088</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1302497" y="6159686"/>
          <a:ext cx="8528535" cy="2225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rgbClr val="FACA94"/>
              </a:solidFill>
              <a:latin typeface="Avenir Next LT Pro" panose="020B0504020202020204" pitchFamily="34" charset="0"/>
            </a:rPr>
            <a:t>The Tool relies primarily on minimum, maximum and average values for climate impact in different building elements and for different building types. These values are derived </a:t>
          </a:r>
          <a:r>
            <a:rPr lang="en-US" sz="1800">
              <a:solidFill>
                <a:srgbClr val="FACA94"/>
              </a:solidFill>
              <a:latin typeface="Avenir Next LT Pro" panose="020B0504020202020204" pitchFamily="34" charset="0"/>
              <a:ea typeface="+mn-ea"/>
              <a:cs typeface="+mn-cs"/>
            </a:rPr>
            <a:t>from 206 case studies provided </a:t>
          </a:r>
          <a:r>
            <a:rPr lang="en-US" sz="1800">
              <a:solidFill>
                <a:srgbClr val="FACA94"/>
              </a:solidFill>
              <a:latin typeface="Avenir Next LT Pro" panose="020B0504020202020204" pitchFamily="34" charset="0"/>
            </a:rPr>
            <a:t>by Sweco. In the future, the tool can be improved by </a:t>
          </a:r>
          <a:r>
            <a:rPr lang="en-US" sz="1800">
              <a:solidFill>
                <a:srgbClr val="FACA94"/>
              </a:solidFill>
              <a:latin typeface="Avenir Next LT Pro" panose="020B0504020202020204" pitchFamily="34" charset="0"/>
              <a:ea typeface="+mn-ea"/>
              <a:cs typeface="+mn-cs"/>
            </a:rPr>
            <a:t>using a larger amount of samples</a:t>
          </a:r>
          <a:r>
            <a:rPr lang="en-US" sz="1800">
              <a:solidFill>
                <a:srgbClr val="FACA94"/>
              </a:solidFill>
              <a:latin typeface="Avenir Next LT Pro" panose="020B0504020202020204" pitchFamily="34" charset="0"/>
            </a:rPr>
            <a:t>. Additional information about the shares of impacts in various life cycle modules, as well as information on historical brick buildings, was obtained from LCAbyg.</a:t>
          </a:r>
        </a:p>
      </xdr:txBody>
    </xdr:sp>
    <xdr:clientData/>
  </xdr:twoCellAnchor>
  <xdr:twoCellAnchor>
    <xdr:from>
      <xdr:col>2</xdr:col>
      <xdr:colOff>74706</xdr:colOff>
      <xdr:row>37</xdr:row>
      <xdr:rowOff>7472</xdr:rowOff>
    </xdr:from>
    <xdr:to>
      <xdr:col>15</xdr:col>
      <xdr:colOff>580016</xdr:colOff>
      <xdr:row>40</xdr:row>
      <xdr:rowOff>0</xdr:rowOff>
    </xdr:to>
    <xdr:sp macro="" textlink="">
      <xdr:nvSpPr>
        <xdr:cNvPr id="5" name="TextBox 4">
          <a:extLst>
            <a:ext uri="{FF2B5EF4-FFF2-40B4-BE49-F238E27FC236}">
              <a16:creationId xmlns:a16="http://schemas.microsoft.com/office/drawing/2014/main" id="{00000000-0008-0000-0000-000005000000}"/>
            </a:ext>
          </a:extLst>
        </xdr:cNvPr>
        <xdr:cNvSpPr txBox="1"/>
      </xdr:nvSpPr>
      <xdr:spPr>
        <a:xfrm>
          <a:off x="1293906" y="10983447"/>
          <a:ext cx="8519010" cy="1170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FACA94"/>
              </a:solidFill>
              <a:latin typeface="Avenir Next LT Pro" panose="020B0504020202020204" pitchFamily="34" charset="0"/>
            </a:rPr>
            <a:t>This tool is part of the toolbox developed for the book "Circular Construction for Urban Development". For more context on the methodology, licensing, version history and other relevant information, please refer to the "Read More" tab in this spreadsheet.</a:t>
          </a:r>
        </a:p>
      </xdr:txBody>
    </xdr:sp>
    <xdr:clientData/>
  </xdr:twoCellAnchor>
  <xdr:twoCellAnchor editAs="oneCell">
    <xdr:from>
      <xdr:col>10</xdr:col>
      <xdr:colOff>218009</xdr:colOff>
      <xdr:row>42</xdr:row>
      <xdr:rowOff>14353</xdr:rowOff>
    </xdr:from>
    <xdr:to>
      <xdr:col>12</xdr:col>
      <xdr:colOff>98161</xdr:colOff>
      <xdr:row>43</xdr:row>
      <xdr:rowOff>45379</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2">
          <a:alphaModFix amt="70000"/>
        </a:blip>
        <a:stretch>
          <a:fillRect/>
        </a:stretch>
      </xdr:blipFill>
      <xdr:spPr>
        <a:xfrm>
          <a:off x="6383951" y="11941310"/>
          <a:ext cx="1094935" cy="215083"/>
        </a:xfrm>
        <a:prstGeom prst="rect">
          <a:avLst/>
        </a:prstGeom>
      </xdr:spPr>
    </xdr:pic>
    <xdr:clientData/>
  </xdr:twoCellAnchor>
  <xdr:twoCellAnchor editAs="oneCell">
    <xdr:from>
      <xdr:col>13</xdr:col>
      <xdr:colOff>98004</xdr:colOff>
      <xdr:row>42</xdr:row>
      <xdr:rowOff>19296</xdr:rowOff>
    </xdr:from>
    <xdr:to>
      <xdr:col>15</xdr:col>
      <xdr:colOff>640504</xdr:colOff>
      <xdr:row>43</xdr:row>
      <xdr:rowOff>46525</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3">
          <a:alphaModFix amt="70000"/>
        </a:blip>
        <a:stretch>
          <a:fillRect/>
        </a:stretch>
      </xdr:blipFill>
      <xdr:spPr>
        <a:xfrm>
          <a:off x="8086120" y="11946253"/>
          <a:ext cx="1757283" cy="211286"/>
        </a:xfrm>
        <a:prstGeom prst="rect">
          <a:avLst/>
        </a:prstGeom>
      </xdr:spPr>
    </xdr:pic>
    <xdr:clientData/>
  </xdr:twoCellAnchor>
  <xdr:twoCellAnchor editAs="oneCell">
    <xdr:from>
      <xdr:col>6</xdr:col>
      <xdr:colOff>417791</xdr:colOff>
      <xdr:row>42</xdr:row>
      <xdr:rowOff>21807</xdr:rowOff>
    </xdr:from>
    <xdr:to>
      <xdr:col>9</xdr:col>
      <xdr:colOff>218167</xdr:colOff>
      <xdr:row>43</xdr:row>
      <xdr:rowOff>51468</xdr:rowOff>
    </xdr:to>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4">
          <a:alphaModFix amt="70000"/>
        </a:blip>
        <a:stretch>
          <a:fillRect/>
        </a:stretch>
      </xdr:blipFill>
      <xdr:spPr>
        <a:xfrm>
          <a:off x="4154168" y="11948764"/>
          <a:ext cx="1622550" cy="213718"/>
        </a:xfrm>
        <a:prstGeom prst="rect">
          <a:avLst/>
        </a:prstGeom>
      </xdr:spPr>
    </xdr:pic>
    <xdr:clientData/>
  </xdr:twoCellAnchor>
  <xdr:twoCellAnchor editAs="oneCell">
    <xdr:from>
      <xdr:col>2</xdr:col>
      <xdr:colOff>147246</xdr:colOff>
      <xdr:row>41</xdr:row>
      <xdr:rowOff>174853</xdr:rowOff>
    </xdr:from>
    <xdr:to>
      <xdr:col>5</xdr:col>
      <xdr:colOff>509978</xdr:colOff>
      <xdr:row>43</xdr:row>
      <xdr:rowOff>129342</xdr:rowOff>
    </xdr:to>
    <xdr:pic>
      <xdr:nvPicPr>
        <xdr:cNvPr id="13" name="Picture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rightnessContrast bright="5000" contrast="-40000"/>
                  </a14:imgEffect>
                </a14:imgLayer>
              </a14:imgProps>
            </a:ext>
            <a:ext uri="{28A0092B-C50C-407E-A947-70E740481C1C}">
              <a14:useLocalDpi xmlns:a14="http://schemas.microsoft.com/office/drawing/2010/main" val="0"/>
            </a:ext>
          </a:extLst>
        </a:blip>
        <a:stretch>
          <a:fillRect/>
        </a:stretch>
      </xdr:blipFill>
      <xdr:spPr>
        <a:xfrm>
          <a:off x="1362029" y="11917752"/>
          <a:ext cx="2184906" cy="32260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581933</xdr:colOff>
      <xdr:row>10</xdr:row>
      <xdr:rowOff>149679</xdr:rowOff>
    </xdr:from>
    <xdr:to>
      <xdr:col>20</xdr:col>
      <xdr:colOff>571500</xdr:colOff>
      <xdr:row>43</xdr:row>
      <xdr:rowOff>108856</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1167040" y="2272393"/>
          <a:ext cx="17706067" cy="65722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rgbClr val="E36037"/>
              </a:solidFill>
              <a:latin typeface="Avenir Next LT Pro" panose="020B0504020202020204" pitchFamily="34" charset="0"/>
            </a:rPr>
            <a:t>The tool takes into account</a:t>
          </a:r>
          <a:r>
            <a:rPr lang="en-US" sz="1800" baseline="0">
              <a:solidFill>
                <a:srgbClr val="E36037"/>
              </a:solidFill>
              <a:latin typeface="Avenir Next LT Pro" panose="020B0504020202020204" pitchFamily="34" charset="0"/>
            </a:rPr>
            <a:t> two scenario use cases. </a:t>
          </a:r>
          <a:r>
            <a:rPr lang="en-US" sz="1800" i="1" baseline="0">
              <a:solidFill>
                <a:srgbClr val="E36037"/>
              </a:solidFill>
              <a:latin typeface="Avenir Next LT Pro" panose="020B0504020202020204" pitchFamily="34" charset="0"/>
            </a:rPr>
            <a:t>Use Case 1</a:t>
          </a:r>
          <a:r>
            <a:rPr lang="en-US" sz="1800" baseline="0">
              <a:solidFill>
                <a:srgbClr val="E36037"/>
              </a:solidFill>
              <a:latin typeface="Avenir Next LT Pro" panose="020B0504020202020204" pitchFamily="34" charset="0"/>
            </a:rPr>
            <a:t> provides rough estimates of carbon emissions reduction in new buildings, obtained through the reuse of elements from existing buildings, as well as by avoiding the installation of newly manufactured elements.  </a:t>
          </a:r>
          <a:r>
            <a:rPr lang="en-US" sz="1800" i="1" baseline="0">
              <a:solidFill>
                <a:srgbClr val="E36037"/>
              </a:solidFill>
              <a:latin typeface="Avenir Next LT Pro" panose="020B0504020202020204" pitchFamily="34" charset="0"/>
            </a:rPr>
            <a:t>Use Case 2</a:t>
          </a:r>
          <a:r>
            <a:rPr lang="en-US" sz="1800" baseline="0">
              <a:solidFill>
                <a:srgbClr val="E36037"/>
              </a:solidFill>
              <a:latin typeface="Avenir Next LT Pro" panose="020B0504020202020204" pitchFamily="34" charset="0"/>
            </a:rPr>
            <a:t> estimates the postponed emissions when an element from an existing building is reused instead of demolished. While these emissions are not avoided or subtracted from LCA results, delaying them is beneficial. Note that the two use cases are not mutually exclusive: if you are reusing elements in a new building, you are </a:t>
          </a:r>
          <a:r>
            <a:rPr lang="en-US" sz="1800" i="1" baseline="0">
              <a:solidFill>
                <a:srgbClr val="E36037"/>
              </a:solidFill>
              <a:latin typeface="Avenir Next LT Pro" panose="020B0504020202020204" pitchFamily="34" charset="0"/>
            </a:rPr>
            <a:t>also</a:t>
          </a:r>
          <a:r>
            <a:rPr lang="en-US" sz="1800" i="0" baseline="0">
              <a:solidFill>
                <a:srgbClr val="E36037"/>
              </a:solidFill>
              <a:latin typeface="Avenir Next LT Pro" panose="020B0504020202020204" pitchFamily="34" charset="0"/>
            </a:rPr>
            <a:t> postponing their demolition!</a:t>
          </a:r>
          <a:endParaRPr lang="en-US" sz="1800" baseline="0">
            <a:solidFill>
              <a:srgbClr val="E36037"/>
            </a:solidFill>
            <a:latin typeface="Avenir Next LT Pro" panose="020B0504020202020204" pitchFamily="34" charset="0"/>
          </a:endParaRPr>
        </a:p>
        <a:p>
          <a:endParaRPr lang="en-US" sz="1800" baseline="0">
            <a:solidFill>
              <a:srgbClr val="E36037"/>
            </a:solidFill>
            <a:latin typeface="Avenir Next LT Pro Demi" panose="020B0704020202020204" pitchFamily="34" charset="0"/>
          </a:endParaRPr>
        </a:p>
        <a:p>
          <a:r>
            <a:rPr lang="en-US" sz="1800" u="sng">
              <a:solidFill>
                <a:srgbClr val="E36037"/>
              </a:solidFill>
              <a:latin typeface="Avenir Next LT Pro Demi" panose="020B0704020202020204" pitchFamily="34" charset="0"/>
            </a:rPr>
            <a:t>Use Case</a:t>
          </a:r>
          <a:r>
            <a:rPr lang="en-US" sz="1800" u="sng" baseline="0">
              <a:solidFill>
                <a:srgbClr val="E36037"/>
              </a:solidFill>
              <a:latin typeface="Avenir Next LT Pro Demi" panose="020B0704020202020204" pitchFamily="34" charset="0"/>
            </a:rPr>
            <a:t> 1</a:t>
          </a:r>
          <a:r>
            <a:rPr lang="en-US" sz="1800" baseline="0">
              <a:solidFill>
                <a:srgbClr val="E36037"/>
              </a:solidFill>
              <a:latin typeface="Avenir Next LT Pro Demi" panose="020B0704020202020204" pitchFamily="34" charset="0"/>
            </a:rPr>
            <a:t>: </a:t>
          </a:r>
          <a:r>
            <a:rPr lang="en-US" sz="1800" baseline="0">
              <a:solidFill>
                <a:srgbClr val="E36037"/>
              </a:solidFill>
              <a:latin typeface="Avenir Next LT Pro" panose="020B0504020202020204" pitchFamily="34" charset="0"/>
            </a:rPr>
            <a:t>A new building is designed to reuse elements from existing buildings.</a:t>
          </a:r>
          <a:r>
            <a:rPr lang="en-US" sz="1800" baseline="0">
              <a:solidFill>
                <a:srgbClr val="FF0000"/>
              </a:solidFill>
              <a:latin typeface="Avenir Next LT Pro" panose="020B05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endParaRPr lang="en-US" sz="1800">
            <a:solidFill>
              <a:srgbClr val="E36037"/>
            </a:solidFill>
            <a:effectLst/>
            <a:latin typeface="Avenir Next LT Pro Demi" panose="020B0704020202020204" pitchFamily="34"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800">
            <a:solidFill>
              <a:srgbClr val="E36037"/>
            </a:solidFill>
            <a:effectLst/>
            <a:latin typeface="Avenir Next LT Pro Demi" panose="020B0704020202020204" pitchFamily="34"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800">
            <a:solidFill>
              <a:srgbClr val="E36037"/>
            </a:solidFill>
            <a:effectLst/>
            <a:latin typeface="Avenir Next LT Pro Demi" panose="020B0704020202020204" pitchFamily="34"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800">
            <a:solidFill>
              <a:srgbClr val="E36037"/>
            </a:solidFill>
            <a:effectLst/>
            <a:latin typeface="Avenir Next LT Pro Demi" panose="020B0704020202020204" pitchFamily="34"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800">
            <a:solidFill>
              <a:srgbClr val="E36037"/>
            </a:solidFill>
            <a:effectLst/>
            <a:latin typeface="Avenir Next LT Pro Demi" panose="020B0704020202020204" pitchFamily="34"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800">
            <a:solidFill>
              <a:srgbClr val="E36037"/>
            </a:solidFill>
            <a:effectLst/>
            <a:latin typeface="Avenir Next LT Pro Demi" panose="020B0704020202020204" pitchFamily="34"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800">
            <a:solidFill>
              <a:srgbClr val="E36037"/>
            </a:solidFill>
            <a:effectLst/>
            <a:latin typeface="Avenir Next LT Pro Demi" panose="020B0704020202020204" pitchFamily="34"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800">
            <a:solidFill>
              <a:srgbClr val="E36037"/>
            </a:solidFill>
            <a:effectLst/>
            <a:latin typeface="Avenir Next LT Pro Demi" panose="020B0704020202020204" pitchFamily="34"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800">
            <a:solidFill>
              <a:srgbClr val="E36037"/>
            </a:solidFill>
            <a:effectLst/>
            <a:latin typeface="Avenir Next LT Pro Demi" panose="020B0704020202020204" pitchFamily="34"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800">
            <a:solidFill>
              <a:srgbClr val="E36037"/>
            </a:solidFill>
            <a:effectLst/>
            <a:latin typeface="Avenir Next LT Pro Demi" panose="020B0704020202020204" pitchFamily="34"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800">
            <a:solidFill>
              <a:srgbClr val="E36037"/>
            </a:solidFill>
            <a:effectLst/>
            <a:latin typeface="Avenir Next LT Pro Demi" panose="020B0704020202020204" pitchFamily="34"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800">
            <a:solidFill>
              <a:srgbClr val="E36037"/>
            </a:solidFill>
            <a:effectLst/>
            <a:latin typeface="Avenir Next LT Pro Demi" panose="020B0704020202020204" pitchFamily="34"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800">
            <a:solidFill>
              <a:srgbClr val="E36037"/>
            </a:solidFill>
            <a:effectLst/>
            <a:latin typeface="Avenir Next LT Pro Demi" panose="020B0704020202020204" pitchFamily="34"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800">
            <a:solidFill>
              <a:srgbClr val="E36037"/>
            </a:solidFill>
            <a:effectLst/>
            <a:latin typeface="Avenir Next LT Pro Demi" panose="020B0704020202020204" pitchFamily="34"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800" u="sng">
              <a:solidFill>
                <a:srgbClr val="E36037"/>
              </a:solidFill>
              <a:effectLst/>
              <a:latin typeface="Avenir Next LT Pro Demi" panose="020B0704020202020204" pitchFamily="34" charset="0"/>
              <a:ea typeface="+mn-ea"/>
              <a:cs typeface="+mn-cs"/>
            </a:rPr>
            <a:t>Use Case</a:t>
          </a:r>
          <a:r>
            <a:rPr lang="en-US" sz="1800" u="sng" baseline="0">
              <a:solidFill>
                <a:srgbClr val="E36037"/>
              </a:solidFill>
              <a:effectLst/>
              <a:latin typeface="Avenir Next LT Pro Demi" panose="020B0704020202020204" pitchFamily="34" charset="0"/>
              <a:ea typeface="+mn-ea"/>
              <a:cs typeface="+mn-cs"/>
            </a:rPr>
            <a:t> 2</a:t>
          </a:r>
          <a:r>
            <a:rPr lang="en-US" sz="1800" baseline="0">
              <a:solidFill>
                <a:srgbClr val="E36037"/>
              </a:solidFill>
              <a:effectLst/>
              <a:latin typeface="Avenir Next LT Pro Demi" panose="020B0704020202020204" pitchFamily="34" charset="0"/>
              <a:ea typeface="+mn-ea"/>
              <a:cs typeface="+mn-cs"/>
            </a:rPr>
            <a:t>: </a:t>
          </a:r>
          <a:r>
            <a:rPr lang="en-US" sz="1800">
              <a:solidFill>
                <a:srgbClr val="E36037"/>
              </a:solidFill>
              <a:effectLst/>
              <a:latin typeface="Avenir Next LT Pro" panose="020B0504020202020204" pitchFamily="34" charset="0"/>
              <a:ea typeface="+mn-ea"/>
              <a:cs typeface="+mn-cs"/>
            </a:rPr>
            <a:t>The emissions associated</a:t>
          </a:r>
          <a:r>
            <a:rPr lang="en-US" sz="1800" baseline="0">
              <a:solidFill>
                <a:srgbClr val="E36037"/>
              </a:solidFill>
              <a:effectLst/>
              <a:latin typeface="Avenir Next LT Pro" panose="020B0504020202020204" pitchFamily="34" charset="0"/>
              <a:ea typeface="+mn-ea"/>
              <a:cs typeface="+mn-cs"/>
            </a:rPr>
            <a:t> with the demolition phase are postponed by reusing, and therefore extending the lifetime, of a whole builing or some of its parts.</a:t>
          </a:r>
          <a:endParaRPr lang="da-DK" sz="1800">
            <a:solidFill>
              <a:srgbClr val="FF0000"/>
            </a:solidFill>
            <a:effectLst/>
            <a:latin typeface="Avenir Next LT Pro" panose="020B0504020202020204" pitchFamily="34" charset="0"/>
          </a:endParaRPr>
        </a:p>
        <a:p>
          <a:endParaRPr lang="en-US" sz="1800" baseline="0">
            <a:solidFill>
              <a:srgbClr val="E36037"/>
            </a:solidFill>
            <a:latin typeface="Avenir Next LT Pro" panose="020B0504020202020204" pitchFamily="34" charset="0"/>
          </a:endParaRPr>
        </a:p>
      </xdr:txBody>
    </xdr:sp>
    <xdr:clientData/>
  </xdr:twoCellAnchor>
  <xdr:twoCellAnchor editAs="oneCell">
    <xdr:from>
      <xdr:col>1</xdr:col>
      <xdr:colOff>435431</xdr:colOff>
      <xdr:row>41</xdr:row>
      <xdr:rowOff>27214</xdr:rowOff>
    </xdr:from>
    <xdr:to>
      <xdr:col>13</xdr:col>
      <xdr:colOff>775607</xdr:colOff>
      <xdr:row>57</xdr:row>
      <xdr:rowOff>11885</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rotWithShape="1">
        <a:blip xmlns:r="http://schemas.openxmlformats.org/officeDocument/2006/relationships" r:embed="rId1">
          <a:extLst>
            <a:ext uri="{BEBA8EAE-BF5A-486C-A8C5-ECC9F3942E4B}">
              <a14:imgProps xmlns:a14="http://schemas.microsoft.com/office/drawing/2010/main">
                <a14:imgLayer r:embed="rId2">
                  <a14:imgEffect>
                    <a14:saturation sat="400000"/>
                  </a14:imgEffect>
                </a14:imgLayer>
              </a14:imgProps>
            </a:ext>
            <a:ext uri="{28A0092B-C50C-407E-A947-70E740481C1C}">
              <a14:useLocalDpi xmlns:a14="http://schemas.microsoft.com/office/drawing/2010/main" val="0"/>
            </a:ext>
          </a:extLst>
        </a:blip>
        <a:srcRect l="8563" t="18872" b="18655"/>
        <a:stretch/>
      </xdr:blipFill>
      <xdr:spPr>
        <a:xfrm>
          <a:off x="1020538" y="8382000"/>
          <a:ext cx="8422819" cy="3032671"/>
        </a:xfrm>
        <a:prstGeom prst="rect">
          <a:avLst/>
        </a:prstGeom>
      </xdr:spPr>
    </xdr:pic>
    <xdr:clientData/>
  </xdr:twoCellAnchor>
  <xdr:twoCellAnchor editAs="oneCell">
    <xdr:from>
      <xdr:col>2</xdr:col>
      <xdr:colOff>13606</xdr:colOff>
      <xdr:row>19</xdr:row>
      <xdr:rowOff>13604</xdr:rowOff>
    </xdr:from>
    <xdr:to>
      <xdr:col>13</xdr:col>
      <xdr:colOff>787754</xdr:colOff>
      <xdr:row>35</xdr:row>
      <xdr:rowOff>81641</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saturation sat="400000"/>
                  </a14:imgEffect>
                </a14:imgLayer>
              </a14:imgProps>
            </a:ext>
            <a:ext uri="{28A0092B-C50C-407E-A947-70E740481C1C}">
              <a14:useLocalDpi xmlns:a14="http://schemas.microsoft.com/office/drawing/2010/main" val="0"/>
            </a:ext>
          </a:extLst>
        </a:blip>
        <a:srcRect l="10762" t="18642" b="17568"/>
        <a:stretch/>
      </xdr:blipFill>
      <xdr:spPr>
        <a:xfrm>
          <a:off x="1183820" y="4177390"/>
          <a:ext cx="8271684" cy="3116037"/>
        </a:xfrm>
        <a:prstGeom prst="rect">
          <a:avLst/>
        </a:prstGeom>
      </xdr:spPr>
    </xdr:pic>
    <xdr:clientData/>
  </xdr:twoCellAnchor>
  <xdr:twoCellAnchor>
    <xdr:from>
      <xdr:col>14</xdr:col>
      <xdr:colOff>67583</xdr:colOff>
      <xdr:row>58</xdr:row>
      <xdr:rowOff>95252</xdr:rowOff>
    </xdr:from>
    <xdr:to>
      <xdr:col>16</xdr:col>
      <xdr:colOff>1340758</xdr:colOff>
      <xdr:row>60</xdr:row>
      <xdr:rowOff>231322</xdr:rowOff>
    </xdr:to>
    <xdr:sp macro="" textlink="">
      <xdr:nvSpPr>
        <xdr:cNvPr id="9" name="TextBox 8">
          <a:extLst>
            <a:ext uri="{FF2B5EF4-FFF2-40B4-BE49-F238E27FC236}">
              <a16:creationId xmlns:a16="http://schemas.microsoft.com/office/drawing/2014/main" id="{00000000-0008-0000-0100-000009000000}"/>
            </a:ext>
          </a:extLst>
        </xdr:cNvPr>
        <xdr:cNvSpPr txBox="1"/>
      </xdr:nvSpPr>
      <xdr:spPr>
        <a:xfrm>
          <a:off x="10218512" y="9729109"/>
          <a:ext cx="3096532" cy="4898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800" b="1">
              <a:solidFill>
                <a:srgbClr val="E36037"/>
              </a:solidFill>
              <a:latin typeface="Bradley Hand ITC" panose="03070402050302030203" pitchFamily="66" charset="0"/>
            </a:rPr>
            <a:t>Choose use case scenario</a:t>
          </a:r>
        </a:p>
      </xdr:txBody>
    </xdr:sp>
    <xdr:clientData/>
  </xdr:twoCellAnchor>
  <xdr:twoCellAnchor>
    <xdr:from>
      <xdr:col>10</xdr:col>
      <xdr:colOff>146504</xdr:colOff>
      <xdr:row>58</xdr:row>
      <xdr:rowOff>28781</xdr:rowOff>
    </xdr:from>
    <xdr:to>
      <xdr:col>14</xdr:col>
      <xdr:colOff>24493</xdr:colOff>
      <xdr:row>61</xdr:row>
      <xdr:rowOff>162353</xdr:rowOff>
    </xdr:to>
    <xdr:sp macro="" textlink="">
      <xdr:nvSpPr>
        <xdr:cNvPr id="10" name="Freeform: Shape 9">
          <a:extLst>
            <a:ext uri="{FF2B5EF4-FFF2-40B4-BE49-F238E27FC236}">
              <a16:creationId xmlns:a16="http://schemas.microsoft.com/office/drawing/2014/main" id="{00000000-0008-0000-0100-00000A000000}"/>
            </a:ext>
          </a:extLst>
        </xdr:cNvPr>
        <xdr:cNvSpPr/>
      </xdr:nvSpPr>
      <xdr:spPr>
        <a:xfrm>
          <a:off x="5888718" y="9662638"/>
          <a:ext cx="4286704" cy="786715"/>
        </a:xfrm>
        <a:custGeom>
          <a:avLst/>
          <a:gdLst>
            <a:gd name="connsiteX0" fmla="*/ 0 w 3061607"/>
            <a:gd name="connsiteY0" fmla="*/ 762251 h 786715"/>
            <a:gd name="connsiteX1" fmla="*/ 734786 w 3061607"/>
            <a:gd name="connsiteY1" fmla="*/ 762251 h 786715"/>
            <a:gd name="connsiteX2" fmla="*/ 1197429 w 3061607"/>
            <a:gd name="connsiteY2" fmla="*/ 721429 h 786715"/>
            <a:gd name="connsiteX3" fmla="*/ 1483179 w 3061607"/>
            <a:gd name="connsiteY3" fmla="*/ 626179 h 786715"/>
            <a:gd name="connsiteX4" fmla="*/ 2109107 w 3061607"/>
            <a:gd name="connsiteY4" fmla="*/ 408465 h 786715"/>
            <a:gd name="connsiteX5" fmla="*/ 2422072 w 3061607"/>
            <a:gd name="connsiteY5" fmla="*/ 177143 h 786715"/>
            <a:gd name="connsiteX6" fmla="*/ 2476500 w 3061607"/>
            <a:gd name="connsiteY6" fmla="*/ 95501 h 786715"/>
            <a:gd name="connsiteX7" fmla="*/ 2462893 w 3061607"/>
            <a:gd name="connsiteY7" fmla="*/ 251 h 786715"/>
            <a:gd name="connsiteX8" fmla="*/ 2258786 w 3061607"/>
            <a:gd name="connsiteY8" fmla="*/ 81893 h 786715"/>
            <a:gd name="connsiteX9" fmla="*/ 2394857 w 3061607"/>
            <a:gd name="connsiteY9" fmla="*/ 217965 h 786715"/>
            <a:gd name="connsiteX10" fmla="*/ 2517322 w 3061607"/>
            <a:gd name="connsiteY10" fmla="*/ 231572 h 786715"/>
            <a:gd name="connsiteX11" fmla="*/ 2789464 w 3061607"/>
            <a:gd name="connsiteY11" fmla="*/ 245179 h 786715"/>
            <a:gd name="connsiteX12" fmla="*/ 3061607 w 3061607"/>
            <a:gd name="connsiteY12" fmla="*/ 258786 h 7867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3061607" h="786715">
              <a:moveTo>
                <a:pt x="0" y="762251"/>
              </a:moveTo>
              <a:cubicBezTo>
                <a:pt x="299713" y="805067"/>
                <a:pt x="107201" y="782828"/>
                <a:pt x="734786" y="762251"/>
              </a:cubicBezTo>
              <a:cubicBezTo>
                <a:pt x="854400" y="758329"/>
                <a:pt x="1093675" y="731804"/>
                <a:pt x="1197429" y="721429"/>
              </a:cubicBezTo>
              <a:cubicBezTo>
                <a:pt x="1608597" y="609293"/>
                <a:pt x="1096600" y="755039"/>
                <a:pt x="1483179" y="626179"/>
              </a:cubicBezTo>
              <a:cubicBezTo>
                <a:pt x="1619458" y="580752"/>
                <a:pt x="1968581" y="490166"/>
                <a:pt x="2109107" y="408465"/>
              </a:cubicBezTo>
              <a:cubicBezTo>
                <a:pt x="2221255" y="343263"/>
                <a:pt x="2422072" y="177143"/>
                <a:pt x="2422072" y="177143"/>
              </a:cubicBezTo>
              <a:cubicBezTo>
                <a:pt x="2440215" y="149929"/>
                <a:pt x="2469146" y="127371"/>
                <a:pt x="2476500" y="95501"/>
              </a:cubicBezTo>
              <a:cubicBezTo>
                <a:pt x="2483712" y="64250"/>
                <a:pt x="2494903" y="2252"/>
                <a:pt x="2462893" y="251"/>
              </a:cubicBezTo>
              <a:cubicBezTo>
                <a:pt x="2389759" y="-4320"/>
                <a:pt x="2326822" y="54679"/>
                <a:pt x="2258786" y="81893"/>
              </a:cubicBezTo>
              <a:cubicBezTo>
                <a:pt x="2304143" y="127250"/>
                <a:pt x="2339344" y="185826"/>
                <a:pt x="2394857" y="217965"/>
              </a:cubicBezTo>
              <a:cubicBezTo>
                <a:pt x="2430403" y="238544"/>
                <a:pt x="2476346" y="228746"/>
                <a:pt x="2517322" y="231572"/>
              </a:cubicBezTo>
              <a:cubicBezTo>
                <a:pt x="2607934" y="237821"/>
                <a:pt x="2698814" y="239513"/>
                <a:pt x="2789464" y="245179"/>
              </a:cubicBezTo>
              <a:cubicBezTo>
                <a:pt x="3055392" y="261799"/>
                <a:pt x="2853965" y="258786"/>
                <a:pt x="3061607" y="258786"/>
              </a:cubicBezTo>
            </a:path>
          </a:pathLst>
        </a:custGeom>
        <a:noFill/>
        <a:ln w="28575">
          <a:solidFill>
            <a:srgbClr val="E36037"/>
          </a:solidFill>
          <a:headEnd type="arrow" w="med" len="med"/>
          <a:tailEnd type="none" w="med" len="me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da-DK" sz="1100"/>
        </a:p>
      </xdr:txBody>
    </xdr: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2</xdr:col>
          <xdr:colOff>69850</xdr:colOff>
          <xdr:row>16</xdr:row>
          <xdr:rowOff>241300</xdr:rowOff>
        </xdr:from>
        <xdr:to>
          <xdr:col>7</xdr:col>
          <xdr:colOff>266700</xdr:colOff>
          <xdr:row>18</xdr:row>
          <xdr:rowOff>146050</xdr:rowOff>
        </xdr:to>
        <xdr:sp macro="" textlink="">
          <xdr:nvSpPr>
            <xdr:cNvPr id="3073" name="Button 1" descr="Click to 'Upload LCAbyg'" hidden="1">
              <a:extLst>
                <a:ext uri="{63B3BB69-23CF-44E3-9099-C40C66FF867C}">
                  <a14:compatExt spid="_x0000_s3073"/>
                </a:ext>
                <a:ext uri="{FF2B5EF4-FFF2-40B4-BE49-F238E27FC236}">
                  <a16:creationId xmlns:a16="http://schemas.microsoft.com/office/drawing/2014/main" id="{00000000-0008-0000-0200-0000010C0000}"/>
                </a:ext>
              </a:extLst>
            </xdr:cNvPr>
            <xdr:cNvSpPr/>
          </xdr:nvSpPr>
          <xdr:spPr bwMode="auto">
            <a:xfrm>
              <a:off x="0" y="0"/>
              <a:ext cx="0" cy="0"/>
            </a:xfrm>
            <a:prstGeom prst="rect">
              <a:avLst/>
            </a:prstGeom>
            <a:noFill/>
            <a:ln w="9525">
              <a:miter lim="800000"/>
              <a:headEnd/>
              <a:tailEnd/>
            </a:ln>
          </xdr:spPr>
          <xdr:txBody>
            <a:bodyPr vertOverflow="clip" wrap="square" lIns="45720" tIns="41148" rIns="45720" bIns="41148" anchor="ctr" upright="1"/>
            <a:lstStyle/>
            <a:p>
              <a:pPr algn="ctr" rtl="0">
                <a:defRPr sz="1000"/>
              </a:pPr>
              <a:r>
                <a:rPr lang="da-DK" sz="1400" b="0" i="0" u="none" strike="noStrike" baseline="0">
                  <a:solidFill>
                    <a:srgbClr val="993300"/>
                  </a:solidFill>
                  <a:latin typeface="Avenir Next LT Pro"/>
                </a:rPr>
                <a:t>Return to 1. Getting Started</a:t>
              </a:r>
            </a:p>
          </xdr:txBody>
        </xdr:sp>
        <xdr:clientData/>
      </xdr:twoCellAnchor>
    </mc:Choice>
    <mc:Fallback/>
  </mc:AlternateContent>
  <xdr:twoCellAnchor>
    <xdr:from>
      <xdr:col>2</xdr:col>
      <xdr:colOff>86243</xdr:colOff>
      <xdr:row>16</xdr:row>
      <xdr:rowOff>216416</xdr:rowOff>
    </xdr:from>
    <xdr:to>
      <xdr:col>7</xdr:col>
      <xdr:colOff>276972</xdr:colOff>
      <xdr:row>18</xdr:row>
      <xdr:rowOff>142875</xdr:rowOff>
    </xdr:to>
    <xdr:sp macro="" textlink="">
      <xdr:nvSpPr>
        <xdr:cNvPr id="2" name="Rectangle 1">
          <a:extLst>
            <a:ext uri="{FF2B5EF4-FFF2-40B4-BE49-F238E27FC236}">
              <a16:creationId xmlns:a16="http://schemas.microsoft.com/office/drawing/2014/main" id="{00000000-0008-0000-0200-000002000000}"/>
            </a:ext>
          </a:extLst>
        </xdr:cNvPr>
        <xdr:cNvSpPr/>
      </xdr:nvSpPr>
      <xdr:spPr>
        <a:xfrm>
          <a:off x="1359418" y="4029591"/>
          <a:ext cx="4181704" cy="510659"/>
        </a:xfrm>
        <a:custGeom>
          <a:avLst/>
          <a:gdLst>
            <a:gd name="connsiteX0" fmla="*/ 0 w 4181704"/>
            <a:gd name="connsiteY0" fmla="*/ 0 h 510659"/>
            <a:gd name="connsiteX1" fmla="*/ 597386 w 4181704"/>
            <a:gd name="connsiteY1" fmla="*/ 0 h 510659"/>
            <a:gd name="connsiteX2" fmla="*/ 1194773 w 4181704"/>
            <a:gd name="connsiteY2" fmla="*/ 0 h 510659"/>
            <a:gd name="connsiteX3" fmla="*/ 1875793 w 4181704"/>
            <a:gd name="connsiteY3" fmla="*/ 0 h 510659"/>
            <a:gd name="connsiteX4" fmla="*/ 2347728 w 4181704"/>
            <a:gd name="connsiteY4" fmla="*/ 0 h 510659"/>
            <a:gd name="connsiteX5" fmla="*/ 2861480 w 4181704"/>
            <a:gd name="connsiteY5" fmla="*/ 0 h 510659"/>
            <a:gd name="connsiteX6" fmla="*/ 3542501 w 4181704"/>
            <a:gd name="connsiteY6" fmla="*/ 0 h 510659"/>
            <a:gd name="connsiteX7" fmla="*/ 4181704 w 4181704"/>
            <a:gd name="connsiteY7" fmla="*/ 0 h 510659"/>
            <a:gd name="connsiteX8" fmla="*/ 4181704 w 4181704"/>
            <a:gd name="connsiteY8" fmla="*/ 510659 h 510659"/>
            <a:gd name="connsiteX9" fmla="*/ 3500684 w 4181704"/>
            <a:gd name="connsiteY9" fmla="*/ 510659 h 510659"/>
            <a:gd name="connsiteX10" fmla="*/ 2861480 w 4181704"/>
            <a:gd name="connsiteY10" fmla="*/ 510659 h 510659"/>
            <a:gd name="connsiteX11" fmla="*/ 2180460 w 4181704"/>
            <a:gd name="connsiteY11" fmla="*/ 510659 h 510659"/>
            <a:gd name="connsiteX12" fmla="*/ 1624891 w 4181704"/>
            <a:gd name="connsiteY12" fmla="*/ 510659 h 510659"/>
            <a:gd name="connsiteX13" fmla="*/ 1027504 w 4181704"/>
            <a:gd name="connsiteY13" fmla="*/ 510659 h 510659"/>
            <a:gd name="connsiteX14" fmla="*/ 0 w 4181704"/>
            <a:gd name="connsiteY14" fmla="*/ 510659 h 510659"/>
            <a:gd name="connsiteX15" fmla="*/ 0 w 4181704"/>
            <a:gd name="connsiteY15" fmla="*/ 0 h 5106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Lst>
          <a:rect l="l" t="t" r="r" b="b"/>
          <a:pathLst>
            <a:path w="4181704" h="510659" extrusionOk="0">
              <a:moveTo>
                <a:pt x="0" y="0"/>
              </a:moveTo>
              <a:cubicBezTo>
                <a:pt x="297698" y="-61680"/>
                <a:pt x="434400" y="62745"/>
                <a:pt x="597386" y="0"/>
              </a:cubicBezTo>
              <a:cubicBezTo>
                <a:pt x="760372" y="-62745"/>
                <a:pt x="896527" y="29005"/>
                <a:pt x="1194773" y="0"/>
              </a:cubicBezTo>
              <a:cubicBezTo>
                <a:pt x="1493019" y="-29005"/>
                <a:pt x="1615134" y="12036"/>
                <a:pt x="1875793" y="0"/>
              </a:cubicBezTo>
              <a:cubicBezTo>
                <a:pt x="2136452" y="-12036"/>
                <a:pt x="2226285" y="32166"/>
                <a:pt x="2347728" y="0"/>
              </a:cubicBezTo>
              <a:cubicBezTo>
                <a:pt x="2469172" y="-32166"/>
                <a:pt x="2618605" y="17684"/>
                <a:pt x="2861480" y="0"/>
              </a:cubicBezTo>
              <a:cubicBezTo>
                <a:pt x="3104355" y="-17684"/>
                <a:pt x="3290406" y="41045"/>
                <a:pt x="3542501" y="0"/>
              </a:cubicBezTo>
              <a:cubicBezTo>
                <a:pt x="3794596" y="-41045"/>
                <a:pt x="3867061" y="9839"/>
                <a:pt x="4181704" y="0"/>
              </a:cubicBezTo>
              <a:cubicBezTo>
                <a:pt x="4207776" y="206315"/>
                <a:pt x="4163973" y="359849"/>
                <a:pt x="4181704" y="510659"/>
              </a:cubicBezTo>
              <a:cubicBezTo>
                <a:pt x="3870354" y="577373"/>
                <a:pt x="3837191" y="459145"/>
                <a:pt x="3500684" y="510659"/>
              </a:cubicBezTo>
              <a:cubicBezTo>
                <a:pt x="3164177" y="562173"/>
                <a:pt x="3049045" y="474307"/>
                <a:pt x="2861480" y="510659"/>
              </a:cubicBezTo>
              <a:cubicBezTo>
                <a:pt x="2673915" y="547011"/>
                <a:pt x="2392845" y="509809"/>
                <a:pt x="2180460" y="510659"/>
              </a:cubicBezTo>
              <a:cubicBezTo>
                <a:pt x="1968075" y="511509"/>
                <a:pt x="1892912" y="454334"/>
                <a:pt x="1624891" y="510659"/>
              </a:cubicBezTo>
              <a:cubicBezTo>
                <a:pt x="1356870" y="566984"/>
                <a:pt x="1193636" y="491678"/>
                <a:pt x="1027504" y="510659"/>
              </a:cubicBezTo>
              <a:cubicBezTo>
                <a:pt x="861372" y="529640"/>
                <a:pt x="341366" y="489148"/>
                <a:pt x="0" y="510659"/>
              </a:cubicBezTo>
              <a:cubicBezTo>
                <a:pt x="-19645" y="279801"/>
                <a:pt x="46260" y="205002"/>
                <a:pt x="0" y="0"/>
              </a:cubicBezTo>
              <a:close/>
            </a:path>
          </a:pathLst>
        </a:custGeom>
        <a:noFill/>
        <a:ln w="76200">
          <a:solidFill>
            <a:srgbClr val="FACA94"/>
          </a:solidFill>
          <a:extLst>
            <a:ext uri="{C807C97D-BFC1-408E-A445-0C87EB9F89A2}">
              <ask:lineSketchStyleProps xmlns:ask="http://schemas.microsoft.com/office/drawing/2018/sketchyshapes" sd="3978248048">
                <a:prstGeom prst="rect">
                  <a:avLst/>
                </a:prstGeom>
                <ask:type>
                  <ask:lineSketchScribble/>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da-DK" sz="1100"/>
        </a:p>
      </xdr:txBody>
    </xdr:sp>
    <xdr:clientData/>
  </xdr:twoCellAnchor>
  <xdr:twoCellAnchor>
    <xdr:from>
      <xdr:col>21</xdr:col>
      <xdr:colOff>208642</xdr:colOff>
      <xdr:row>14</xdr:row>
      <xdr:rowOff>275316</xdr:rowOff>
    </xdr:from>
    <xdr:to>
      <xdr:col>26</xdr:col>
      <xdr:colOff>0</xdr:colOff>
      <xdr:row>18</xdr:row>
      <xdr:rowOff>237672</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10762342" y="3497941"/>
          <a:ext cx="3172278" cy="11434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800" b="1">
              <a:solidFill>
                <a:srgbClr val="E36037"/>
              </a:solidFill>
              <a:latin typeface="Bradley Hand ITC" panose="03070402050302030203" pitchFamily="66" charset="0"/>
            </a:rPr>
            <a:t>Click on button</a:t>
          </a:r>
          <a:r>
            <a:rPr lang="da-DK" sz="1800" b="1" baseline="0">
              <a:solidFill>
                <a:srgbClr val="E36037"/>
              </a:solidFill>
              <a:latin typeface="Bradley Hand ITC" panose="03070402050302030203" pitchFamily="66" charset="0"/>
            </a:rPr>
            <a:t> to return to update project data</a:t>
          </a:r>
          <a:endParaRPr lang="da-DK" sz="1800" b="1">
            <a:solidFill>
              <a:srgbClr val="E36037"/>
            </a:solidFill>
            <a:latin typeface="Bradley Hand ITC" panose="03070402050302030203" pitchFamily="66" charset="0"/>
          </a:endParaRPr>
        </a:p>
      </xdr:txBody>
    </xdr:sp>
    <xdr:clientData/>
  </xdr:twoCellAnchor>
  <xdr:twoCellAnchor>
    <xdr:from>
      <xdr:col>8</xdr:col>
      <xdr:colOff>549275</xdr:colOff>
      <xdr:row>15</xdr:row>
      <xdr:rowOff>48735</xdr:rowOff>
    </xdr:from>
    <xdr:to>
      <xdr:col>21</xdr:col>
      <xdr:colOff>28575</xdr:colOff>
      <xdr:row>17</xdr:row>
      <xdr:rowOff>236736</xdr:rowOff>
    </xdr:to>
    <xdr:sp macro="" textlink="">
      <xdr:nvSpPr>
        <xdr:cNvPr id="5" name="Freeform: Shape 4">
          <a:extLst>
            <a:ext uri="{FF2B5EF4-FFF2-40B4-BE49-F238E27FC236}">
              <a16:creationId xmlns:a16="http://schemas.microsoft.com/office/drawing/2014/main" id="{00000000-0008-0000-0200-000005000000}"/>
            </a:ext>
          </a:extLst>
        </xdr:cNvPr>
        <xdr:cNvSpPr/>
      </xdr:nvSpPr>
      <xdr:spPr>
        <a:xfrm>
          <a:off x="6302375" y="3560285"/>
          <a:ext cx="4276725" cy="784901"/>
        </a:xfrm>
        <a:custGeom>
          <a:avLst/>
          <a:gdLst>
            <a:gd name="connsiteX0" fmla="*/ 0 w 3061607"/>
            <a:gd name="connsiteY0" fmla="*/ 762251 h 786715"/>
            <a:gd name="connsiteX1" fmla="*/ 734786 w 3061607"/>
            <a:gd name="connsiteY1" fmla="*/ 762251 h 786715"/>
            <a:gd name="connsiteX2" fmla="*/ 1197429 w 3061607"/>
            <a:gd name="connsiteY2" fmla="*/ 721429 h 786715"/>
            <a:gd name="connsiteX3" fmla="*/ 1483179 w 3061607"/>
            <a:gd name="connsiteY3" fmla="*/ 626179 h 786715"/>
            <a:gd name="connsiteX4" fmla="*/ 2109107 w 3061607"/>
            <a:gd name="connsiteY4" fmla="*/ 408465 h 786715"/>
            <a:gd name="connsiteX5" fmla="*/ 2422072 w 3061607"/>
            <a:gd name="connsiteY5" fmla="*/ 177143 h 786715"/>
            <a:gd name="connsiteX6" fmla="*/ 2476500 w 3061607"/>
            <a:gd name="connsiteY6" fmla="*/ 95501 h 786715"/>
            <a:gd name="connsiteX7" fmla="*/ 2462893 w 3061607"/>
            <a:gd name="connsiteY7" fmla="*/ 251 h 786715"/>
            <a:gd name="connsiteX8" fmla="*/ 2258786 w 3061607"/>
            <a:gd name="connsiteY8" fmla="*/ 81893 h 786715"/>
            <a:gd name="connsiteX9" fmla="*/ 2394857 w 3061607"/>
            <a:gd name="connsiteY9" fmla="*/ 217965 h 786715"/>
            <a:gd name="connsiteX10" fmla="*/ 2517322 w 3061607"/>
            <a:gd name="connsiteY10" fmla="*/ 231572 h 786715"/>
            <a:gd name="connsiteX11" fmla="*/ 2789464 w 3061607"/>
            <a:gd name="connsiteY11" fmla="*/ 245179 h 786715"/>
            <a:gd name="connsiteX12" fmla="*/ 3061607 w 3061607"/>
            <a:gd name="connsiteY12" fmla="*/ 258786 h 7867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3061607" h="786715">
              <a:moveTo>
                <a:pt x="0" y="762251"/>
              </a:moveTo>
              <a:cubicBezTo>
                <a:pt x="299713" y="805067"/>
                <a:pt x="107201" y="782828"/>
                <a:pt x="734786" y="762251"/>
              </a:cubicBezTo>
              <a:cubicBezTo>
                <a:pt x="854400" y="758329"/>
                <a:pt x="1093675" y="731804"/>
                <a:pt x="1197429" y="721429"/>
              </a:cubicBezTo>
              <a:cubicBezTo>
                <a:pt x="1608597" y="609293"/>
                <a:pt x="1096600" y="755039"/>
                <a:pt x="1483179" y="626179"/>
              </a:cubicBezTo>
              <a:cubicBezTo>
                <a:pt x="1619458" y="580752"/>
                <a:pt x="1968581" y="490166"/>
                <a:pt x="2109107" y="408465"/>
              </a:cubicBezTo>
              <a:cubicBezTo>
                <a:pt x="2221255" y="343263"/>
                <a:pt x="2422072" y="177143"/>
                <a:pt x="2422072" y="177143"/>
              </a:cubicBezTo>
              <a:cubicBezTo>
                <a:pt x="2440215" y="149929"/>
                <a:pt x="2469146" y="127371"/>
                <a:pt x="2476500" y="95501"/>
              </a:cubicBezTo>
              <a:cubicBezTo>
                <a:pt x="2483712" y="64250"/>
                <a:pt x="2494903" y="2252"/>
                <a:pt x="2462893" y="251"/>
              </a:cubicBezTo>
              <a:cubicBezTo>
                <a:pt x="2389759" y="-4320"/>
                <a:pt x="2326822" y="54679"/>
                <a:pt x="2258786" y="81893"/>
              </a:cubicBezTo>
              <a:cubicBezTo>
                <a:pt x="2304143" y="127250"/>
                <a:pt x="2339344" y="185826"/>
                <a:pt x="2394857" y="217965"/>
              </a:cubicBezTo>
              <a:cubicBezTo>
                <a:pt x="2430403" y="238544"/>
                <a:pt x="2476346" y="228746"/>
                <a:pt x="2517322" y="231572"/>
              </a:cubicBezTo>
              <a:cubicBezTo>
                <a:pt x="2607934" y="237821"/>
                <a:pt x="2698814" y="239513"/>
                <a:pt x="2789464" y="245179"/>
              </a:cubicBezTo>
              <a:cubicBezTo>
                <a:pt x="3055392" y="261799"/>
                <a:pt x="2853965" y="258786"/>
                <a:pt x="3061607" y="258786"/>
              </a:cubicBezTo>
            </a:path>
          </a:pathLst>
        </a:custGeom>
        <a:noFill/>
        <a:ln w="28575">
          <a:solidFill>
            <a:srgbClr val="E36037"/>
          </a:solidFill>
          <a:headEnd type="arrow" w="med" len="med"/>
          <a:tailEnd type="none" w="med" len="me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da-DK" sz="1100"/>
        </a:p>
      </xdr:txBody>
    </xdr:sp>
    <xdr:clientData/>
  </xdr:twoCellAnchor>
  <xdr:twoCellAnchor>
    <xdr:from>
      <xdr:col>12</xdr:col>
      <xdr:colOff>21320</xdr:colOff>
      <xdr:row>34</xdr:row>
      <xdr:rowOff>247650</xdr:rowOff>
    </xdr:from>
    <xdr:to>
      <xdr:col>15</xdr:col>
      <xdr:colOff>63501</xdr:colOff>
      <xdr:row>46</xdr:row>
      <xdr:rowOff>219076</xdr:rowOff>
    </xdr:to>
    <xdr:graphicFrame macro="">
      <xdr:nvGraphicFramePr>
        <xdr:cNvPr id="11" name="Chart 10">
          <a:extLst>
            <a:ext uri="{FF2B5EF4-FFF2-40B4-BE49-F238E27FC236}">
              <a16:creationId xmlns:a16="http://schemas.microsoft.com/office/drawing/2014/main" id="{00000000-0008-0000-02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760640</xdr:colOff>
      <xdr:row>34</xdr:row>
      <xdr:rowOff>258082</xdr:rowOff>
    </xdr:from>
    <xdr:to>
      <xdr:col>12</xdr:col>
      <xdr:colOff>47171</xdr:colOff>
      <xdr:row>46</xdr:row>
      <xdr:rowOff>219983</xdr:rowOff>
    </xdr:to>
    <xdr:graphicFrame macro="">
      <xdr:nvGraphicFramePr>
        <xdr:cNvPr id="12" name="Chart 11">
          <a:extLst>
            <a:ext uri="{FF2B5EF4-FFF2-40B4-BE49-F238E27FC236}">
              <a16:creationId xmlns:a16="http://schemas.microsoft.com/office/drawing/2014/main" id="{00000000-0008-0000-02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649061</xdr:colOff>
      <xdr:row>34</xdr:row>
      <xdr:rowOff>244475</xdr:rowOff>
    </xdr:from>
    <xdr:to>
      <xdr:col>17</xdr:col>
      <xdr:colOff>697592</xdr:colOff>
      <xdr:row>46</xdr:row>
      <xdr:rowOff>225426</xdr:rowOff>
    </xdr:to>
    <xdr:graphicFrame macro="">
      <xdr:nvGraphicFramePr>
        <xdr:cNvPr id="13" name="Chart 12">
          <a:extLst>
            <a:ext uri="{FF2B5EF4-FFF2-40B4-BE49-F238E27FC236}">
              <a16:creationId xmlns:a16="http://schemas.microsoft.com/office/drawing/2014/main" id="{00000000-0008-0000-02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599168</xdr:colOff>
      <xdr:row>34</xdr:row>
      <xdr:rowOff>244475</xdr:rowOff>
    </xdr:from>
    <xdr:to>
      <xdr:col>23</xdr:col>
      <xdr:colOff>660399</xdr:colOff>
      <xdr:row>46</xdr:row>
      <xdr:rowOff>206376</xdr:rowOff>
    </xdr:to>
    <xdr:graphicFrame macro="">
      <xdr:nvGraphicFramePr>
        <xdr:cNvPr id="14" name="Chart 13">
          <a:extLst>
            <a:ext uri="{FF2B5EF4-FFF2-40B4-BE49-F238E27FC236}">
              <a16:creationId xmlns:a16="http://schemas.microsoft.com/office/drawing/2014/main" id="{00000000-0008-0000-02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616403</xdr:colOff>
      <xdr:row>34</xdr:row>
      <xdr:rowOff>244475</xdr:rowOff>
    </xdr:from>
    <xdr:to>
      <xdr:col>20</xdr:col>
      <xdr:colOff>664934</xdr:colOff>
      <xdr:row>46</xdr:row>
      <xdr:rowOff>206376</xdr:rowOff>
    </xdr:to>
    <xdr:graphicFrame macro="">
      <xdr:nvGraphicFramePr>
        <xdr:cNvPr id="17" name="Chart 16">
          <a:extLst>
            <a:ext uri="{FF2B5EF4-FFF2-40B4-BE49-F238E27FC236}">
              <a16:creationId xmlns:a16="http://schemas.microsoft.com/office/drawing/2014/main" id="{00000000-0008-0000-02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600075</xdr:colOff>
      <xdr:row>34</xdr:row>
      <xdr:rowOff>247650</xdr:rowOff>
    </xdr:from>
    <xdr:to>
      <xdr:col>27</xdr:col>
      <xdr:colOff>372381</xdr:colOff>
      <xdr:row>46</xdr:row>
      <xdr:rowOff>209551</xdr:rowOff>
    </xdr:to>
    <xdr:graphicFrame macro="">
      <xdr:nvGraphicFramePr>
        <xdr:cNvPr id="18" name="Chart 17">
          <a:extLst>
            <a:ext uri="{FF2B5EF4-FFF2-40B4-BE49-F238E27FC236}">
              <a16:creationId xmlns:a16="http://schemas.microsoft.com/office/drawing/2014/main" id="{00000000-0008-0000-02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409842</xdr:colOff>
      <xdr:row>22</xdr:row>
      <xdr:rowOff>20886</xdr:rowOff>
    </xdr:from>
    <xdr:to>
      <xdr:col>18</xdr:col>
      <xdr:colOff>306398</xdr:colOff>
      <xdr:row>31</xdr:row>
      <xdr:rowOff>0</xdr:rowOff>
    </xdr:to>
    <xdr:graphicFrame macro="">
      <xdr:nvGraphicFramePr>
        <xdr:cNvPr id="23" name="Chart 22">
          <a:extLst>
            <a:ext uri="{FF2B5EF4-FFF2-40B4-BE49-F238E27FC236}">
              <a16:creationId xmlns:a16="http://schemas.microsoft.com/office/drawing/2014/main" id="{00000000-0008-0000-02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20</xdr:col>
      <xdr:colOff>569171</xdr:colOff>
      <xdr:row>22</xdr:row>
      <xdr:rowOff>20886</xdr:rowOff>
    </xdr:from>
    <xdr:to>
      <xdr:col>27</xdr:col>
      <xdr:colOff>389539</xdr:colOff>
      <xdr:row>31</xdr:row>
      <xdr:rowOff>0</xdr:rowOff>
    </xdr:to>
    <xdr:graphicFrame macro="">
      <xdr:nvGraphicFramePr>
        <xdr:cNvPr id="24" name="Chart 23">
          <a:extLst>
            <a:ext uri="{FF2B5EF4-FFF2-40B4-BE49-F238E27FC236}">
              <a16:creationId xmlns:a16="http://schemas.microsoft.com/office/drawing/2014/main" id="{00000000-0008-0000-02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224863</xdr:colOff>
      <xdr:row>23</xdr:row>
      <xdr:rowOff>184057</xdr:rowOff>
    </xdr:from>
    <xdr:to>
      <xdr:col>21</xdr:col>
      <xdr:colOff>759571</xdr:colOff>
      <xdr:row>29</xdr:row>
      <xdr:rowOff>124853</xdr:rowOff>
    </xdr:to>
    <xdr:sp macro="" textlink="">
      <xdr:nvSpPr>
        <xdr:cNvPr id="25" name="TextBox 24">
          <a:extLst>
            <a:ext uri="{FF2B5EF4-FFF2-40B4-BE49-F238E27FC236}">
              <a16:creationId xmlns:a16="http://schemas.microsoft.com/office/drawing/2014/main" id="{00000000-0008-0000-0200-000019000000}"/>
            </a:ext>
          </a:extLst>
        </xdr:cNvPr>
        <xdr:cNvSpPr txBox="1"/>
      </xdr:nvSpPr>
      <xdr:spPr>
        <a:xfrm rot="16200000">
          <a:off x="16434172" y="6285660"/>
          <a:ext cx="1599266" cy="5347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800" b="0">
              <a:solidFill>
                <a:srgbClr val="E36037"/>
              </a:solidFill>
              <a:latin typeface="Avenir Next LT Pro" panose="020B0504020202020204" pitchFamily="34" charset="0"/>
            </a:rPr>
            <a:t>High</a:t>
          </a:r>
        </a:p>
      </xdr:txBody>
    </xdr:sp>
    <xdr:clientData/>
  </xdr:twoCellAnchor>
  <xdr:twoCellAnchor>
    <xdr:from>
      <xdr:col>14</xdr:col>
      <xdr:colOff>96828</xdr:colOff>
      <xdr:row>23</xdr:row>
      <xdr:rowOff>182468</xdr:rowOff>
    </xdr:from>
    <xdr:to>
      <xdr:col>14</xdr:col>
      <xdr:colOff>591569</xdr:colOff>
      <xdr:row>29</xdr:row>
      <xdr:rowOff>126439</xdr:rowOff>
    </xdr:to>
    <xdr:sp macro="" textlink="">
      <xdr:nvSpPr>
        <xdr:cNvPr id="26" name="TextBox 25">
          <a:extLst>
            <a:ext uri="{FF2B5EF4-FFF2-40B4-BE49-F238E27FC236}">
              <a16:creationId xmlns:a16="http://schemas.microsoft.com/office/drawing/2014/main" id="{00000000-0008-0000-0200-00001A000000}"/>
            </a:ext>
          </a:extLst>
        </xdr:cNvPr>
        <xdr:cNvSpPr txBox="1"/>
      </xdr:nvSpPr>
      <xdr:spPr>
        <a:xfrm rot="16200000">
          <a:off x="10264606" y="6642619"/>
          <a:ext cx="1495185" cy="4947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800" b="0">
              <a:solidFill>
                <a:srgbClr val="E36037"/>
              </a:solidFill>
              <a:latin typeface="Avenir Next LT Pro" panose="020B0504020202020204" pitchFamily="34" charset="0"/>
            </a:rPr>
            <a:t>Low</a:t>
          </a:r>
        </a:p>
      </xdr:txBody>
    </xdr:sp>
    <xdr:clientData/>
  </xdr:twoCellAnchor>
  <xdr:twoCellAnchor>
    <xdr:from>
      <xdr:col>16</xdr:col>
      <xdr:colOff>161632</xdr:colOff>
      <xdr:row>22</xdr:row>
      <xdr:rowOff>20887</xdr:rowOff>
    </xdr:from>
    <xdr:to>
      <xdr:col>23</xdr:col>
      <xdr:colOff>3564</xdr:colOff>
      <xdr:row>31</xdr:row>
      <xdr:rowOff>0</xdr:rowOff>
    </xdr:to>
    <xdr:graphicFrame macro="">
      <xdr:nvGraphicFramePr>
        <xdr:cNvPr id="27" name="Chart 26">
          <a:extLst>
            <a:ext uri="{FF2B5EF4-FFF2-40B4-BE49-F238E27FC236}">
              <a16:creationId xmlns:a16="http://schemas.microsoft.com/office/drawing/2014/main" id="{00000000-0008-0000-02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522625</xdr:colOff>
      <xdr:row>23</xdr:row>
      <xdr:rowOff>179293</xdr:rowOff>
    </xdr:from>
    <xdr:to>
      <xdr:col>18</xdr:col>
      <xdr:colOff>288983</xdr:colOff>
      <xdr:row>29</xdr:row>
      <xdr:rowOff>123264</xdr:rowOff>
    </xdr:to>
    <xdr:sp macro="" textlink="">
      <xdr:nvSpPr>
        <xdr:cNvPr id="28" name="TextBox 27">
          <a:extLst>
            <a:ext uri="{FF2B5EF4-FFF2-40B4-BE49-F238E27FC236}">
              <a16:creationId xmlns:a16="http://schemas.microsoft.com/office/drawing/2014/main" id="{00000000-0008-0000-0200-00001C000000}"/>
            </a:ext>
          </a:extLst>
        </xdr:cNvPr>
        <xdr:cNvSpPr txBox="1"/>
      </xdr:nvSpPr>
      <xdr:spPr>
        <a:xfrm rot="16200000">
          <a:off x="12993211" y="6622636"/>
          <a:ext cx="1495185" cy="5283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800" b="0">
              <a:solidFill>
                <a:srgbClr val="E36037"/>
              </a:solidFill>
              <a:latin typeface="Avenir Next LT Pro" panose="020B0504020202020204" pitchFamily="34" charset="0"/>
            </a:rPr>
            <a:t>Avg.</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6</xdr:row>
      <xdr:rowOff>69398</xdr:rowOff>
    </xdr:from>
    <xdr:to>
      <xdr:col>8</xdr:col>
      <xdr:colOff>256358</xdr:colOff>
      <xdr:row>40</xdr:row>
      <xdr:rowOff>241035</xdr:rowOff>
    </xdr:to>
    <xdr:pic>
      <xdr:nvPicPr>
        <xdr:cNvPr id="2" name="Picture 1">
          <a:extLst>
            <a:ext uri="{FF2B5EF4-FFF2-40B4-BE49-F238E27FC236}">
              <a16:creationId xmlns:a16="http://schemas.microsoft.com/office/drawing/2014/main" id="{00000000-0008-0000-0300-000002000000}"/>
            </a:ext>
          </a:extLst>
        </xdr:cNvPr>
        <xdr:cNvPicPr>
          <a:picLocks noChangeAspect="1" noChangeArrowheads="1"/>
        </xdr:cNvPicPr>
      </xdr:nvPicPr>
      <xdr:blipFill rotWithShape="1">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rcRect l="-1" r="48164"/>
        <a:stretch/>
      </xdr:blipFill>
      <xdr:spPr bwMode="auto">
        <a:xfrm flipH="1">
          <a:off x="0" y="1266373"/>
          <a:ext cx="5136333" cy="97760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588282</xdr:colOff>
      <xdr:row>43</xdr:row>
      <xdr:rowOff>88901</xdr:rowOff>
    </xdr:from>
    <xdr:to>
      <xdr:col>25</xdr:col>
      <xdr:colOff>259555</xdr:colOff>
      <xdr:row>48</xdr:row>
      <xdr:rowOff>39887</xdr:rowOff>
    </xdr:to>
    <xdr:sp macro="" textlink="">
      <xdr:nvSpPr>
        <xdr:cNvPr id="7" name="TextBox 6">
          <a:extLst>
            <a:ext uri="{FF2B5EF4-FFF2-40B4-BE49-F238E27FC236}">
              <a16:creationId xmlns:a16="http://schemas.microsoft.com/office/drawing/2014/main" id="{00000000-0008-0000-0300-000007000000}"/>
            </a:ext>
          </a:extLst>
        </xdr:cNvPr>
        <xdr:cNvSpPr txBox="1"/>
      </xdr:nvSpPr>
      <xdr:spPr>
        <a:xfrm>
          <a:off x="7293882" y="16002001"/>
          <a:ext cx="8421573" cy="11352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rgbClr val="FACA94"/>
              </a:solidFill>
              <a:latin typeface="Avenir Next LT Pro" panose="020B0504020202020204" pitchFamily="34" charset="0"/>
            </a:rPr>
            <a:t>This tool has been developed by Nicolas Francart, Dan Pham and the project group and reviewed by Harpa Birgisdottir, Agnes Garnow, Frederik Brauer and Giacomo Brusa Cattaneo as a part of the "Circular Construction for Urban Development" book.</a:t>
          </a:r>
        </a:p>
      </xdr:txBody>
    </xdr:sp>
    <xdr:clientData/>
  </xdr:twoCellAnchor>
  <xdr:twoCellAnchor>
    <xdr:from>
      <xdr:col>11</xdr:col>
      <xdr:colOff>588282</xdr:colOff>
      <xdr:row>39</xdr:row>
      <xdr:rowOff>64862</xdr:rowOff>
    </xdr:from>
    <xdr:to>
      <xdr:col>25</xdr:col>
      <xdr:colOff>259555</xdr:colOff>
      <xdr:row>41</xdr:row>
      <xdr:rowOff>231322</xdr:rowOff>
    </xdr:to>
    <xdr:sp macro="" textlink="">
      <xdr:nvSpPr>
        <xdr:cNvPr id="8" name="TextBox 7">
          <a:extLst>
            <a:ext uri="{FF2B5EF4-FFF2-40B4-BE49-F238E27FC236}">
              <a16:creationId xmlns:a16="http://schemas.microsoft.com/office/drawing/2014/main" id="{00000000-0008-0000-0300-000008000000}"/>
            </a:ext>
          </a:extLst>
        </xdr:cNvPr>
        <xdr:cNvSpPr txBox="1"/>
      </xdr:nvSpPr>
      <xdr:spPr>
        <a:xfrm>
          <a:off x="7293882" y="14803212"/>
          <a:ext cx="8421573" cy="7538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rgbClr val="FACA94"/>
              </a:solidFill>
              <a:latin typeface="Avenir Next LT Pro" panose="020B0504020202020204" pitchFamily="34" charset="0"/>
            </a:rPr>
            <a:t>The current version</a:t>
          </a:r>
          <a:r>
            <a:rPr lang="en-US" sz="1800" baseline="0">
              <a:solidFill>
                <a:srgbClr val="FACA94"/>
              </a:solidFill>
              <a:latin typeface="Avenir Next LT Pro" panose="020B0504020202020204" pitchFamily="34" charset="0"/>
            </a:rPr>
            <a:t> is 1.0</a:t>
          </a:r>
        </a:p>
        <a:p>
          <a:r>
            <a:rPr lang="en-US" sz="1800" baseline="0">
              <a:solidFill>
                <a:srgbClr val="FACA94"/>
              </a:solidFill>
              <a:latin typeface="Avenir Next LT Pro" panose="020B0504020202020204" pitchFamily="34" charset="0"/>
            </a:rPr>
            <a:t>Password for unlocking and modifying workbook is: CCUD</a:t>
          </a:r>
          <a:endParaRPr lang="en-US" sz="1800">
            <a:solidFill>
              <a:srgbClr val="FACA94"/>
            </a:solidFill>
            <a:latin typeface="Avenir Next LT Pro" panose="020B0504020202020204" pitchFamily="34" charset="0"/>
          </a:endParaRPr>
        </a:p>
      </xdr:txBody>
    </xdr:sp>
    <xdr:clientData/>
  </xdr:twoCellAnchor>
  <xdr:twoCellAnchor>
    <xdr:from>
      <xdr:col>11</xdr:col>
      <xdr:colOff>564242</xdr:colOff>
      <xdr:row>12</xdr:row>
      <xdr:rowOff>82549</xdr:rowOff>
    </xdr:from>
    <xdr:to>
      <xdr:col>25</xdr:col>
      <xdr:colOff>235515</xdr:colOff>
      <xdr:row>29</xdr:row>
      <xdr:rowOff>108856</xdr:rowOff>
    </xdr:to>
    <xdr:sp macro="" textlink="">
      <xdr:nvSpPr>
        <xdr:cNvPr id="9" name="TextBox 8">
          <a:hlinkClick xmlns:r="http://schemas.openxmlformats.org/officeDocument/2006/relationships" r:id="rId2"/>
          <a:extLst>
            <a:ext uri="{FF2B5EF4-FFF2-40B4-BE49-F238E27FC236}">
              <a16:creationId xmlns:a16="http://schemas.microsoft.com/office/drawing/2014/main" id="{00000000-0008-0000-0300-000009000000}"/>
            </a:ext>
          </a:extLst>
        </xdr:cNvPr>
        <xdr:cNvSpPr txBox="1"/>
      </xdr:nvSpPr>
      <xdr:spPr>
        <a:xfrm>
          <a:off x="7249885" y="2695120"/>
          <a:ext cx="8397987" cy="49611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rgbClr val="FACA94"/>
              </a:solidFill>
              <a:latin typeface="Avenir Next LT Pro" panose="020B0504020202020204" pitchFamily="34" charset="0"/>
            </a:rPr>
            <a:t>This tool is based on a</a:t>
          </a:r>
          <a:r>
            <a:rPr lang="en-US" sz="1800" baseline="0">
              <a:solidFill>
                <a:srgbClr val="FACA94"/>
              </a:solidFill>
              <a:latin typeface="Avenir Next LT Pro" panose="020B0504020202020204" pitchFamily="34" charset="0"/>
            </a:rPr>
            <a:t> sample of LCA case studies provided by Sweco, containing 206 buildings of different use type and structural type. Minimum, maximum and average CO2-equivalent results for various building parts and various building types were derived from the sample. To understand emission savings from reuse and postponed emissions from delayed demolition, it was necessary to also break down the CO2-equivalent results between emissions happening at the start and at the end of the life cycle. That information was not available directly from the building sample, so the share of emissions at the start and end of the life cycle was derived from a smaller sample of building case studies from Aalborg University. Note that this introduces an additional source of uncertainty.</a:t>
          </a:r>
        </a:p>
        <a:p>
          <a:endParaRPr lang="en-US" sz="1800" baseline="0">
            <a:solidFill>
              <a:srgbClr val="FACA94"/>
            </a:solidFill>
            <a:latin typeface="Avenir Next LT Pro" panose="020B0504020202020204" pitchFamily="34" charset="0"/>
          </a:endParaRPr>
        </a:p>
        <a:p>
          <a:r>
            <a:rPr lang="en-US" sz="1800" baseline="0">
              <a:solidFill>
                <a:srgbClr val="FACA94"/>
              </a:solidFill>
              <a:latin typeface="Avenir Next LT Pro" panose="020B0504020202020204" pitchFamily="34" charset="0"/>
            </a:rPr>
            <a:t>For older brick buildings, the results are instead based on a model developped at Aalborg University and implemented in the LCAbyg tool to calculate emissions from renovation. The model is described further in the following publication:</a:t>
          </a:r>
        </a:p>
        <a:p>
          <a:r>
            <a:rPr lang="en-US" sz="1800" baseline="0">
              <a:solidFill>
                <a:srgbClr val="FACA94"/>
              </a:solidFill>
              <a:latin typeface="Avenir Next LT Pro" panose="020B0504020202020204" pitchFamily="34" charset="0"/>
            </a:rPr>
            <a:t>https://doi.org/10.1088/1755-1315/1078/1/012097 </a:t>
          </a:r>
        </a:p>
      </xdr:txBody>
    </xdr:sp>
    <xdr:clientData/>
  </xdr:twoCellAnchor>
  <xdr:twoCellAnchor>
    <xdr:from>
      <xdr:col>11</xdr:col>
      <xdr:colOff>567417</xdr:colOff>
      <xdr:row>31</xdr:row>
      <xdr:rowOff>68943</xdr:rowOff>
    </xdr:from>
    <xdr:to>
      <xdr:col>25</xdr:col>
      <xdr:colOff>232340</xdr:colOff>
      <xdr:row>38</xdr:row>
      <xdr:rowOff>163286</xdr:rowOff>
    </xdr:to>
    <xdr:sp macro="" textlink="">
      <xdr:nvSpPr>
        <xdr:cNvPr id="10" name="TextBox 9">
          <a:extLst>
            <a:ext uri="{FF2B5EF4-FFF2-40B4-BE49-F238E27FC236}">
              <a16:creationId xmlns:a16="http://schemas.microsoft.com/office/drawing/2014/main" id="{00000000-0008-0000-0300-00000A000000}"/>
            </a:ext>
          </a:extLst>
        </xdr:cNvPr>
        <xdr:cNvSpPr txBox="1"/>
      </xdr:nvSpPr>
      <xdr:spPr>
        <a:xfrm>
          <a:off x="7269842" y="12438743"/>
          <a:ext cx="8424748" cy="21612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rgbClr val="FACA94"/>
              </a:solidFill>
              <a:latin typeface="Avenir Next LT Pro" panose="020B0504020202020204" pitchFamily="34" charset="0"/>
            </a:rPr>
            <a:t>This program is licensed under the GNU General Public License v3.0, © 2007 the authors. It is provided with absolutely no warranty. You are free to modify and distribute this work under certain conditions (in particular, all resulting published works must be licensed under the same license). See https://choosealicense.com/licenses/gpl-3.0/</a:t>
          </a:r>
        </a:p>
      </xdr:txBody>
    </xdr:sp>
    <xdr:clientData/>
  </xdr:twoCellAnchor>
  <xdr:twoCellAnchor editAs="oneCell">
    <xdr:from>
      <xdr:col>20</xdr:col>
      <xdr:colOff>32636</xdr:colOff>
      <xdr:row>50</xdr:row>
      <xdr:rowOff>50773</xdr:rowOff>
    </xdr:from>
    <xdr:to>
      <xdr:col>21</xdr:col>
      <xdr:colOff>519786</xdr:colOff>
      <xdr:row>51</xdr:row>
      <xdr:rowOff>84427</xdr:rowOff>
    </xdr:to>
    <xdr:pic>
      <xdr:nvPicPr>
        <xdr:cNvPr id="11" name="Picture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3">
          <a:alphaModFix amt="70000"/>
        </a:blip>
        <a:stretch>
          <a:fillRect/>
        </a:stretch>
      </xdr:blipFill>
      <xdr:spPr>
        <a:xfrm>
          <a:off x="12406065" y="13476487"/>
          <a:ext cx="1094935" cy="215083"/>
        </a:xfrm>
        <a:prstGeom prst="rect">
          <a:avLst/>
        </a:prstGeom>
      </xdr:spPr>
    </xdr:pic>
    <xdr:clientData/>
  </xdr:twoCellAnchor>
  <xdr:twoCellAnchor editAs="oneCell">
    <xdr:from>
      <xdr:col>22</xdr:col>
      <xdr:colOff>519234</xdr:colOff>
      <xdr:row>50</xdr:row>
      <xdr:rowOff>55716</xdr:rowOff>
    </xdr:from>
    <xdr:to>
      <xdr:col>25</xdr:col>
      <xdr:colOff>453160</xdr:colOff>
      <xdr:row>51</xdr:row>
      <xdr:rowOff>85573</xdr:rowOff>
    </xdr:to>
    <xdr:pic>
      <xdr:nvPicPr>
        <xdr:cNvPr id="12" name="Picture 11">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4">
          <a:alphaModFix amt="70000"/>
        </a:blip>
        <a:stretch>
          <a:fillRect/>
        </a:stretch>
      </xdr:blipFill>
      <xdr:spPr>
        <a:xfrm>
          <a:off x="14108234" y="13481430"/>
          <a:ext cx="1757283" cy="211286"/>
        </a:xfrm>
        <a:prstGeom prst="rect">
          <a:avLst/>
        </a:prstGeom>
      </xdr:spPr>
    </xdr:pic>
    <xdr:clientData/>
  </xdr:twoCellAnchor>
  <xdr:twoCellAnchor editAs="oneCell">
    <xdr:from>
      <xdr:col>16</xdr:col>
      <xdr:colOff>233996</xdr:colOff>
      <xdr:row>50</xdr:row>
      <xdr:rowOff>58227</xdr:rowOff>
    </xdr:from>
    <xdr:to>
      <xdr:col>19</xdr:col>
      <xdr:colOff>33189</xdr:colOff>
      <xdr:row>51</xdr:row>
      <xdr:rowOff>90516</xdr:rowOff>
    </xdr:to>
    <xdr:pic>
      <xdr:nvPicPr>
        <xdr:cNvPr id="13" name="Picture 12">
          <a:extLst>
            <a:ext uri="{FF2B5EF4-FFF2-40B4-BE49-F238E27FC236}">
              <a16:creationId xmlns:a16="http://schemas.microsoft.com/office/drawing/2014/main" id="{00000000-0008-0000-0300-00000D000000}"/>
            </a:ext>
          </a:extLst>
        </xdr:cNvPr>
        <xdr:cNvPicPr>
          <a:picLocks noChangeAspect="1"/>
        </xdr:cNvPicPr>
      </xdr:nvPicPr>
      <xdr:blipFill>
        <a:blip xmlns:r="http://schemas.openxmlformats.org/officeDocument/2006/relationships" r:embed="rId5">
          <a:alphaModFix amt="70000"/>
        </a:blip>
        <a:stretch>
          <a:fillRect/>
        </a:stretch>
      </xdr:blipFill>
      <xdr:spPr>
        <a:xfrm>
          <a:off x="10176282" y="13483941"/>
          <a:ext cx="1622550" cy="213718"/>
        </a:xfrm>
        <a:prstGeom prst="rect">
          <a:avLst/>
        </a:prstGeom>
      </xdr:spPr>
    </xdr:pic>
    <xdr:clientData/>
  </xdr:twoCellAnchor>
  <xdr:twoCellAnchor editAs="oneCell">
    <xdr:from>
      <xdr:col>12</xdr:col>
      <xdr:colOff>90714</xdr:colOff>
      <xdr:row>50</xdr:row>
      <xdr:rowOff>27215</xdr:rowOff>
    </xdr:from>
    <xdr:to>
      <xdr:col>15</xdr:col>
      <xdr:colOff>452263</xdr:colOff>
      <xdr:row>51</xdr:row>
      <xdr:rowOff>168390</xdr:rowOff>
    </xdr:to>
    <xdr:pic>
      <xdr:nvPicPr>
        <xdr:cNvPr id="14" name="Picture 13">
          <a:extLst>
            <a:ext uri="{FF2B5EF4-FFF2-40B4-BE49-F238E27FC236}">
              <a16:creationId xmlns:a16="http://schemas.microsoft.com/office/drawing/2014/main" id="{00000000-0008-0000-0300-00000E000000}"/>
            </a:ext>
          </a:extLst>
        </xdr:cNvPr>
        <xdr:cNvPicPr>
          <a:picLocks noChangeAspect="1"/>
        </xdr:cNvPicPr>
      </xdr:nvPicPr>
      <xdr:blipFill>
        <a:blip xmlns:r="http://schemas.openxmlformats.org/officeDocument/2006/relationships" r:embed="rId6">
          <a:extLst>
            <a:ext uri="{BEBA8EAE-BF5A-486C-A8C5-ECC9F3942E4B}">
              <a14:imgProps xmlns:a14="http://schemas.microsoft.com/office/drawing/2010/main">
                <a14:imgLayer r:embed="rId7">
                  <a14:imgEffect>
                    <a14:brightnessContrast bright="5000" contrast="-40000"/>
                  </a14:imgEffect>
                </a14:imgLayer>
              </a14:imgProps>
            </a:ext>
            <a:ext uri="{28A0092B-C50C-407E-A947-70E740481C1C}">
              <a14:useLocalDpi xmlns:a14="http://schemas.microsoft.com/office/drawing/2010/main" val="0"/>
            </a:ext>
          </a:extLst>
        </a:blip>
        <a:stretch>
          <a:fillRect/>
        </a:stretch>
      </xdr:blipFill>
      <xdr:spPr>
        <a:xfrm>
          <a:off x="7384143" y="13452929"/>
          <a:ext cx="2184906" cy="32260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1485900</xdr:colOff>
      <xdr:row>32</xdr:row>
      <xdr:rowOff>112712</xdr:rowOff>
    </xdr:from>
    <xdr:to>
      <xdr:col>2</xdr:col>
      <xdr:colOff>1619250</xdr:colOff>
      <xdr:row>47</xdr:row>
      <xdr:rowOff>163512</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268287</xdr:colOff>
      <xdr:row>56</xdr:row>
      <xdr:rowOff>46037</xdr:rowOff>
    </xdr:from>
    <xdr:to>
      <xdr:col>6</xdr:col>
      <xdr:colOff>1239837</xdr:colOff>
      <xdr:row>71</xdr:row>
      <xdr:rowOff>77787</xdr:rowOff>
    </xdr:to>
    <xdr:graphicFrame macro="">
      <xdr:nvGraphicFramePr>
        <xdr:cNvPr id="3" name="Chart 2">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1225550</xdr:colOff>
      <xdr:row>55</xdr:row>
      <xdr:rowOff>120650</xdr:rowOff>
    </xdr:from>
    <xdr:to>
      <xdr:col>9</xdr:col>
      <xdr:colOff>758825</xdr:colOff>
      <xdr:row>70</xdr:row>
      <xdr:rowOff>149225</xdr:rowOff>
    </xdr:to>
    <xdr:graphicFrame macro="">
      <xdr:nvGraphicFramePr>
        <xdr:cNvPr id="4" name="Chart 3">
          <a:extLst>
            <a:ext uri="{FF2B5EF4-FFF2-40B4-BE49-F238E27FC236}">
              <a16:creationId xmlns:a16="http://schemas.microsoft.com/office/drawing/2014/main" id="{00000000-0008-0000-04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AEAB36C-1F4D-45CD-8250-EE9D204EC253}" name="Table1" displayName="Table1" ref="A1:J107" totalsRowShown="0">
  <autoFilter ref="A1:J107" xr:uid="{4AEAB36C-1F4D-45CD-8250-EE9D204EC253}"/>
  <sortState xmlns:xlrd2="http://schemas.microsoft.com/office/spreadsheetml/2017/richdata2" ref="A2:J107">
    <sortCondition ref="A1:A107"/>
  </sortState>
  <tableColumns count="10">
    <tableColumn id="1" xr3:uid="{5B7AD57B-B1DF-4213-99CB-40706C5ABF7A}" name="Type of component" dataDxfId="4"/>
    <tableColumn id="2" xr3:uid="{078EFCFD-5542-4801-AE93-08D3A8B2F7D4}" name="Name"/>
    <tableColumn id="7" xr3:uid="{7417FB9C-7819-46C7-B370-A7E747A9B412}" name="Total life cycle CO2e" dataDxfId="3"/>
    <tableColumn id="14" xr3:uid="{3B245AA7-C13C-42B0-AC0E-05C1B4BFE565}" name="Min life cycle CO2e" dataDxfId="2"/>
    <tableColumn id="15" xr3:uid="{CC0E7707-A4A6-4A9E-A078-3C438A5896EA}" name="Max life cycle CO2e" dataDxfId="1"/>
    <tableColumn id="8" xr3:uid="{DA61DFDA-D285-40E6-A78E-A2D0E6D8E3AF}" name="Share in module A"/>
    <tableColumn id="9" xr3:uid="{37A03278-D80E-4384-9F96-AD111E1D0B1F}" name="Share in module C"/>
    <tableColumn id="5" xr3:uid="{DCEB6EF0-5435-4FA4-8A7E-87D7EB4177F8}" name="Upfront CO2e (modules A1-A3) per year">
      <calculatedColumnFormula>Table1[[#This Row],[Share in module A]]*Table1[[#This Row],[Total life cycle CO2e]]</calculatedColumnFormula>
    </tableColumn>
    <tableColumn id="6" xr3:uid="{E929531F-CC87-4726-8758-E9B0A533D053}" name="End of life CO2e (modules C3-C4) per year">
      <calculatedColumnFormula>Table1[[#This Row],[Share in module C]]*Table1[[#This Row],[Total life cycle CO2e]]</calculatedColumnFormula>
    </tableColumn>
    <tableColumn id="11" xr3:uid="{37D7C7B7-A56B-4D4F-8FDD-FEABA0CA8875}" name="Upfront plus end of life" dataDxfId="0">
      <calculatedColumnFormula>Table1[[#This Row],[Upfront CO2e (modules A1-A3) per year]]+Table1[[#This Row],[End of life CO2e (modules C3-C4) per year]]</calculatedColumnFormula>
    </tableColumn>
  </tableColumns>
  <tableStyleInfo name="TableStyleLight1"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trlProp" Target="../ctrlProps/ctrlProp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28663-136B-4DA5-A83F-8C1841C97F39}">
  <sheetPr>
    <tabColor theme="0"/>
  </sheetPr>
  <dimension ref="A1:AM72"/>
  <sheetViews>
    <sheetView zoomScale="55" zoomScaleNormal="55" workbookViewId="0">
      <selection activeCell="G48" sqref="G48"/>
    </sheetView>
  </sheetViews>
  <sheetFormatPr defaultColWidth="8.7265625" defaultRowHeight="14.5" x14ac:dyDescent="0.35"/>
  <cols>
    <col min="1" max="5" width="8.7265625" style="73"/>
    <col min="6" max="6" width="10" style="73" customWidth="1"/>
    <col min="7" max="15" width="8.7265625" style="73"/>
    <col min="16" max="16" width="11.81640625" style="73" customWidth="1"/>
    <col min="17" max="16384" width="8.7265625" style="73"/>
  </cols>
  <sheetData>
    <row r="1" spans="1:39" x14ac:dyDescent="0.35">
      <c r="A1" s="72"/>
      <c r="B1" s="72"/>
      <c r="C1" s="72"/>
      <c r="D1" s="72"/>
      <c r="E1" s="72"/>
      <c r="F1" s="72"/>
      <c r="G1" s="72"/>
      <c r="H1" s="72"/>
      <c r="I1" s="72"/>
      <c r="J1" s="72"/>
      <c r="K1" s="72"/>
      <c r="L1" s="72"/>
      <c r="M1" s="72"/>
      <c r="N1" s="72"/>
      <c r="O1" s="72"/>
      <c r="P1" s="72"/>
      <c r="Q1" s="72"/>
      <c r="R1" s="72"/>
      <c r="S1" s="72"/>
      <c r="T1" s="72"/>
      <c r="U1" s="72"/>
      <c r="V1" s="72"/>
      <c r="W1" s="72"/>
      <c r="X1" s="72"/>
      <c r="Y1" s="72"/>
      <c r="Z1" s="72"/>
      <c r="AA1" s="72"/>
      <c r="AB1" s="72"/>
      <c r="AC1" s="72"/>
      <c r="AD1" s="72"/>
      <c r="AE1" s="72"/>
      <c r="AF1" s="72"/>
      <c r="AG1" s="72"/>
      <c r="AH1" s="72"/>
      <c r="AI1" s="72"/>
      <c r="AJ1" s="72"/>
      <c r="AK1" s="72"/>
      <c r="AL1" s="72"/>
      <c r="AM1" s="72"/>
    </row>
    <row r="2" spans="1:39" x14ac:dyDescent="0.35">
      <c r="A2" s="72"/>
      <c r="B2" s="72"/>
      <c r="C2" s="72"/>
      <c r="D2" s="72"/>
      <c r="E2" s="72"/>
      <c r="F2" s="72"/>
      <c r="G2" s="72"/>
      <c r="H2" s="74"/>
      <c r="I2" s="72"/>
      <c r="J2" s="72"/>
      <c r="K2" s="72"/>
      <c r="L2" s="72"/>
      <c r="M2" s="72"/>
      <c r="N2" s="72"/>
      <c r="O2" s="72"/>
      <c r="P2" s="72"/>
      <c r="Q2" s="72"/>
      <c r="R2" s="72"/>
      <c r="S2" s="72"/>
      <c r="T2" s="72"/>
      <c r="U2" s="72"/>
      <c r="V2" s="72"/>
      <c r="W2" s="72"/>
      <c r="X2" s="72"/>
      <c r="Y2" s="72"/>
      <c r="Z2" s="72"/>
      <c r="AA2" s="72"/>
      <c r="AB2" s="72"/>
      <c r="AC2" s="72"/>
      <c r="AD2" s="72"/>
      <c r="AE2" s="72"/>
      <c r="AF2" s="72"/>
      <c r="AG2" s="72"/>
      <c r="AH2" s="72"/>
      <c r="AI2" s="72"/>
      <c r="AJ2" s="72"/>
      <c r="AK2" s="72"/>
      <c r="AL2" s="72"/>
      <c r="AM2" s="72"/>
    </row>
    <row r="3" spans="1:39" x14ac:dyDescent="0.35">
      <c r="A3" s="72"/>
      <c r="B3" s="72"/>
      <c r="C3" s="72"/>
      <c r="D3" s="72"/>
      <c r="E3" s="72"/>
      <c r="F3" s="72"/>
      <c r="G3" s="72"/>
      <c r="H3" s="72"/>
      <c r="I3" s="72"/>
      <c r="J3" s="72"/>
      <c r="K3" s="72"/>
      <c r="L3" s="72"/>
      <c r="M3" s="72"/>
      <c r="N3" s="72"/>
      <c r="O3" s="72"/>
      <c r="P3" s="72"/>
      <c r="Q3" s="72"/>
      <c r="R3" s="72"/>
      <c r="S3" s="72"/>
      <c r="T3" s="72"/>
      <c r="U3" s="72"/>
      <c r="V3" s="72"/>
      <c r="W3" s="72"/>
      <c r="X3" s="72"/>
      <c r="Y3" s="72"/>
      <c r="Z3" s="72"/>
      <c r="AA3" s="72"/>
      <c r="AB3" s="72"/>
      <c r="AC3" s="72"/>
      <c r="AD3" s="72"/>
      <c r="AE3" s="72"/>
      <c r="AF3" s="72"/>
      <c r="AG3" s="72"/>
      <c r="AH3" s="72"/>
      <c r="AI3" s="72"/>
      <c r="AJ3" s="72"/>
      <c r="AK3" s="72"/>
      <c r="AL3" s="72"/>
      <c r="AM3" s="72"/>
    </row>
    <row r="4" spans="1:39" x14ac:dyDescent="0.35">
      <c r="A4" s="72"/>
      <c r="B4" s="72"/>
      <c r="C4" s="72"/>
      <c r="D4" s="72"/>
      <c r="E4" s="72"/>
      <c r="F4" s="72"/>
      <c r="G4" s="72"/>
      <c r="H4" s="72"/>
      <c r="I4" s="72"/>
      <c r="J4" s="72"/>
      <c r="K4" s="72"/>
      <c r="L4" s="72"/>
      <c r="M4" s="72"/>
      <c r="N4" s="72"/>
      <c r="O4" s="72"/>
      <c r="P4" s="72"/>
      <c r="Q4" s="72"/>
      <c r="R4" s="72"/>
      <c r="S4" s="72"/>
      <c r="T4" s="72"/>
      <c r="U4" s="72"/>
      <c r="V4" s="72"/>
      <c r="W4" s="72"/>
      <c r="X4" s="72"/>
      <c r="Y4" s="72"/>
      <c r="Z4" s="72"/>
      <c r="AA4" s="72"/>
      <c r="AB4" s="72"/>
      <c r="AC4" s="72"/>
      <c r="AD4" s="72"/>
      <c r="AE4" s="72"/>
      <c r="AF4" s="72"/>
      <c r="AG4" s="72"/>
      <c r="AH4" s="72"/>
      <c r="AI4" s="72"/>
      <c r="AJ4" s="72"/>
      <c r="AK4" s="72"/>
      <c r="AL4" s="72"/>
      <c r="AM4" s="72"/>
    </row>
    <row r="5" spans="1:39" ht="23" x14ac:dyDescent="0.5">
      <c r="A5" s="72"/>
      <c r="B5" s="72"/>
      <c r="C5" s="75" t="s">
        <v>149</v>
      </c>
      <c r="D5" s="75"/>
      <c r="E5" s="72"/>
      <c r="F5" s="72"/>
      <c r="G5" s="72"/>
      <c r="H5" s="72"/>
      <c r="I5" s="72"/>
      <c r="J5" s="72"/>
      <c r="K5" s="72"/>
      <c r="L5" s="72"/>
      <c r="M5" s="72"/>
      <c r="N5" s="72"/>
      <c r="O5" s="72"/>
      <c r="P5" s="72"/>
      <c r="Q5" s="72"/>
      <c r="R5" s="72"/>
      <c r="S5" s="72"/>
      <c r="T5" s="72"/>
      <c r="U5" s="72"/>
      <c r="V5" s="72"/>
      <c r="W5" s="72"/>
      <c r="X5" s="72"/>
      <c r="Y5" s="72"/>
      <c r="Z5" s="72"/>
      <c r="AA5" s="72"/>
      <c r="AB5" s="72"/>
      <c r="AC5" s="72"/>
      <c r="AD5" s="72"/>
      <c r="AE5" s="72"/>
      <c r="AF5" s="72"/>
      <c r="AG5" s="72"/>
      <c r="AH5" s="72"/>
      <c r="AI5" s="72"/>
      <c r="AJ5" s="72"/>
      <c r="AK5" s="72"/>
      <c r="AL5" s="72"/>
      <c r="AM5" s="72"/>
    </row>
    <row r="6" spans="1:39" x14ac:dyDescent="0.35">
      <c r="A6" s="72"/>
      <c r="B6" s="72"/>
      <c r="C6" s="72"/>
      <c r="D6" s="72"/>
      <c r="E6" s="72"/>
      <c r="F6" s="72"/>
      <c r="G6" s="72"/>
      <c r="H6" s="72"/>
      <c r="I6" s="72"/>
      <c r="J6" s="72"/>
      <c r="K6" s="72"/>
      <c r="L6" s="72"/>
      <c r="M6" s="72"/>
      <c r="N6" s="72"/>
      <c r="O6" s="72"/>
      <c r="P6" s="72"/>
      <c r="Q6" s="72"/>
      <c r="R6" s="72"/>
      <c r="S6" s="72"/>
      <c r="T6" s="72"/>
      <c r="U6" s="72"/>
      <c r="V6" s="72"/>
      <c r="W6" s="72"/>
      <c r="X6" s="72"/>
      <c r="Y6" s="72"/>
      <c r="Z6" s="72"/>
      <c r="AA6" s="72"/>
      <c r="AB6" s="72"/>
      <c r="AC6" s="72"/>
      <c r="AD6" s="72"/>
      <c r="AE6" s="72"/>
      <c r="AF6" s="72"/>
      <c r="AG6" s="72"/>
      <c r="AH6" s="72"/>
      <c r="AI6" s="72"/>
      <c r="AJ6" s="72"/>
      <c r="AK6" s="72"/>
      <c r="AL6" s="72"/>
      <c r="AM6" s="72"/>
    </row>
    <row r="7" spans="1:39" x14ac:dyDescent="0.35">
      <c r="A7" s="72"/>
      <c r="B7" s="72"/>
      <c r="C7" s="72"/>
      <c r="D7" s="72"/>
      <c r="E7" s="72"/>
      <c r="F7" s="72"/>
      <c r="G7" s="72"/>
      <c r="H7" s="72"/>
      <c r="I7" s="72"/>
      <c r="J7" s="72"/>
      <c r="K7" s="72"/>
      <c r="L7" s="72"/>
      <c r="M7" s="72"/>
      <c r="N7" s="72"/>
      <c r="O7" s="72"/>
      <c r="P7" s="72"/>
      <c r="Q7" s="72"/>
      <c r="R7" s="72"/>
      <c r="S7" s="72"/>
      <c r="T7" s="72"/>
      <c r="U7" s="72"/>
      <c r="V7" s="72"/>
      <c r="W7" s="72"/>
      <c r="X7" s="72"/>
      <c r="Y7" s="72"/>
      <c r="Z7" s="72"/>
      <c r="AA7" s="72"/>
      <c r="AB7" s="72"/>
      <c r="AC7" s="72"/>
      <c r="AD7" s="72"/>
      <c r="AE7" s="72"/>
      <c r="AF7" s="72"/>
      <c r="AG7" s="72"/>
      <c r="AH7" s="72"/>
      <c r="AI7" s="72"/>
      <c r="AJ7" s="72"/>
      <c r="AK7" s="72"/>
      <c r="AL7" s="72"/>
      <c r="AM7" s="72"/>
    </row>
    <row r="8" spans="1:39" x14ac:dyDescent="0.35">
      <c r="A8" s="72"/>
      <c r="B8" s="72"/>
      <c r="C8" s="72"/>
      <c r="D8" s="72"/>
      <c r="E8" s="72"/>
      <c r="F8" s="72"/>
      <c r="G8" s="72"/>
      <c r="H8" s="72"/>
      <c r="I8" s="72"/>
      <c r="J8" s="72"/>
      <c r="K8" s="72"/>
      <c r="L8" s="72"/>
      <c r="M8" s="72"/>
      <c r="N8" s="72"/>
      <c r="O8" s="72"/>
      <c r="P8" s="72"/>
      <c r="Q8" s="72"/>
      <c r="R8" s="72"/>
      <c r="S8" s="72"/>
      <c r="T8" s="72"/>
      <c r="U8" s="72"/>
      <c r="V8" s="72"/>
      <c r="W8" s="72"/>
      <c r="X8" s="72"/>
      <c r="Y8" s="72"/>
      <c r="Z8" s="72"/>
      <c r="AA8" s="72"/>
      <c r="AB8" s="72"/>
      <c r="AC8" s="72"/>
      <c r="AD8" s="72"/>
      <c r="AE8" s="72"/>
      <c r="AF8" s="72"/>
      <c r="AG8" s="72"/>
      <c r="AH8" s="72"/>
      <c r="AI8" s="72"/>
      <c r="AJ8" s="72"/>
      <c r="AK8" s="72"/>
      <c r="AL8" s="72"/>
      <c r="AM8" s="72"/>
    </row>
    <row r="9" spans="1:39" x14ac:dyDescent="0.35">
      <c r="A9" s="72"/>
      <c r="B9" s="72"/>
      <c r="C9" s="72"/>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row>
    <row r="10" spans="1:39" x14ac:dyDescent="0.35">
      <c r="A10" s="72"/>
      <c r="B10" s="72"/>
      <c r="C10" s="72"/>
      <c r="D10" s="72"/>
      <c r="E10" s="72"/>
      <c r="F10" s="72"/>
      <c r="G10" s="72"/>
      <c r="H10" s="72"/>
      <c r="I10" s="72"/>
      <c r="J10" s="72"/>
      <c r="K10" s="72"/>
      <c r="L10" s="72"/>
      <c r="M10" s="72"/>
      <c r="N10" s="72"/>
      <c r="O10" s="72"/>
      <c r="P10" s="72"/>
      <c r="Q10" s="72"/>
      <c r="R10" s="72"/>
      <c r="S10" s="72"/>
      <c r="T10" s="72"/>
      <c r="U10" s="72"/>
      <c r="V10" s="72"/>
      <c r="W10" s="72"/>
      <c r="X10" s="72"/>
      <c r="Y10" s="72"/>
      <c r="Z10" s="72"/>
      <c r="AA10" s="72"/>
      <c r="AB10" s="72"/>
      <c r="AC10" s="72"/>
      <c r="AD10" s="72"/>
      <c r="AE10" s="72"/>
      <c r="AF10" s="72"/>
      <c r="AG10" s="72"/>
      <c r="AH10" s="72"/>
      <c r="AI10" s="72"/>
      <c r="AJ10" s="72"/>
      <c r="AK10" s="72"/>
      <c r="AL10" s="72"/>
      <c r="AM10" s="72"/>
    </row>
    <row r="11" spans="1:39" ht="75.5" x14ac:dyDescent="1.55">
      <c r="A11" s="72"/>
      <c r="B11" s="72"/>
      <c r="C11" s="76" t="s">
        <v>150</v>
      </c>
      <c r="D11" s="77"/>
      <c r="E11" s="72"/>
      <c r="F11" s="72"/>
      <c r="G11" s="72"/>
      <c r="H11" s="72"/>
      <c r="I11" s="72"/>
      <c r="J11" s="72"/>
      <c r="K11" s="72"/>
      <c r="L11" s="72"/>
      <c r="M11" s="72"/>
      <c r="N11" s="72"/>
      <c r="O11" s="72"/>
      <c r="P11" s="72"/>
      <c r="Q11" s="72"/>
      <c r="R11" s="72"/>
      <c r="S11" s="72"/>
      <c r="T11" s="72"/>
      <c r="U11" s="72"/>
      <c r="V11" s="72"/>
      <c r="W11" s="72"/>
      <c r="X11" s="72"/>
      <c r="Y11" s="72"/>
      <c r="Z11" s="72"/>
      <c r="AA11" s="72"/>
      <c r="AC11" s="72"/>
      <c r="AD11" s="72"/>
      <c r="AE11" s="72"/>
      <c r="AF11" s="72"/>
      <c r="AG11" s="72"/>
      <c r="AH11" s="72"/>
      <c r="AI11" s="72"/>
      <c r="AJ11" s="72"/>
      <c r="AK11" s="72"/>
      <c r="AL11" s="72"/>
      <c r="AM11" s="72"/>
    </row>
    <row r="12" spans="1:39" ht="23" x14ac:dyDescent="0.5">
      <c r="A12" s="72"/>
      <c r="B12" s="72"/>
      <c r="C12" s="78"/>
      <c r="D12" s="72"/>
      <c r="E12" s="72"/>
      <c r="F12" s="72"/>
      <c r="G12" s="72"/>
      <c r="H12" s="72"/>
      <c r="I12" s="72"/>
      <c r="J12" s="72"/>
      <c r="K12" s="72"/>
      <c r="L12" s="72"/>
      <c r="M12" s="72"/>
      <c r="N12" s="72"/>
      <c r="O12" s="72"/>
      <c r="P12" s="72"/>
      <c r="Q12" s="72"/>
      <c r="R12" s="72"/>
      <c r="S12" s="72"/>
      <c r="T12" s="72"/>
      <c r="U12" s="72"/>
      <c r="V12" s="72"/>
      <c r="W12" s="72"/>
      <c r="X12" s="72"/>
      <c r="Y12" s="72"/>
      <c r="Z12" s="72"/>
      <c r="AA12" s="72"/>
      <c r="AB12" s="72"/>
      <c r="AC12" s="72"/>
      <c r="AD12" s="72"/>
      <c r="AE12" s="72"/>
      <c r="AF12" s="72"/>
      <c r="AG12" s="72"/>
      <c r="AH12" s="72"/>
      <c r="AI12" s="72"/>
      <c r="AJ12" s="72"/>
      <c r="AK12" s="72"/>
      <c r="AL12" s="72"/>
      <c r="AM12" s="72"/>
    </row>
    <row r="13" spans="1:39" ht="23" x14ac:dyDescent="0.5">
      <c r="A13" s="72"/>
      <c r="B13" s="72"/>
      <c r="C13" s="78" t="s">
        <v>151</v>
      </c>
      <c r="D13" s="72"/>
      <c r="E13" s="72"/>
      <c r="F13" s="72"/>
      <c r="G13" s="72"/>
      <c r="H13" s="72"/>
      <c r="I13" s="72"/>
      <c r="J13" s="72"/>
      <c r="K13" s="72"/>
      <c r="L13" s="72"/>
      <c r="M13" s="72"/>
      <c r="N13" s="72"/>
      <c r="O13" s="72"/>
      <c r="P13" s="72"/>
      <c r="Q13" s="72"/>
      <c r="R13" s="72"/>
      <c r="S13" s="72"/>
      <c r="T13" s="72"/>
      <c r="U13" s="72"/>
      <c r="V13" s="72"/>
      <c r="W13" s="72"/>
      <c r="X13" s="72"/>
      <c r="Y13" s="72"/>
      <c r="Z13" s="72"/>
      <c r="AA13" s="72"/>
      <c r="AB13" s="72"/>
      <c r="AC13" s="72"/>
      <c r="AD13" s="72"/>
      <c r="AE13" s="72"/>
      <c r="AF13" s="72"/>
      <c r="AG13" s="72"/>
      <c r="AH13" s="72"/>
      <c r="AI13" s="72"/>
      <c r="AJ13" s="72"/>
      <c r="AK13" s="72"/>
      <c r="AL13" s="72"/>
      <c r="AM13" s="72"/>
    </row>
    <row r="14" spans="1:39" ht="23" x14ac:dyDescent="0.5">
      <c r="A14" s="72"/>
      <c r="B14" s="72"/>
      <c r="C14" s="75"/>
      <c r="D14" s="72"/>
      <c r="E14" s="72"/>
      <c r="F14" s="72"/>
      <c r="G14" s="72"/>
      <c r="H14" s="72"/>
      <c r="I14" s="72"/>
      <c r="J14" s="72"/>
      <c r="K14" s="72"/>
      <c r="L14" s="72"/>
      <c r="M14" s="72"/>
      <c r="N14" s="72"/>
      <c r="O14" s="72"/>
      <c r="P14" s="72"/>
      <c r="Q14" s="72"/>
      <c r="R14" s="72"/>
      <c r="S14" s="72"/>
      <c r="T14" s="72"/>
      <c r="U14" s="72"/>
      <c r="V14" s="72"/>
      <c r="W14" s="72"/>
      <c r="X14" s="72"/>
      <c r="Y14" s="72"/>
      <c r="Z14" s="72"/>
      <c r="AA14" s="72"/>
      <c r="AB14" s="72"/>
      <c r="AC14" s="72"/>
      <c r="AD14" s="72"/>
      <c r="AE14" s="72"/>
      <c r="AF14" s="72"/>
      <c r="AG14" s="72"/>
      <c r="AH14" s="72"/>
      <c r="AI14" s="72"/>
      <c r="AJ14" s="72"/>
      <c r="AK14" s="72"/>
      <c r="AL14" s="72"/>
      <c r="AM14" s="72"/>
    </row>
    <row r="15" spans="1:39" ht="23" x14ac:dyDescent="0.5">
      <c r="A15" s="72"/>
      <c r="B15" s="72"/>
      <c r="C15" s="75"/>
      <c r="D15" s="72"/>
      <c r="E15" s="72"/>
      <c r="F15" s="72"/>
      <c r="G15" s="72"/>
      <c r="H15" s="72"/>
      <c r="I15" s="72"/>
      <c r="J15" s="72"/>
      <c r="K15" s="72"/>
      <c r="L15" s="72"/>
      <c r="M15" s="72"/>
      <c r="N15" s="72"/>
      <c r="O15" s="72"/>
      <c r="P15" s="72"/>
      <c r="Q15" s="72"/>
      <c r="R15" s="72"/>
      <c r="S15" s="72"/>
      <c r="T15" s="72"/>
      <c r="U15" s="72"/>
      <c r="V15" s="72"/>
      <c r="W15" s="72"/>
      <c r="X15" s="72"/>
      <c r="Y15" s="72"/>
      <c r="Z15" s="72"/>
      <c r="AA15" s="72"/>
      <c r="AB15" s="72"/>
      <c r="AC15" s="72"/>
      <c r="AD15" s="72"/>
      <c r="AE15" s="72"/>
      <c r="AF15" s="72"/>
      <c r="AG15" s="72"/>
      <c r="AH15" s="72"/>
      <c r="AI15" s="72"/>
      <c r="AJ15" s="72"/>
      <c r="AK15" s="72"/>
      <c r="AL15" s="72"/>
      <c r="AM15" s="72"/>
    </row>
    <row r="16" spans="1:39" ht="23" x14ac:dyDescent="0.5">
      <c r="A16" s="72"/>
      <c r="B16" s="72"/>
      <c r="C16" s="75"/>
      <c r="D16" s="72"/>
      <c r="E16" s="72"/>
      <c r="F16" s="72"/>
      <c r="G16" s="72"/>
      <c r="H16" s="72"/>
      <c r="I16" s="72"/>
      <c r="J16" s="72"/>
      <c r="K16" s="72"/>
      <c r="L16" s="72"/>
      <c r="M16" s="72"/>
      <c r="N16" s="72"/>
      <c r="O16" s="72"/>
      <c r="P16" s="72"/>
      <c r="Q16" s="72"/>
      <c r="R16" s="72"/>
      <c r="S16" s="72"/>
      <c r="T16" s="72"/>
      <c r="U16" s="72"/>
      <c r="V16" s="72"/>
      <c r="W16" s="72"/>
      <c r="X16" s="72"/>
      <c r="Y16" s="72"/>
      <c r="Z16" s="72"/>
      <c r="AA16" s="72"/>
      <c r="AB16" s="72"/>
      <c r="AC16" s="72"/>
      <c r="AD16" s="72"/>
      <c r="AE16" s="72"/>
      <c r="AF16" s="72"/>
      <c r="AG16" s="72"/>
      <c r="AH16" s="72"/>
      <c r="AI16" s="72"/>
      <c r="AJ16" s="72"/>
      <c r="AK16" s="72"/>
      <c r="AL16" s="72"/>
      <c r="AM16" s="72"/>
    </row>
    <row r="17" spans="1:39" ht="23" x14ac:dyDescent="0.5">
      <c r="A17" s="72"/>
      <c r="B17" s="72"/>
      <c r="C17" s="75"/>
      <c r="D17" s="72"/>
      <c r="E17" s="72"/>
      <c r="F17" s="72"/>
      <c r="G17" s="72"/>
      <c r="H17" s="72"/>
      <c r="I17" s="72"/>
      <c r="J17" s="72"/>
      <c r="K17" s="72"/>
      <c r="L17" s="72"/>
      <c r="M17" s="72"/>
      <c r="N17" s="72"/>
      <c r="O17" s="72"/>
      <c r="P17" s="72"/>
      <c r="Q17" s="72"/>
      <c r="R17" s="72"/>
      <c r="S17" s="72"/>
      <c r="T17" s="72"/>
      <c r="U17" s="72"/>
      <c r="V17" s="72"/>
      <c r="W17" s="72"/>
      <c r="X17" s="72"/>
      <c r="Y17" s="72"/>
      <c r="Z17" s="72"/>
      <c r="AA17" s="72"/>
      <c r="AB17" s="72"/>
      <c r="AC17" s="72"/>
      <c r="AD17" s="72"/>
      <c r="AE17" s="72"/>
      <c r="AF17" s="72"/>
      <c r="AG17" s="72"/>
      <c r="AH17" s="72"/>
      <c r="AI17" s="72"/>
      <c r="AJ17" s="72"/>
      <c r="AK17" s="72"/>
      <c r="AL17" s="72"/>
      <c r="AM17" s="72"/>
    </row>
    <row r="18" spans="1:39" ht="23" x14ac:dyDescent="0.5">
      <c r="A18" s="72"/>
      <c r="B18" s="72"/>
      <c r="C18" s="75"/>
      <c r="D18" s="72"/>
      <c r="E18" s="72"/>
      <c r="F18" s="72"/>
      <c r="G18" s="72"/>
      <c r="H18" s="72"/>
      <c r="I18" s="72"/>
      <c r="J18" s="72"/>
      <c r="K18" s="72"/>
      <c r="L18" s="72"/>
      <c r="M18" s="72"/>
      <c r="N18" s="72"/>
      <c r="O18" s="72"/>
      <c r="P18" s="72"/>
      <c r="Q18" s="72"/>
      <c r="R18" s="72"/>
      <c r="S18" s="72"/>
      <c r="T18" s="72"/>
      <c r="U18" s="72"/>
      <c r="V18" s="72"/>
      <c r="W18" s="72"/>
      <c r="X18" s="72"/>
      <c r="Y18" s="72"/>
      <c r="Z18" s="72"/>
      <c r="AA18" s="72"/>
      <c r="AB18" s="72"/>
      <c r="AC18" s="72"/>
      <c r="AD18" s="72"/>
      <c r="AE18" s="72"/>
      <c r="AF18" s="72"/>
      <c r="AG18" s="72"/>
      <c r="AH18" s="72"/>
      <c r="AI18" s="72"/>
      <c r="AJ18" s="72"/>
      <c r="AK18" s="72"/>
      <c r="AL18" s="72"/>
      <c r="AM18" s="72"/>
    </row>
    <row r="19" spans="1:39" ht="23" x14ac:dyDescent="0.5">
      <c r="A19" s="72"/>
      <c r="B19" s="72"/>
      <c r="C19" s="75"/>
      <c r="D19" s="72"/>
      <c r="E19" s="72"/>
      <c r="F19" s="72"/>
      <c r="G19" s="72"/>
      <c r="H19" s="72"/>
      <c r="I19" s="72"/>
      <c r="J19" s="72"/>
      <c r="K19" s="72"/>
      <c r="L19" s="72"/>
      <c r="M19" s="72"/>
      <c r="N19" s="72"/>
      <c r="O19" s="72"/>
      <c r="P19" s="72"/>
      <c r="Q19" s="72"/>
      <c r="R19" s="72"/>
      <c r="S19" s="72"/>
      <c r="T19" s="72"/>
      <c r="U19" s="72"/>
      <c r="V19" s="72"/>
      <c r="W19" s="72"/>
      <c r="X19" s="72"/>
      <c r="Y19" s="72"/>
      <c r="Z19" s="72"/>
      <c r="AA19" s="72"/>
      <c r="AB19" s="72"/>
      <c r="AC19" s="72"/>
      <c r="AD19" s="72"/>
      <c r="AE19" s="72"/>
      <c r="AF19" s="72"/>
      <c r="AG19" s="72"/>
      <c r="AH19" s="72"/>
      <c r="AI19" s="72"/>
      <c r="AJ19" s="72"/>
      <c r="AK19" s="72"/>
      <c r="AL19" s="72"/>
      <c r="AM19" s="72"/>
    </row>
    <row r="20" spans="1:39" ht="23" x14ac:dyDescent="0.5">
      <c r="A20" s="72"/>
      <c r="B20" s="72"/>
      <c r="C20" s="75"/>
      <c r="D20" s="72"/>
      <c r="E20" s="72"/>
      <c r="F20" s="72"/>
      <c r="G20" s="72"/>
      <c r="H20" s="72"/>
      <c r="I20" s="72"/>
      <c r="J20" s="72"/>
      <c r="K20" s="72"/>
      <c r="L20" s="72"/>
      <c r="M20" s="72"/>
      <c r="N20" s="72"/>
      <c r="O20" s="72"/>
      <c r="P20" s="72"/>
      <c r="Q20" s="72"/>
      <c r="R20" s="72"/>
      <c r="S20" s="72"/>
      <c r="T20" s="72"/>
      <c r="U20" s="72"/>
      <c r="V20" s="72"/>
      <c r="W20" s="72"/>
      <c r="X20" s="72"/>
      <c r="Y20" s="72"/>
      <c r="Z20" s="72"/>
      <c r="AA20" s="72"/>
      <c r="AB20" s="72"/>
      <c r="AC20" s="72"/>
      <c r="AD20" s="72"/>
      <c r="AE20" s="72"/>
      <c r="AF20" s="72"/>
      <c r="AG20" s="72"/>
      <c r="AH20" s="72"/>
      <c r="AI20" s="72"/>
      <c r="AJ20" s="72"/>
      <c r="AK20" s="72"/>
      <c r="AL20" s="72"/>
      <c r="AM20" s="72"/>
    </row>
    <row r="21" spans="1:39" ht="23" x14ac:dyDescent="0.5">
      <c r="A21" s="72"/>
      <c r="B21" s="72"/>
      <c r="C21" s="75"/>
      <c r="D21" s="72"/>
      <c r="E21" s="72"/>
      <c r="F21" s="72"/>
      <c r="G21" s="72"/>
      <c r="H21" s="72"/>
      <c r="I21" s="72"/>
      <c r="J21" s="72"/>
      <c r="K21" s="72"/>
      <c r="L21" s="72"/>
      <c r="M21" s="72"/>
      <c r="N21" s="72"/>
      <c r="O21" s="72"/>
      <c r="P21" s="72"/>
      <c r="Q21" s="72"/>
      <c r="R21" s="72"/>
      <c r="S21" s="72"/>
      <c r="T21" s="72"/>
      <c r="U21" s="72"/>
      <c r="V21" s="72"/>
      <c r="W21" s="72"/>
      <c r="X21" s="72"/>
      <c r="Y21" s="72"/>
      <c r="Z21" s="72"/>
      <c r="AA21" s="72"/>
      <c r="AB21" s="72"/>
      <c r="AC21" s="72"/>
      <c r="AD21" s="72"/>
      <c r="AE21" s="72"/>
      <c r="AF21" s="72"/>
      <c r="AG21" s="72"/>
      <c r="AH21" s="72"/>
      <c r="AI21" s="72"/>
      <c r="AJ21" s="72"/>
      <c r="AK21" s="72"/>
      <c r="AL21" s="72"/>
      <c r="AM21" s="72"/>
    </row>
    <row r="22" spans="1:39" ht="23" x14ac:dyDescent="0.5">
      <c r="A22" s="72"/>
      <c r="B22" s="72"/>
      <c r="C22" s="78" t="s">
        <v>152</v>
      </c>
      <c r="D22" s="72"/>
      <c r="E22" s="72"/>
      <c r="F22" s="72"/>
      <c r="G22" s="72"/>
      <c r="H22" s="72"/>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J22" s="72"/>
      <c r="AK22" s="72"/>
      <c r="AL22" s="72"/>
      <c r="AM22" s="72"/>
    </row>
    <row r="23" spans="1:39" ht="23" x14ac:dyDescent="0.5">
      <c r="A23" s="72"/>
      <c r="B23" s="72"/>
      <c r="C23" s="75"/>
      <c r="D23" s="72"/>
      <c r="E23" s="72"/>
      <c r="F23" s="72"/>
      <c r="G23" s="72"/>
      <c r="H23" s="72"/>
      <c r="I23" s="72"/>
      <c r="J23" s="72"/>
      <c r="K23" s="72"/>
      <c r="L23" s="72"/>
      <c r="M23" s="72"/>
      <c r="N23" s="72"/>
      <c r="O23" s="72"/>
      <c r="P23" s="72"/>
      <c r="Q23" s="72"/>
      <c r="R23" s="72"/>
      <c r="S23" s="72"/>
      <c r="T23" s="72"/>
      <c r="U23" s="72"/>
      <c r="V23" s="72"/>
      <c r="W23" s="72"/>
      <c r="X23" s="72"/>
      <c r="Y23" s="72"/>
      <c r="Z23" s="72"/>
      <c r="AA23" s="72"/>
      <c r="AB23" s="72"/>
      <c r="AC23" s="72"/>
      <c r="AD23" s="72"/>
      <c r="AE23" s="72"/>
      <c r="AF23" s="72"/>
      <c r="AG23" s="72"/>
      <c r="AH23" s="72"/>
      <c r="AI23" s="72"/>
      <c r="AJ23" s="72"/>
      <c r="AK23" s="72"/>
      <c r="AL23" s="72"/>
      <c r="AM23" s="72"/>
    </row>
    <row r="24" spans="1:39" ht="23" x14ac:dyDescent="0.5">
      <c r="A24" s="72"/>
      <c r="B24" s="72"/>
      <c r="C24" s="75"/>
      <c r="D24" s="72"/>
      <c r="E24" s="72"/>
      <c r="F24" s="72"/>
      <c r="G24" s="72"/>
      <c r="H24" s="72"/>
      <c r="I24" s="72"/>
      <c r="J24" s="72"/>
      <c r="K24" s="72"/>
      <c r="L24" s="72"/>
      <c r="M24" s="72"/>
      <c r="N24" s="72"/>
      <c r="O24" s="72"/>
      <c r="P24" s="72"/>
      <c r="Q24" s="72"/>
      <c r="R24" s="72"/>
      <c r="S24" s="72"/>
      <c r="T24" s="72"/>
      <c r="U24" s="72"/>
      <c r="V24" s="72"/>
      <c r="W24" s="72"/>
      <c r="X24" s="72"/>
      <c r="Y24" s="72"/>
      <c r="Z24" s="72"/>
      <c r="AA24" s="72"/>
      <c r="AB24" s="72"/>
      <c r="AC24" s="72"/>
      <c r="AD24" s="72"/>
      <c r="AE24" s="72"/>
      <c r="AF24" s="72"/>
      <c r="AG24" s="72"/>
      <c r="AH24" s="72"/>
      <c r="AI24" s="72"/>
      <c r="AJ24" s="72"/>
      <c r="AK24" s="72"/>
      <c r="AL24" s="72"/>
      <c r="AM24" s="72"/>
    </row>
    <row r="25" spans="1:39" ht="23" x14ac:dyDescent="0.5">
      <c r="A25" s="72"/>
      <c r="B25" s="72"/>
      <c r="C25" s="75"/>
      <c r="D25" s="72"/>
      <c r="E25" s="72"/>
      <c r="F25" s="72"/>
      <c r="G25" s="72"/>
      <c r="H25" s="72"/>
      <c r="I25" s="72"/>
      <c r="J25" s="72"/>
      <c r="K25" s="72"/>
      <c r="L25" s="72"/>
      <c r="M25" s="72"/>
      <c r="N25" s="72"/>
      <c r="O25" s="72"/>
      <c r="P25" s="72"/>
      <c r="Q25" s="72"/>
      <c r="R25" s="72"/>
      <c r="S25" s="72"/>
      <c r="T25" s="72"/>
      <c r="U25" s="72"/>
      <c r="V25" s="72"/>
      <c r="W25" s="72"/>
      <c r="X25" s="72"/>
      <c r="Y25" s="72"/>
      <c r="Z25" s="72"/>
      <c r="AA25" s="72"/>
      <c r="AB25" s="72"/>
      <c r="AC25" s="72"/>
      <c r="AD25" s="72"/>
      <c r="AE25" s="72"/>
      <c r="AF25" s="72"/>
      <c r="AG25" s="72"/>
      <c r="AH25" s="72"/>
      <c r="AI25" s="72"/>
      <c r="AJ25" s="72"/>
      <c r="AK25" s="72"/>
      <c r="AL25" s="72"/>
      <c r="AM25" s="72"/>
    </row>
    <row r="26" spans="1:39" ht="23" x14ac:dyDescent="0.5">
      <c r="A26" s="72"/>
      <c r="B26" s="72"/>
      <c r="C26" s="75"/>
      <c r="D26" s="72"/>
      <c r="E26" s="72"/>
      <c r="F26" s="72"/>
      <c r="G26" s="72"/>
      <c r="H26" s="72"/>
      <c r="I26" s="72"/>
      <c r="J26" s="72"/>
      <c r="K26" s="72"/>
      <c r="L26" s="72"/>
      <c r="M26" s="72"/>
      <c r="N26" s="72"/>
      <c r="O26" s="72"/>
      <c r="P26" s="72"/>
      <c r="Q26" s="72"/>
      <c r="R26" s="72"/>
      <c r="S26" s="72"/>
      <c r="T26" s="72"/>
      <c r="U26" s="72"/>
      <c r="V26" s="72"/>
      <c r="W26" s="72"/>
      <c r="X26" s="72"/>
      <c r="Y26" s="72"/>
      <c r="Z26" s="72"/>
      <c r="AA26" s="72"/>
      <c r="AB26" s="72"/>
      <c r="AC26" s="72"/>
      <c r="AD26" s="72"/>
      <c r="AE26" s="72"/>
      <c r="AF26" s="72"/>
      <c r="AG26" s="72"/>
      <c r="AH26" s="72"/>
      <c r="AI26" s="72"/>
      <c r="AJ26" s="72"/>
      <c r="AK26" s="72"/>
      <c r="AL26" s="72"/>
      <c r="AM26" s="72"/>
    </row>
    <row r="27" spans="1:39" ht="23" x14ac:dyDescent="0.5">
      <c r="A27" s="72"/>
      <c r="B27" s="72"/>
      <c r="C27" s="75"/>
      <c r="D27" s="72"/>
      <c r="E27" s="72"/>
      <c r="F27" s="72"/>
      <c r="G27" s="72"/>
      <c r="H27" s="72"/>
      <c r="I27" s="72"/>
      <c r="J27" s="72"/>
      <c r="K27" s="72"/>
      <c r="L27" s="72"/>
      <c r="M27" s="72"/>
      <c r="N27" s="72"/>
      <c r="O27" s="72"/>
      <c r="P27" s="72"/>
      <c r="Q27" s="72"/>
      <c r="R27" s="72"/>
      <c r="S27" s="72"/>
      <c r="T27" s="72"/>
      <c r="U27" s="72"/>
      <c r="V27" s="72"/>
      <c r="W27" s="72"/>
      <c r="X27" s="72"/>
      <c r="Y27" s="72"/>
      <c r="Z27" s="72"/>
      <c r="AA27" s="72"/>
      <c r="AB27" s="72"/>
      <c r="AC27" s="72"/>
      <c r="AD27" s="72"/>
      <c r="AE27" s="72"/>
      <c r="AF27" s="72"/>
      <c r="AG27" s="72"/>
      <c r="AH27" s="72"/>
      <c r="AI27" s="72"/>
      <c r="AJ27" s="72"/>
      <c r="AK27" s="72"/>
      <c r="AL27" s="72"/>
      <c r="AM27" s="72"/>
    </row>
    <row r="28" spans="1:39" ht="23" x14ac:dyDescent="0.5">
      <c r="A28" s="72"/>
      <c r="B28" s="72"/>
      <c r="C28" s="75"/>
      <c r="D28" s="72"/>
      <c r="E28" s="72"/>
      <c r="F28" s="72"/>
      <c r="G28" s="72"/>
      <c r="H28" s="72"/>
      <c r="I28" s="72"/>
      <c r="J28" s="72"/>
      <c r="K28" s="72"/>
      <c r="L28" s="72"/>
      <c r="M28" s="72"/>
      <c r="N28" s="72"/>
      <c r="O28" s="72"/>
      <c r="P28" s="72"/>
      <c r="Q28" s="72"/>
      <c r="R28" s="72"/>
      <c r="S28" s="72"/>
      <c r="T28" s="72"/>
      <c r="U28" s="72"/>
      <c r="V28" s="72"/>
      <c r="W28" s="72"/>
      <c r="X28" s="72"/>
      <c r="Y28" s="72"/>
      <c r="Z28" s="72"/>
      <c r="AA28" s="72"/>
      <c r="AB28" s="72"/>
      <c r="AC28" s="72"/>
      <c r="AD28" s="72"/>
      <c r="AE28" s="72"/>
      <c r="AF28" s="72"/>
      <c r="AG28" s="72"/>
      <c r="AH28" s="72"/>
      <c r="AI28" s="72"/>
      <c r="AJ28" s="72"/>
      <c r="AK28" s="72"/>
      <c r="AL28" s="72"/>
      <c r="AM28" s="72"/>
    </row>
    <row r="29" spans="1:39" ht="24.65" customHeight="1" x14ac:dyDescent="0.35">
      <c r="A29" s="72"/>
      <c r="B29" s="72"/>
      <c r="C29" s="72"/>
      <c r="D29" s="72"/>
      <c r="E29" s="72"/>
      <c r="F29" s="72"/>
      <c r="G29" s="72"/>
      <c r="H29" s="72"/>
      <c r="I29" s="72"/>
      <c r="J29" s="72"/>
      <c r="K29" s="72"/>
      <c r="L29" s="72"/>
      <c r="M29" s="72"/>
      <c r="N29" s="72"/>
      <c r="O29" s="72"/>
      <c r="P29" s="72"/>
      <c r="Q29" s="72"/>
      <c r="R29" s="72"/>
      <c r="S29" s="72"/>
      <c r="U29" s="72"/>
      <c r="V29" s="72"/>
      <c r="W29" s="72"/>
      <c r="X29" s="72"/>
      <c r="Y29" s="72"/>
      <c r="Z29" s="72"/>
      <c r="AA29" s="72"/>
      <c r="AB29" s="72"/>
      <c r="AC29" s="72"/>
      <c r="AD29" s="72"/>
      <c r="AE29" s="72"/>
      <c r="AF29" s="72"/>
      <c r="AG29" s="72"/>
      <c r="AH29" s="72"/>
      <c r="AJ29" s="72"/>
      <c r="AK29" s="72"/>
      <c r="AL29" s="72"/>
      <c r="AM29" s="72"/>
    </row>
    <row r="30" spans="1:39" ht="24.65" customHeight="1" x14ac:dyDescent="0.35">
      <c r="A30" s="72"/>
      <c r="B30" s="72"/>
      <c r="C30" s="72"/>
      <c r="D30" s="72"/>
      <c r="E30" s="72"/>
      <c r="F30" s="72"/>
      <c r="G30" s="72"/>
      <c r="H30" s="72"/>
      <c r="I30" s="72"/>
      <c r="J30" s="72"/>
      <c r="K30" s="72"/>
      <c r="L30" s="72"/>
      <c r="M30" s="72"/>
      <c r="N30" s="72"/>
      <c r="O30" s="72"/>
      <c r="P30" s="72"/>
      <c r="Q30" s="72"/>
      <c r="R30" s="72"/>
      <c r="S30" s="72"/>
      <c r="U30" s="72"/>
      <c r="V30" s="72"/>
      <c r="W30" s="72"/>
      <c r="X30" s="72"/>
      <c r="Y30" s="72"/>
      <c r="Z30" s="72"/>
      <c r="AA30" s="72"/>
      <c r="AB30" s="72"/>
      <c r="AC30" s="72"/>
      <c r="AD30" s="72"/>
      <c r="AE30" s="72"/>
      <c r="AF30" s="72"/>
      <c r="AG30" s="72"/>
      <c r="AH30" s="72"/>
      <c r="AJ30" s="72"/>
      <c r="AK30" s="72"/>
      <c r="AL30" s="72"/>
      <c r="AM30" s="72"/>
    </row>
    <row r="31" spans="1:39" ht="23" x14ac:dyDescent="0.5">
      <c r="A31" s="72"/>
      <c r="B31" s="72"/>
      <c r="C31" s="78" t="s">
        <v>153</v>
      </c>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2"/>
      <c r="AD31" s="72"/>
      <c r="AE31" s="72"/>
      <c r="AF31" s="72"/>
      <c r="AG31" s="72"/>
      <c r="AH31" s="72"/>
      <c r="AI31" s="72"/>
      <c r="AJ31" s="72"/>
      <c r="AK31" s="72"/>
      <c r="AL31" s="72"/>
      <c r="AM31" s="72"/>
    </row>
    <row r="32" spans="1:39" ht="23" x14ac:dyDescent="0.5">
      <c r="A32" s="72"/>
      <c r="B32" s="72"/>
      <c r="C32" s="72"/>
      <c r="D32" s="75"/>
      <c r="E32" s="75"/>
      <c r="F32" s="72"/>
      <c r="G32" s="72"/>
      <c r="H32" s="72"/>
      <c r="I32" s="72"/>
      <c r="J32" s="72"/>
      <c r="K32" s="72"/>
      <c r="L32" s="72"/>
      <c r="M32" s="72"/>
      <c r="N32" s="72"/>
      <c r="O32" s="72"/>
      <c r="P32" s="72"/>
      <c r="Q32" s="72"/>
      <c r="R32" s="72"/>
      <c r="S32" s="72"/>
      <c r="T32" s="72"/>
      <c r="U32" s="72"/>
      <c r="V32" s="72"/>
      <c r="W32" s="72"/>
      <c r="X32" s="72"/>
      <c r="Y32" s="72"/>
      <c r="Z32" s="72"/>
      <c r="AA32" s="72"/>
      <c r="AB32" s="72"/>
      <c r="AC32" s="72"/>
      <c r="AD32" s="72"/>
      <c r="AE32" s="72"/>
      <c r="AF32" s="72"/>
      <c r="AG32" s="72"/>
      <c r="AH32" s="72"/>
      <c r="AI32" s="72"/>
      <c r="AJ32" s="72"/>
      <c r="AK32" s="72"/>
      <c r="AL32" s="72"/>
      <c r="AM32" s="72"/>
    </row>
    <row r="33" spans="1:39" ht="23" x14ac:dyDescent="0.5">
      <c r="A33" s="72"/>
      <c r="B33" s="72"/>
      <c r="C33" s="72"/>
      <c r="D33" s="148" t="s">
        <v>154</v>
      </c>
      <c r="E33" s="75"/>
      <c r="F33" s="72"/>
      <c r="G33" s="79" t="s">
        <v>155</v>
      </c>
      <c r="H33" s="80"/>
      <c r="I33" s="72"/>
      <c r="J33" s="72"/>
      <c r="K33" s="72"/>
      <c r="L33" s="72"/>
      <c r="M33" s="72"/>
      <c r="N33" s="72"/>
      <c r="O33" s="72"/>
      <c r="P33" s="72"/>
      <c r="Q33" s="72"/>
      <c r="R33" s="72"/>
      <c r="S33" s="72"/>
      <c r="T33" s="72"/>
      <c r="U33" s="72"/>
      <c r="V33" s="72"/>
      <c r="W33" s="72"/>
      <c r="X33" s="72"/>
      <c r="Y33" s="72"/>
      <c r="Z33" s="72"/>
      <c r="AA33" s="72"/>
      <c r="AB33" s="72"/>
      <c r="AC33" s="72"/>
      <c r="AD33" s="72"/>
      <c r="AE33" s="72"/>
      <c r="AF33" s="72"/>
      <c r="AG33" s="72"/>
      <c r="AH33" s="72"/>
      <c r="AI33" s="72"/>
      <c r="AJ33" s="72"/>
      <c r="AL33" s="72"/>
      <c r="AM33" s="72"/>
    </row>
    <row r="34" spans="1:39" ht="23" x14ac:dyDescent="0.5">
      <c r="A34" s="72"/>
      <c r="B34" s="72"/>
      <c r="C34" s="72"/>
      <c r="D34" s="148" t="s">
        <v>156</v>
      </c>
      <c r="E34" s="75"/>
      <c r="F34" s="75"/>
      <c r="G34" s="79" t="s">
        <v>199</v>
      </c>
      <c r="H34" s="80"/>
      <c r="I34" s="72"/>
      <c r="J34" s="72"/>
      <c r="K34" s="72"/>
      <c r="L34" s="72"/>
      <c r="M34" s="72"/>
      <c r="N34" s="72"/>
      <c r="O34" s="72"/>
      <c r="P34" s="72"/>
      <c r="Q34" s="72"/>
      <c r="R34" s="72"/>
      <c r="S34" s="72"/>
      <c r="T34" s="72"/>
      <c r="U34" s="72"/>
      <c r="V34" s="72"/>
      <c r="W34" s="72"/>
      <c r="X34" s="72"/>
      <c r="Y34" s="72"/>
      <c r="Z34" s="72"/>
      <c r="AA34" s="72"/>
      <c r="AB34" s="72"/>
      <c r="AC34" s="72"/>
      <c r="AD34" s="72"/>
      <c r="AE34" s="72"/>
      <c r="AF34" s="72"/>
      <c r="AG34" s="72"/>
      <c r="AH34" s="72"/>
      <c r="AI34" s="72"/>
      <c r="AJ34" s="72"/>
      <c r="AL34" s="72"/>
      <c r="AM34" s="72"/>
    </row>
    <row r="35" spans="1:39" ht="23" x14ac:dyDescent="0.5">
      <c r="A35" s="72"/>
      <c r="B35" s="72"/>
      <c r="C35" s="72"/>
      <c r="D35" s="148" t="s">
        <v>157</v>
      </c>
      <c r="E35" s="75"/>
      <c r="F35" s="75"/>
      <c r="G35" s="79" t="s">
        <v>200</v>
      </c>
      <c r="H35" s="80"/>
      <c r="I35" s="72"/>
      <c r="J35" s="72"/>
      <c r="K35" s="72"/>
      <c r="L35" s="72"/>
      <c r="M35" s="72"/>
      <c r="N35" s="72"/>
      <c r="O35" s="72"/>
      <c r="P35" s="72"/>
      <c r="Q35" s="72"/>
      <c r="R35" s="72"/>
      <c r="S35" s="72"/>
      <c r="T35" s="72"/>
      <c r="U35" s="72"/>
      <c r="V35" s="72"/>
      <c r="W35" s="72"/>
      <c r="X35" s="72"/>
      <c r="Y35" s="72"/>
      <c r="Z35" s="72"/>
      <c r="AA35" s="72"/>
      <c r="AB35" s="72"/>
      <c r="AC35" s="72"/>
      <c r="AD35" s="72"/>
      <c r="AE35" s="72"/>
      <c r="AF35" s="72"/>
      <c r="AG35" s="72"/>
      <c r="AH35" s="72"/>
      <c r="AI35" s="72"/>
      <c r="AJ35" s="72"/>
      <c r="AK35" s="72"/>
      <c r="AL35" s="72"/>
      <c r="AM35" s="72"/>
    </row>
    <row r="36" spans="1:39" ht="23" x14ac:dyDescent="0.5">
      <c r="A36" s="72"/>
      <c r="B36" s="72"/>
      <c r="C36" s="72"/>
      <c r="D36" s="148" t="s">
        <v>158</v>
      </c>
      <c r="E36" s="75"/>
      <c r="F36" s="75"/>
      <c r="G36" s="79" t="s">
        <v>159</v>
      </c>
      <c r="H36" s="80"/>
      <c r="I36" s="72"/>
      <c r="J36" s="72"/>
      <c r="K36" s="72"/>
      <c r="L36" s="72"/>
      <c r="M36" s="72"/>
      <c r="N36" s="72"/>
      <c r="O36" s="72"/>
      <c r="P36" s="72"/>
      <c r="Q36" s="72"/>
      <c r="R36" s="72"/>
      <c r="S36" s="72"/>
      <c r="T36" s="72"/>
      <c r="U36" s="72"/>
      <c r="V36" s="72"/>
      <c r="W36" s="72"/>
      <c r="X36" s="72"/>
      <c r="Y36" s="72"/>
      <c r="Z36" s="72"/>
      <c r="AA36" s="72"/>
      <c r="AB36" s="72"/>
      <c r="AC36" s="72"/>
      <c r="AD36" s="72"/>
      <c r="AE36" s="72"/>
      <c r="AF36" s="72"/>
      <c r="AG36" s="72"/>
      <c r="AH36" s="72"/>
      <c r="AI36" s="72"/>
      <c r="AJ36" s="72"/>
      <c r="AK36" s="72"/>
      <c r="AL36" s="72"/>
      <c r="AM36" s="72"/>
    </row>
    <row r="37" spans="1:39" ht="29.15" customHeight="1" x14ac:dyDescent="0.5">
      <c r="A37" s="72"/>
      <c r="B37" s="72"/>
      <c r="C37" s="72"/>
      <c r="D37" s="75"/>
      <c r="E37" s="75"/>
      <c r="F37" s="75"/>
      <c r="G37" s="72"/>
      <c r="H37" s="72"/>
      <c r="I37" s="72"/>
      <c r="J37" s="72"/>
      <c r="K37" s="72"/>
      <c r="L37" s="72"/>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72"/>
    </row>
    <row r="38" spans="1:39" ht="23" x14ac:dyDescent="0.5">
      <c r="A38" s="72"/>
      <c r="B38" s="72"/>
      <c r="C38" s="75"/>
      <c r="D38" s="72"/>
      <c r="E38" s="72"/>
      <c r="F38" s="72"/>
      <c r="G38" s="72"/>
      <c r="H38" s="72"/>
      <c r="I38" s="72"/>
      <c r="J38" s="72"/>
      <c r="K38" s="72"/>
      <c r="L38" s="72"/>
      <c r="M38" s="72"/>
      <c r="N38" s="72"/>
      <c r="O38" s="72"/>
      <c r="P38" s="72"/>
      <c r="Q38" s="72"/>
      <c r="R38" s="72"/>
      <c r="S38" s="72"/>
      <c r="T38" s="72"/>
      <c r="U38" s="72"/>
      <c r="V38" s="72"/>
      <c r="W38" s="72"/>
      <c r="X38" s="72"/>
      <c r="Y38" s="72"/>
      <c r="Z38" s="72"/>
      <c r="AA38" s="72"/>
      <c r="AB38" s="72"/>
      <c r="AC38" s="72"/>
      <c r="AD38" s="72"/>
      <c r="AE38" s="72"/>
      <c r="AF38" s="72"/>
      <c r="AG38" s="72"/>
      <c r="AH38" s="72"/>
      <c r="AI38" s="72"/>
      <c r="AJ38" s="72"/>
      <c r="AK38" s="72"/>
      <c r="AL38" s="72"/>
      <c r="AM38" s="72"/>
    </row>
    <row r="39" spans="1:39" ht="23" x14ac:dyDescent="0.5">
      <c r="A39" s="72"/>
      <c r="B39" s="72"/>
      <c r="C39" s="75"/>
      <c r="D39" s="72"/>
      <c r="E39" s="72"/>
      <c r="F39" s="72"/>
      <c r="G39" s="72"/>
      <c r="H39" s="72"/>
      <c r="I39" s="72"/>
      <c r="J39" s="72"/>
      <c r="K39" s="72"/>
      <c r="L39" s="72"/>
      <c r="M39" s="72"/>
      <c r="N39" s="72"/>
      <c r="O39" s="72"/>
      <c r="P39" s="72"/>
      <c r="Q39" s="72"/>
      <c r="R39" s="72"/>
      <c r="S39" s="72"/>
      <c r="T39" s="72"/>
      <c r="U39" s="72"/>
      <c r="V39" s="72"/>
      <c r="W39" s="72"/>
      <c r="X39" s="72"/>
      <c r="Y39" s="72"/>
      <c r="Z39" s="72"/>
      <c r="AA39" s="72"/>
      <c r="AB39" s="72"/>
      <c r="AC39" s="72"/>
      <c r="AD39" s="72"/>
      <c r="AE39" s="72"/>
      <c r="AF39" s="72"/>
      <c r="AG39" s="72"/>
      <c r="AH39" s="72"/>
      <c r="AI39" s="72"/>
      <c r="AJ39" s="72"/>
      <c r="AK39" s="72"/>
      <c r="AL39" s="72"/>
      <c r="AM39" s="72"/>
    </row>
    <row r="40" spans="1:39" ht="23" x14ac:dyDescent="0.5">
      <c r="A40" s="72"/>
      <c r="B40" s="72"/>
      <c r="C40" s="75"/>
      <c r="D40" s="72"/>
      <c r="E40" s="72"/>
      <c r="F40" s="72"/>
      <c r="G40" s="72"/>
      <c r="H40" s="72"/>
      <c r="I40" s="72"/>
      <c r="J40" s="72"/>
      <c r="K40" s="72"/>
      <c r="L40" s="72"/>
      <c r="M40" s="72"/>
      <c r="N40" s="72"/>
      <c r="O40" s="72"/>
      <c r="P40" s="72"/>
      <c r="Q40" s="72"/>
      <c r="R40" s="72"/>
      <c r="S40" s="72"/>
      <c r="T40" s="72"/>
      <c r="U40" s="72"/>
      <c r="V40" s="72"/>
      <c r="W40" s="72"/>
      <c r="X40" s="72"/>
      <c r="Y40" s="72"/>
      <c r="Z40" s="72"/>
      <c r="AA40" s="72"/>
      <c r="AB40" s="72"/>
      <c r="AC40" s="72"/>
      <c r="AD40" s="72"/>
      <c r="AE40" s="72"/>
      <c r="AF40" s="72"/>
      <c r="AG40" s="72"/>
      <c r="AH40" s="72"/>
      <c r="AI40" s="72"/>
      <c r="AJ40" s="72"/>
      <c r="AK40" s="72"/>
      <c r="AL40" s="72"/>
      <c r="AM40" s="72"/>
    </row>
    <row r="41" spans="1:39" x14ac:dyDescent="0.35">
      <c r="A41" s="72"/>
      <c r="B41" s="72"/>
      <c r="C41" s="81"/>
      <c r="D41" s="81"/>
      <c r="E41" s="81"/>
      <c r="F41" s="81"/>
      <c r="G41" s="81"/>
      <c r="H41" s="81"/>
      <c r="I41" s="81"/>
      <c r="J41" s="81"/>
      <c r="K41" s="81"/>
      <c r="L41" s="81"/>
      <c r="M41" s="81"/>
      <c r="N41" s="81"/>
      <c r="O41" s="81"/>
      <c r="P41" s="81"/>
      <c r="Q41" s="72"/>
      <c r="R41" s="72"/>
      <c r="S41" s="72"/>
      <c r="T41" s="72"/>
      <c r="U41" s="72"/>
      <c r="V41" s="72"/>
      <c r="W41" s="72"/>
      <c r="X41" s="72"/>
      <c r="Y41" s="72"/>
      <c r="Z41" s="72"/>
      <c r="AA41" s="72"/>
      <c r="AB41" s="72"/>
      <c r="AC41" s="72"/>
      <c r="AD41" s="72"/>
      <c r="AE41" s="72"/>
      <c r="AF41" s="72"/>
      <c r="AG41" s="72"/>
      <c r="AH41" s="72"/>
      <c r="AI41" s="72"/>
      <c r="AJ41" s="72"/>
      <c r="AK41" s="72"/>
      <c r="AL41" s="72"/>
      <c r="AM41" s="72"/>
    </row>
    <row r="42" spans="1:39" x14ac:dyDescent="0.35">
      <c r="A42" s="72"/>
      <c r="B42" s="72"/>
      <c r="C42" s="72"/>
      <c r="D42" s="72"/>
      <c r="E42" s="72"/>
      <c r="F42" s="72"/>
      <c r="G42" s="72"/>
      <c r="H42" s="72"/>
      <c r="I42" s="72"/>
      <c r="J42" s="72"/>
      <c r="K42" s="72"/>
      <c r="L42" s="72"/>
      <c r="M42" s="72"/>
      <c r="N42" s="72"/>
      <c r="O42" s="72"/>
      <c r="P42" s="72"/>
      <c r="Q42" s="72"/>
      <c r="R42" s="72"/>
      <c r="S42" s="72"/>
      <c r="T42" s="72"/>
      <c r="U42" s="72"/>
      <c r="V42" s="72"/>
      <c r="W42" s="72"/>
      <c r="X42" s="72"/>
      <c r="Y42" s="72"/>
      <c r="Z42" s="72"/>
      <c r="AA42" s="72"/>
      <c r="AB42" s="72"/>
      <c r="AC42" s="72"/>
      <c r="AD42" s="72"/>
      <c r="AE42" s="72"/>
      <c r="AF42" s="72"/>
      <c r="AG42" s="72"/>
      <c r="AH42" s="72"/>
      <c r="AI42" s="72"/>
      <c r="AJ42" s="72"/>
      <c r="AK42" s="72"/>
      <c r="AL42" s="72"/>
      <c r="AM42" s="72"/>
    </row>
    <row r="43" spans="1:39" x14ac:dyDescent="0.35">
      <c r="A43" s="72"/>
      <c r="B43" s="72"/>
      <c r="C43" s="72"/>
      <c r="D43" s="72"/>
      <c r="E43" s="72"/>
      <c r="F43" s="72"/>
      <c r="G43" s="72"/>
      <c r="H43" s="72"/>
      <c r="I43" s="72"/>
      <c r="J43" s="72"/>
      <c r="K43" s="72"/>
      <c r="L43" s="72"/>
      <c r="M43" s="72"/>
      <c r="N43" s="72"/>
      <c r="O43" s="72"/>
      <c r="P43" s="72"/>
      <c r="Q43" s="72"/>
      <c r="R43" s="72"/>
      <c r="S43" s="72"/>
      <c r="T43" s="72"/>
      <c r="U43" s="72"/>
      <c r="V43" s="72"/>
      <c r="W43" s="72"/>
      <c r="X43" s="72"/>
      <c r="Y43" s="72"/>
      <c r="Z43" s="72"/>
      <c r="AA43" s="72"/>
      <c r="AB43" s="72"/>
      <c r="AC43" s="72"/>
      <c r="AD43" s="72"/>
      <c r="AE43" s="72"/>
      <c r="AF43" s="72"/>
      <c r="AG43" s="72"/>
      <c r="AH43" s="72"/>
      <c r="AI43" s="72"/>
      <c r="AJ43" s="72"/>
      <c r="AK43" s="72"/>
      <c r="AL43" s="72"/>
      <c r="AM43" s="72"/>
    </row>
    <row r="44" spans="1:39" x14ac:dyDescent="0.35">
      <c r="A44" s="72"/>
      <c r="B44" s="72"/>
      <c r="C44" s="72"/>
      <c r="D44" s="72"/>
      <c r="E44" s="72"/>
      <c r="F44" s="72"/>
      <c r="G44" s="72"/>
      <c r="H44" s="72"/>
      <c r="I44" s="72"/>
      <c r="J44" s="72"/>
      <c r="K44" s="72"/>
      <c r="L44" s="72"/>
      <c r="M44" s="72"/>
      <c r="N44" s="72"/>
      <c r="O44" s="72"/>
      <c r="P44" s="72"/>
      <c r="Q44" s="72"/>
      <c r="R44" s="72"/>
      <c r="S44" s="72"/>
      <c r="T44" s="72"/>
      <c r="U44" s="72"/>
      <c r="V44" s="72"/>
      <c r="W44" s="72"/>
      <c r="X44" s="72"/>
      <c r="Y44" s="72"/>
      <c r="Z44" s="72"/>
      <c r="AA44" s="72"/>
      <c r="AB44" s="72"/>
      <c r="AC44" s="72"/>
      <c r="AD44" s="72"/>
      <c r="AE44" s="72"/>
      <c r="AF44" s="72"/>
      <c r="AG44" s="72"/>
      <c r="AH44" s="72"/>
      <c r="AI44" s="72"/>
      <c r="AJ44" s="72"/>
      <c r="AK44" s="72"/>
      <c r="AL44" s="72"/>
      <c r="AM44" s="72"/>
    </row>
    <row r="45" spans="1:39" x14ac:dyDescent="0.35">
      <c r="A45" s="72"/>
      <c r="B45" s="72"/>
      <c r="C45" s="72"/>
      <c r="D45" s="72"/>
      <c r="E45" s="72"/>
      <c r="F45" s="72"/>
      <c r="G45" s="72"/>
      <c r="H45" s="72"/>
      <c r="I45" s="72"/>
      <c r="J45" s="72"/>
      <c r="K45" s="72"/>
      <c r="L45" s="72"/>
      <c r="M45" s="72"/>
      <c r="N45" s="72"/>
      <c r="O45" s="72"/>
      <c r="P45" s="72"/>
      <c r="Q45" s="72"/>
      <c r="R45" s="72"/>
      <c r="S45" s="72"/>
      <c r="T45" s="72"/>
      <c r="U45" s="72"/>
      <c r="V45" s="72"/>
      <c r="W45" s="72"/>
      <c r="X45" s="72"/>
      <c r="Y45" s="72"/>
      <c r="Z45" s="72"/>
      <c r="AA45" s="72"/>
      <c r="AB45" s="72"/>
      <c r="AC45" s="72"/>
      <c r="AD45" s="72"/>
      <c r="AE45" s="72"/>
      <c r="AF45" s="72"/>
      <c r="AG45" s="72"/>
      <c r="AH45" s="72"/>
      <c r="AI45" s="72"/>
      <c r="AJ45" s="72"/>
      <c r="AK45" s="72"/>
      <c r="AL45" s="72"/>
      <c r="AM45" s="72"/>
    </row>
    <row r="46" spans="1:39" ht="23" x14ac:dyDescent="0.5">
      <c r="A46" s="72"/>
      <c r="B46" s="72"/>
      <c r="C46" s="75"/>
      <c r="D46" s="72"/>
      <c r="E46" s="72"/>
      <c r="F46" s="72"/>
      <c r="G46" s="72"/>
      <c r="H46" s="72"/>
      <c r="I46" s="72"/>
      <c r="J46" s="72"/>
      <c r="K46" s="72"/>
      <c r="L46" s="72"/>
      <c r="M46" s="72"/>
      <c r="N46" s="72"/>
      <c r="O46" s="72"/>
      <c r="P46" s="72"/>
      <c r="Q46" s="72"/>
      <c r="R46" s="72"/>
      <c r="S46" s="72"/>
      <c r="T46" s="72"/>
      <c r="U46" s="72"/>
      <c r="V46" s="72"/>
      <c r="W46" s="72"/>
      <c r="X46" s="72"/>
      <c r="Y46" s="72"/>
      <c r="Z46" s="72"/>
      <c r="AA46" s="72"/>
      <c r="AB46" s="72"/>
      <c r="AC46" s="72"/>
      <c r="AD46" s="72"/>
      <c r="AE46" s="72"/>
      <c r="AF46" s="72"/>
      <c r="AG46" s="72"/>
      <c r="AH46" s="72"/>
      <c r="AI46" s="72"/>
      <c r="AJ46" s="72"/>
      <c r="AK46" s="72"/>
      <c r="AL46" s="72"/>
      <c r="AM46" s="72"/>
    </row>
    <row r="47" spans="1:39" ht="23" x14ac:dyDescent="0.5">
      <c r="A47" s="72"/>
      <c r="B47" s="72"/>
      <c r="C47" s="75"/>
      <c r="D47" s="72"/>
      <c r="E47" s="72"/>
      <c r="F47" s="72"/>
      <c r="G47" s="72"/>
      <c r="H47" s="72"/>
      <c r="I47" s="72"/>
      <c r="J47" s="72"/>
      <c r="K47" s="72"/>
      <c r="L47" s="72"/>
      <c r="M47" s="72"/>
      <c r="N47" s="72"/>
      <c r="O47" s="72"/>
      <c r="P47" s="72"/>
      <c r="Q47" s="72"/>
      <c r="R47" s="72"/>
      <c r="S47" s="72"/>
      <c r="T47" s="72"/>
      <c r="U47" s="72"/>
      <c r="V47" s="72"/>
      <c r="W47" s="72"/>
      <c r="X47" s="72"/>
      <c r="Y47" s="72"/>
      <c r="Z47" s="72"/>
      <c r="AA47" s="72"/>
      <c r="AB47" s="72"/>
      <c r="AC47" s="72"/>
      <c r="AD47" s="72"/>
      <c r="AE47" s="72"/>
      <c r="AF47" s="72"/>
      <c r="AG47" s="72"/>
      <c r="AH47" s="72"/>
      <c r="AI47" s="72"/>
      <c r="AJ47" s="72"/>
      <c r="AK47" s="72"/>
      <c r="AL47" s="72"/>
      <c r="AM47" s="72"/>
    </row>
    <row r="48" spans="1:39" ht="23" x14ac:dyDescent="0.5">
      <c r="A48" s="72"/>
      <c r="B48" s="72"/>
      <c r="C48" s="75"/>
      <c r="D48" s="72"/>
      <c r="E48" s="72"/>
      <c r="F48" s="72"/>
      <c r="G48" s="72"/>
      <c r="H48" s="72"/>
      <c r="I48" s="72"/>
      <c r="J48" s="72"/>
      <c r="K48" s="72"/>
      <c r="L48" s="72"/>
      <c r="M48" s="72"/>
      <c r="N48" s="72"/>
      <c r="O48" s="72"/>
      <c r="P48" s="72"/>
      <c r="Q48" s="72"/>
      <c r="R48" s="72"/>
      <c r="S48" s="72"/>
      <c r="T48" s="72"/>
      <c r="U48" s="72"/>
      <c r="V48" s="72"/>
      <c r="W48" s="72"/>
      <c r="X48" s="72"/>
      <c r="Y48" s="72"/>
      <c r="Z48" s="72"/>
      <c r="AA48" s="72"/>
      <c r="AB48" s="72"/>
      <c r="AC48" s="72"/>
      <c r="AD48" s="72"/>
      <c r="AE48" s="72"/>
      <c r="AF48" s="72"/>
      <c r="AG48" s="72"/>
      <c r="AH48" s="72"/>
      <c r="AI48" s="72"/>
      <c r="AJ48" s="72"/>
      <c r="AK48" s="72"/>
      <c r="AL48" s="72"/>
      <c r="AM48" s="72"/>
    </row>
    <row r="49" spans="1:39" ht="23" x14ac:dyDescent="0.5">
      <c r="A49" s="72"/>
      <c r="B49" s="72"/>
      <c r="C49" s="75"/>
      <c r="D49" s="72"/>
      <c r="E49" s="72"/>
      <c r="F49" s="72"/>
      <c r="G49" s="72"/>
      <c r="H49" s="72"/>
      <c r="I49" s="72"/>
      <c r="J49" s="72"/>
      <c r="K49" s="72"/>
      <c r="L49" s="72"/>
      <c r="M49" s="72"/>
      <c r="N49" s="72"/>
      <c r="O49" s="72"/>
      <c r="P49" s="72"/>
      <c r="Q49" s="72"/>
      <c r="R49" s="72"/>
      <c r="S49" s="72"/>
      <c r="T49" s="72"/>
      <c r="U49" s="72"/>
      <c r="V49" s="72"/>
      <c r="W49" s="72"/>
      <c r="X49" s="72"/>
      <c r="Y49" s="72"/>
      <c r="Z49" s="72"/>
      <c r="AA49" s="72"/>
      <c r="AB49" s="72"/>
      <c r="AC49" s="72"/>
      <c r="AD49" s="72"/>
      <c r="AE49" s="72"/>
      <c r="AF49" s="72"/>
      <c r="AG49" s="72"/>
      <c r="AH49" s="72"/>
      <c r="AI49" s="72"/>
      <c r="AJ49" s="72"/>
      <c r="AK49" s="72"/>
      <c r="AL49" s="72"/>
      <c r="AM49" s="72"/>
    </row>
    <row r="50" spans="1:39" ht="23" x14ac:dyDescent="0.5">
      <c r="A50" s="72"/>
      <c r="B50" s="72"/>
      <c r="C50" s="75"/>
      <c r="D50" s="72"/>
      <c r="E50" s="72"/>
      <c r="F50" s="72"/>
      <c r="G50" s="72"/>
      <c r="H50" s="72"/>
      <c r="I50" s="72"/>
      <c r="J50" s="72"/>
      <c r="K50" s="72"/>
      <c r="L50" s="72"/>
      <c r="M50" s="72"/>
      <c r="N50" s="72"/>
      <c r="O50" s="72"/>
      <c r="P50" s="72"/>
      <c r="Q50" s="72"/>
      <c r="R50" s="72"/>
      <c r="S50" s="72"/>
      <c r="T50" s="72"/>
      <c r="U50" s="72"/>
      <c r="V50" s="72"/>
      <c r="W50" s="72"/>
      <c r="X50" s="72"/>
      <c r="Y50" s="72"/>
      <c r="Z50" s="72"/>
      <c r="AA50" s="72"/>
      <c r="AB50" s="72"/>
      <c r="AC50" s="72"/>
      <c r="AD50" s="72"/>
      <c r="AE50" s="72"/>
      <c r="AF50" s="72"/>
      <c r="AG50" s="72"/>
      <c r="AH50" s="72"/>
      <c r="AI50" s="72"/>
      <c r="AJ50" s="72"/>
      <c r="AK50" s="72"/>
      <c r="AL50" s="72"/>
      <c r="AM50" s="72"/>
    </row>
    <row r="51" spans="1:39" ht="23" x14ac:dyDescent="0.5">
      <c r="A51" s="72"/>
      <c r="B51" s="72"/>
      <c r="C51" s="75"/>
      <c r="D51" s="72"/>
      <c r="E51" s="72"/>
      <c r="F51" s="72"/>
      <c r="G51" s="72"/>
      <c r="H51" s="72"/>
      <c r="I51" s="72"/>
      <c r="J51" s="72"/>
      <c r="K51" s="72"/>
      <c r="L51" s="72"/>
      <c r="M51" s="72"/>
      <c r="N51" s="72"/>
      <c r="O51" s="72"/>
      <c r="P51" s="72"/>
      <c r="Q51" s="72"/>
      <c r="R51" s="72"/>
      <c r="S51" s="72"/>
      <c r="T51" s="72"/>
      <c r="U51" s="72"/>
      <c r="V51" s="72"/>
      <c r="W51" s="72"/>
      <c r="X51" s="72"/>
      <c r="Y51" s="72"/>
      <c r="Z51" s="72"/>
      <c r="AA51" s="72"/>
      <c r="AB51" s="72"/>
      <c r="AC51" s="72"/>
      <c r="AD51" s="72"/>
      <c r="AE51" s="72"/>
      <c r="AF51" s="72"/>
      <c r="AG51" s="72"/>
      <c r="AH51" s="72"/>
      <c r="AI51" s="72"/>
      <c r="AJ51" s="72"/>
      <c r="AK51" s="72"/>
      <c r="AL51" s="72"/>
      <c r="AM51" s="72"/>
    </row>
    <row r="52" spans="1:39" ht="23" x14ac:dyDescent="0.5">
      <c r="A52" s="72"/>
      <c r="B52" s="72"/>
      <c r="C52" s="75"/>
      <c r="D52" s="72"/>
      <c r="E52" s="72"/>
      <c r="F52" s="72"/>
      <c r="G52" s="72"/>
      <c r="H52" s="72"/>
      <c r="I52" s="72"/>
      <c r="J52" s="72"/>
      <c r="K52" s="72"/>
      <c r="L52" s="72"/>
      <c r="M52" s="72"/>
      <c r="N52" s="72"/>
      <c r="O52" s="72"/>
      <c r="P52" s="72"/>
      <c r="Q52" s="72"/>
      <c r="R52" s="72"/>
      <c r="S52" s="72"/>
      <c r="T52" s="72"/>
      <c r="U52" s="72"/>
      <c r="V52" s="72"/>
      <c r="W52" s="72"/>
      <c r="X52" s="72"/>
      <c r="Y52" s="72"/>
      <c r="Z52" s="72"/>
      <c r="AA52" s="72"/>
      <c r="AB52" s="72"/>
      <c r="AC52" s="72"/>
      <c r="AD52" s="72"/>
      <c r="AE52" s="72"/>
      <c r="AF52" s="72"/>
      <c r="AG52" s="72"/>
      <c r="AH52" s="72"/>
      <c r="AI52" s="72"/>
      <c r="AJ52" s="72"/>
      <c r="AK52" s="72"/>
      <c r="AL52" s="72"/>
      <c r="AM52" s="72"/>
    </row>
    <row r="53" spans="1:39" ht="23" x14ac:dyDescent="0.5">
      <c r="A53" s="72"/>
      <c r="B53" s="72"/>
      <c r="C53" s="75"/>
      <c r="D53" s="72"/>
      <c r="E53" s="72"/>
      <c r="F53" s="72"/>
      <c r="G53" s="72"/>
      <c r="H53" s="72"/>
      <c r="I53" s="72"/>
      <c r="J53" s="72"/>
      <c r="K53" s="72"/>
      <c r="L53" s="72"/>
      <c r="M53" s="72"/>
      <c r="N53" s="72"/>
      <c r="O53" s="72"/>
      <c r="P53" s="72"/>
      <c r="Q53" s="72"/>
      <c r="R53" s="72"/>
      <c r="S53" s="72"/>
      <c r="T53" s="72"/>
      <c r="U53" s="72"/>
      <c r="V53" s="72"/>
      <c r="W53" s="72"/>
      <c r="X53" s="72"/>
      <c r="Y53" s="72"/>
      <c r="Z53" s="72"/>
      <c r="AA53" s="72"/>
      <c r="AB53" s="72"/>
      <c r="AC53" s="72"/>
      <c r="AD53" s="72"/>
      <c r="AE53" s="72"/>
      <c r="AF53" s="72"/>
      <c r="AG53" s="72"/>
      <c r="AH53" s="72"/>
      <c r="AI53" s="72"/>
      <c r="AJ53" s="72"/>
      <c r="AK53" s="72"/>
      <c r="AL53" s="72"/>
      <c r="AM53" s="72"/>
    </row>
    <row r="54" spans="1:39" ht="23" x14ac:dyDescent="0.5">
      <c r="A54" s="72"/>
      <c r="B54" s="72"/>
      <c r="C54" s="75"/>
      <c r="D54" s="72"/>
      <c r="E54" s="72"/>
      <c r="F54" s="72"/>
      <c r="G54" s="72"/>
      <c r="H54" s="72"/>
      <c r="I54" s="72"/>
      <c r="J54" s="72"/>
      <c r="K54" s="72"/>
      <c r="L54" s="72"/>
      <c r="M54" s="72"/>
      <c r="N54" s="72"/>
      <c r="O54" s="72"/>
      <c r="P54" s="72"/>
      <c r="Q54" s="72"/>
      <c r="R54" s="72"/>
      <c r="S54" s="72"/>
      <c r="T54" s="72"/>
      <c r="U54" s="72"/>
      <c r="V54" s="72"/>
      <c r="W54" s="72"/>
      <c r="X54" s="72"/>
      <c r="Y54" s="72"/>
      <c r="Z54" s="72"/>
      <c r="AA54" s="72"/>
      <c r="AB54" s="72"/>
      <c r="AC54" s="72"/>
      <c r="AD54" s="72"/>
      <c r="AE54" s="72"/>
      <c r="AF54" s="72"/>
      <c r="AG54" s="72"/>
      <c r="AH54" s="72"/>
      <c r="AI54" s="72"/>
      <c r="AJ54" s="72"/>
      <c r="AK54" s="72"/>
      <c r="AL54" s="72"/>
      <c r="AM54" s="72"/>
    </row>
    <row r="55" spans="1:39" ht="23" x14ac:dyDescent="0.5">
      <c r="A55" s="72"/>
      <c r="B55" s="72"/>
      <c r="C55" s="75"/>
      <c r="D55" s="72"/>
      <c r="E55" s="72"/>
      <c r="F55" s="72"/>
      <c r="G55" s="72"/>
      <c r="H55" s="72"/>
      <c r="I55" s="72"/>
      <c r="J55" s="72"/>
      <c r="K55" s="72"/>
      <c r="L55" s="72"/>
      <c r="M55" s="72"/>
      <c r="N55" s="72"/>
      <c r="O55" s="72"/>
      <c r="P55" s="72"/>
      <c r="Q55" s="72"/>
      <c r="R55" s="72"/>
      <c r="S55" s="72"/>
      <c r="T55" s="72"/>
      <c r="U55" s="72"/>
      <c r="V55" s="72"/>
      <c r="W55" s="72"/>
      <c r="X55" s="72"/>
      <c r="Y55" s="72"/>
      <c r="Z55" s="72"/>
      <c r="AA55" s="72"/>
      <c r="AB55" s="72"/>
      <c r="AC55" s="72"/>
      <c r="AD55" s="72"/>
      <c r="AE55" s="72"/>
      <c r="AF55" s="72"/>
      <c r="AG55" s="72"/>
      <c r="AH55" s="72"/>
      <c r="AI55" s="72"/>
      <c r="AJ55" s="72"/>
      <c r="AK55" s="72"/>
      <c r="AL55" s="72"/>
      <c r="AM55" s="72"/>
    </row>
    <row r="56" spans="1:39" ht="23" x14ac:dyDescent="0.5">
      <c r="A56" s="72"/>
      <c r="B56" s="72"/>
      <c r="C56" s="75"/>
      <c r="D56" s="72"/>
      <c r="E56" s="72"/>
      <c r="F56" s="72"/>
      <c r="G56" s="72"/>
      <c r="H56" s="72"/>
      <c r="I56" s="72"/>
      <c r="J56" s="72"/>
      <c r="K56" s="72"/>
      <c r="L56" s="72"/>
      <c r="M56" s="72"/>
      <c r="N56" s="72"/>
      <c r="O56" s="72"/>
      <c r="P56" s="72"/>
      <c r="Q56" s="72"/>
      <c r="R56" s="72"/>
      <c r="S56" s="72"/>
      <c r="T56" s="72"/>
      <c r="U56" s="72"/>
      <c r="V56" s="72"/>
      <c r="W56" s="72"/>
      <c r="X56" s="72"/>
      <c r="Y56" s="72"/>
      <c r="Z56" s="72"/>
      <c r="AA56" s="72"/>
      <c r="AB56" s="72"/>
      <c r="AC56" s="72"/>
      <c r="AD56" s="72"/>
      <c r="AE56" s="72"/>
      <c r="AF56" s="72"/>
      <c r="AG56" s="72"/>
      <c r="AH56" s="72"/>
      <c r="AI56" s="72"/>
      <c r="AJ56" s="72"/>
      <c r="AK56" s="72"/>
      <c r="AL56" s="72"/>
      <c r="AM56" s="72"/>
    </row>
    <row r="57" spans="1:39" ht="23" x14ac:dyDescent="0.5">
      <c r="A57" s="72"/>
      <c r="B57" s="72"/>
      <c r="C57" s="75"/>
      <c r="D57" s="72"/>
      <c r="E57" s="72"/>
      <c r="F57" s="72"/>
      <c r="G57" s="72"/>
      <c r="H57" s="72"/>
      <c r="I57" s="72"/>
      <c r="J57" s="72"/>
      <c r="K57" s="72"/>
      <c r="L57" s="72"/>
      <c r="M57" s="72"/>
      <c r="N57" s="72"/>
      <c r="O57" s="72"/>
      <c r="P57" s="72"/>
      <c r="Q57" s="72"/>
      <c r="R57" s="72"/>
      <c r="S57" s="72"/>
      <c r="T57" s="72"/>
      <c r="U57" s="72"/>
      <c r="V57" s="72"/>
      <c r="W57" s="72"/>
      <c r="X57" s="72"/>
      <c r="Y57" s="72"/>
      <c r="Z57" s="72"/>
      <c r="AA57" s="72"/>
      <c r="AB57" s="72"/>
      <c r="AC57" s="72"/>
      <c r="AD57" s="72"/>
      <c r="AE57" s="72"/>
      <c r="AF57" s="72"/>
      <c r="AG57" s="72"/>
      <c r="AH57" s="72"/>
      <c r="AI57" s="72"/>
      <c r="AJ57" s="72"/>
      <c r="AK57" s="72"/>
      <c r="AL57" s="72"/>
      <c r="AM57" s="72"/>
    </row>
    <row r="58" spans="1:39" ht="23" x14ac:dyDescent="0.5">
      <c r="A58" s="72"/>
      <c r="B58" s="72"/>
      <c r="C58" s="75"/>
      <c r="D58" s="72"/>
      <c r="E58" s="72"/>
      <c r="F58" s="72"/>
      <c r="G58" s="72"/>
      <c r="H58" s="72"/>
      <c r="I58" s="72"/>
      <c r="J58" s="72"/>
      <c r="K58" s="72"/>
      <c r="L58" s="72"/>
      <c r="M58" s="72"/>
      <c r="N58" s="72"/>
      <c r="O58" s="72"/>
      <c r="P58" s="72"/>
      <c r="Q58" s="72"/>
      <c r="R58" s="72"/>
      <c r="S58" s="72"/>
      <c r="T58" s="72"/>
      <c r="U58" s="72"/>
      <c r="V58" s="72"/>
      <c r="W58" s="72"/>
      <c r="X58" s="72"/>
      <c r="Y58" s="72"/>
      <c r="Z58" s="72"/>
      <c r="AA58" s="72"/>
      <c r="AB58" s="72"/>
      <c r="AC58" s="72"/>
      <c r="AD58" s="72"/>
      <c r="AE58" s="72"/>
      <c r="AF58" s="72"/>
      <c r="AG58" s="72"/>
      <c r="AH58" s="72"/>
      <c r="AI58" s="72"/>
      <c r="AJ58" s="72"/>
      <c r="AK58" s="72"/>
      <c r="AL58" s="72"/>
      <c r="AM58" s="72"/>
    </row>
    <row r="59" spans="1:39" ht="23" x14ac:dyDescent="0.5">
      <c r="A59" s="72"/>
      <c r="B59" s="72"/>
      <c r="C59" s="75"/>
      <c r="D59" s="72"/>
      <c r="E59" s="72"/>
      <c r="F59" s="72"/>
      <c r="G59" s="72"/>
      <c r="H59" s="72"/>
      <c r="I59" s="72"/>
      <c r="J59" s="72"/>
      <c r="K59" s="72"/>
      <c r="L59" s="72"/>
      <c r="M59" s="72"/>
      <c r="N59" s="72"/>
      <c r="O59" s="72"/>
      <c r="P59" s="72"/>
      <c r="Q59" s="72"/>
      <c r="R59" s="72"/>
      <c r="S59" s="72"/>
      <c r="T59" s="72"/>
      <c r="U59" s="72"/>
      <c r="V59" s="72"/>
      <c r="W59" s="72"/>
      <c r="X59" s="72"/>
      <c r="Y59" s="72"/>
      <c r="Z59" s="72"/>
      <c r="AA59" s="72"/>
      <c r="AB59" s="72"/>
      <c r="AC59" s="72"/>
      <c r="AD59" s="72"/>
      <c r="AE59" s="72"/>
      <c r="AF59" s="72"/>
      <c r="AG59" s="72"/>
      <c r="AH59" s="72"/>
      <c r="AI59" s="72"/>
      <c r="AJ59" s="72"/>
      <c r="AK59" s="72"/>
      <c r="AL59" s="72"/>
      <c r="AM59" s="72"/>
    </row>
    <row r="60" spans="1:39" ht="23" x14ac:dyDescent="0.5">
      <c r="A60" s="72"/>
      <c r="B60" s="72"/>
      <c r="C60" s="75"/>
      <c r="D60" s="72"/>
      <c r="E60" s="72"/>
      <c r="F60" s="72"/>
      <c r="G60" s="72"/>
      <c r="H60" s="72"/>
      <c r="I60" s="72"/>
      <c r="J60" s="72"/>
      <c r="K60" s="72"/>
      <c r="L60" s="72"/>
      <c r="M60" s="72"/>
      <c r="N60" s="72"/>
      <c r="O60" s="72"/>
      <c r="P60" s="72"/>
      <c r="Q60" s="72"/>
      <c r="R60" s="72"/>
      <c r="S60" s="72"/>
      <c r="T60" s="72"/>
      <c r="U60" s="72"/>
      <c r="V60" s="72"/>
      <c r="W60" s="72"/>
      <c r="X60" s="72"/>
      <c r="Y60" s="72"/>
      <c r="Z60" s="72"/>
      <c r="AA60" s="72"/>
      <c r="AB60" s="72"/>
      <c r="AC60" s="72"/>
      <c r="AD60" s="72"/>
      <c r="AE60" s="72"/>
      <c r="AF60" s="72"/>
      <c r="AG60" s="72"/>
      <c r="AH60" s="72"/>
      <c r="AI60" s="72"/>
      <c r="AJ60" s="72"/>
      <c r="AK60" s="72"/>
      <c r="AL60" s="72"/>
      <c r="AM60" s="72"/>
    </row>
    <row r="61" spans="1:39" ht="23" x14ac:dyDescent="0.5">
      <c r="A61" s="72"/>
      <c r="B61" s="72"/>
      <c r="C61" s="75"/>
      <c r="D61" s="72"/>
      <c r="E61" s="72"/>
      <c r="F61" s="72"/>
      <c r="G61" s="72"/>
      <c r="H61" s="72"/>
      <c r="I61" s="72"/>
      <c r="J61" s="72"/>
      <c r="K61" s="72"/>
      <c r="L61" s="72"/>
      <c r="M61" s="72"/>
      <c r="N61" s="72"/>
      <c r="O61" s="72"/>
      <c r="P61" s="72"/>
      <c r="Q61" s="72"/>
      <c r="R61" s="72"/>
      <c r="S61" s="72"/>
      <c r="T61" s="72"/>
      <c r="U61" s="72"/>
      <c r="V61" s="72"/>
      <c r="W61" s="72"/>
      <c r="X61" s="72"/>
      <c r="Y61" s="72"/>
      <c r="Z61" s="72"/>
      <c r="AA61" s="72"/>
      <c r="AB61" s="72"/>
      <c r="AC61" s="72"/>
      <c r="AD61" s="72"/>
      <c r="AE61" s="72"/>
      <c r="AF61" s="72"/>
      <c r="AG61" s="72"/>
      <c r="AH61" s="72"/>
      <c r="AI61" s="72"/>
      <c r="AJ61" s="72"/>
      <c r="AK61" s="72"/>
      <c r="AL61" s="72"/>
      <c r="AM61" s="72"/>
    </row>
    <row r="62" spans="1:39" ht="23" x14ac:dyDescent="0.5">
      <c r="A62" s="72"/>
      <c r="B62" s="72"/>
      <c r="C62" s="75"/>
      <c r="D62" s="72"/>
      <c r="E62" s="72"/>
      <c r="F62" s="72"/>
      <c r="G62" s="72"/>
      <c r="H62" s="72"/>
      <c r="I62" s="72"/>
      <c r="J62" s="72"/>
      <c r="K62" s="72"/>
      <c r="L62" s="72"/>
      <c r="M62" s="72"/>
      <c r="N62" s="72"/>
      <c r="O62" s="72"/>
      <c r="P62" s="72"/>
      <c r="Q62" s="72"/>
      <c r="R62" s="72"/>
      <c r="S62" s="72"/>
      <c r="T62" s="72"/>
      <c r="U62" s="72"/>
      <c r="V62" s="72"/>
      <c r="W62" s="72"/>
      <c r="X62" s="72"/>
      <c r="Y62" s="72"/>
      <c r="Z62" s="72"/>
      <c r="AA62" s="72"/>
      <c r="AB62" s="72"/>
      <c r="AC62" s="72"/>
      <c r="AD62" s="72"/>
      <c r="AE62" s="72"/>
      <c r="AF62" s="72"/>
      <c r="AG62" s="72"/>
      <c r="AH62" s="72"/>
      <c r="AI62" s="72"/>
      <c r="AJ62" s="72"/>
      <c r="AK62" s="72"/>
      <c r="AL62" s="72"/>
      <c r="AM62" s="72"/>
    </row>
    <row r="63" spans="1:39" ht="23" x14ac:dyDescent="0.5">
      <c r="A63" s="72"/>
      <c r="B63" s="72"/>
      <c r="C63" s="75"/>
      <c r="D63" s="72"/>
      <c r="E63" s="72"/>
      <c r="F63" s="72"/>
      <c r="G63" s="72"/>
      <c r="H63" s="72"/>
      <c r="I63" s="72"/>
      <c r="J63" s="72"/>
      <c r="K63" s="72"/>
      <c r="L63" s="72"/>
      <c r="M63" s="72"/>
      <c r="N63" s="72"/>
      <c r="O63" s="72"/>
      <c r="P63" s="72"/>
      <c r="Q63" s="72"/>
      <c r="R63" s="72"/>
      <c r="S63" s="72"/>
      <c r="T63" s="72"/>
      <c r="U63" s="72"/>
      <c r="V63" s="72"/>
      <c r="W63" s="72"/>
      <c r="X63" s="72"/>
      <c r="Y63" s="72"/>
      <c r="Z63" s="72"/>
      <c r="AA63" s="72"/>
      <c r="AB63" s="72"/>
      <c r="AC63" s="72"/>
      <c r="AD63" s="72"/>
      <c r="AE63" s="72"/>
      <c r="AF63" s="72"/>
      <c r="AG63" s="72"/>
      <c r="AH63" s="72"/>
      <c r="AI63" s="72"/>
      <c r="AJ63" s="72"/>
      <c r="AK63" s="72"/>
      <c r="AL63" s="72"/>
      <c r="AM63" s="72"/>
    </row>
    <row r="64" spans="1:39" ht="23" x14ac:dyDescent="0.5">
      <c r="A64" s="72"/>
      <c r="B64" s="72"/>
      <c r="C64" s="75"/>
      <c r="D64" s="72"/>
      <c r="E64" s="72"/>
      <c r="F64" s="72"/>
      <c r="G64" s="72"/>
      <c r="H64" s="72"/>
      <c r="I64" s="72"/>
      <c r="J64" s="72"/>
      <c r="K64" s="72"/>
      <c r="L64" s="72"/>
      <c r="M64" s="72"/>
      <c r="N64" s="72"/>
      <c r="O64" s="72"/>
      <c r="P64" s="72"/>
      <c r="Q64" s="72"/>
      <c r="R64" s="72"/>
      <c r="S64" s="72"/>
      <c r="T64" s="72"/>
      <c r="U64" s="72"/>
      <c r="V64" s="72"/>
      <c r="W64" s="72"/>
      <c r="X64" s="72"/>
      <c r="Y64" s="72"/>
      <c r="Z64" s="72"/>
      <c r="AA64" s="72"/>
      <c r="AB64" s="72"/>
      <c r="AC64" s="72"/>
      <c r="AD64" s="72"/>
      <c r="AE64" s="72"/>
      <c r="AF64" s="72"/>
      <c r="AG64" s="72"/>
      <c r="AH64" s="72"/>
      <c r="AI64" s="72"/>
      <c r="AJ64" s="72"/>
      <c r="AK64" s="72"/>
      <c r="AL64" s="72"/>
      <c r="AM64" s="72"/>
    </row>
    <row r="65" spans="1:39" ht="23" x14ac:dyDescent="0.5">
      <c r="A65" s="72"/>
      <c r="B65" s="72"/>
      <c r="C65" s="75"/>
      <c r="D65" s="72"/>
      <c r="E65" s="72"/>
      <c r="F65" s="72"/>
      <c r="G65" s="72"/>
      <c r="H65" s="72"/>
      <c r="I65" s="72"/>
      <c r="J65" s="72"/>
      <c r="K65" s="72"/>
      <c r="L65" s="72"/>
      <c r="M65" s="72"/>
      <c r="N65" s="72"/>
      <c r="O65" s="72"/>
      <c r="P65" s="72"/>
      <c r="Q65" s="72"/>
      <c r="R65" s="72"/>
      <c r="S65" s="72"/>
      <c r="T65" s="72"/>
      <c r="U65" s="72"/>
      <c r="V65" s="72"/>
      <c r="W65" s="72"/>
      <c r="X65" s="72"/>
      <c r="Y65" s="72"/>
      <c r="Z65" s="72"/>
      <c r="AA65" s="72"/>
      <c r="AB65" s="72"/>
      <c r="AC65" s="72"/>
      <c r="AD65" s="72"/>
      <c r="AE65" s="72"/>
      <c r="AF65" s="72"/>
      <c r="AG65" s="72"/>
      <c r="AH65" s="72"/>
      <c r="AI65" s="72"/>
      <c r="AJ65" s="72"/>
      <c r="AK65" s="72"/>
      <c r="AL65" s="72"/>
      <c r="AM65" s="72"/>
    </row>
    <row r="66" spans="1:39" ht="23" x14ac:dyDescent="0.5">
      <c r="A66" s="72"/>
      <c r="B66" s="72"/>
      <c r="C66" s="75"/>
      <c r="D66" s="72"/>
      <c r="E66" s="72"/>
      <c r="F66" s="72"/>
      <c r="G66" s="72"/>
      <c r="H66" s="72"/>
      <c r="I66" s="72"/>
      <c r="J66" s="72"/>
      <c r="K66" s="72"/>
      <c r="L66" s="72"/>
      <c r="M66" s="72"/>
      <c r="N66" s="72"/>
      <c r="O66" s="72"/>
      <c r="P66" s="72"/>
      <c r="Q66" s="72"/>
      <c r="R66" s="72"/>
      <c r="S66" s="72"/>
      <c r="T66" s="72"/>
      <c r="U66" s="72"/>
      <c r="V66" s="72"/>
      <c r="W66" s="72"/>
      <c r="X66" s="72"/>
      <c r="Y66" s="72"/>
      <c r="Z66" s="72"/>
      <c r="AA66" s="72"/>
      <c r="AB66" s="72"/>
      <c r="AC66" s="72"/>
      <c r="AD66" s="72"/>
      <c r="AE66" s="72"/>
      <c r="AF66" s="72"/>
      <c r="AG66" s="72"/>
      <c r="AH66" s="72"/>
      <c r="AI66" s="72"/>
      <c r="AJ66" s="72"/>
      <c r="AK66" s="72"/>
      <c r="AL66" s="72"/>
      <c r="AM66" s="72"/>
    </row>
    <row r="67" spans="1:39" ht="23" x14ac:dyDescent="0.5">
      <c r="A67" s="72"/>
      <c r="B67" s="72"/>
      <c r="C67" s="75"/>
      <c r="D67" s="72"/>
      <c r="E67" s="72"/>
      <c r="F67" s="72"/>
      <c r="G67" s="72"/>
      <c r="H67" s="72"/>
      <c r="I67" s="72"/>
      <c r="J67" s="72"/>
      <c r="K67" s="72"/>
      <c r="L67" s="72"/>
      <c r="M67" s="72"/>
      <c r="N67" s="72"/>
      <c r="O67" s="72"/>
      <c r="P67" s="72"/>
      <c r="Q67" s="72"/>
      <c r="R67" s="72"/>
      <c r="S67" s="72"/>
      <c r="T67" s="72"/>
      <c r="U67" s="72"/>
      <c r="V67" s="72"/>
      <c r="W67" s="72"/>
      <c r="X67" s="72"/>
      <c r="Y67" s="72"/>
      <c r="Z67" s="72"/>
      <c r="AA67" s="72"/>
      <c r="AB67" s="72"/>
      <c r="AC67" s="72"/>
      <c r="AD67" s="72"/>
      <c r="AE67" s="72"/>
      <c r="AF67" s="72"/>
      <c r="AG67" s="72"/>
      <c r="AH67" s="72"/>
      <c r="AI67" s="72"/>
      <c r="AJ67" s="72"/>
      <c r="AK67" s="72"/>
      <c r="AL67" s="72"/>
      <c r="AM67" s="72"/>
    </row>
    <row r="68" spans="1:39" x14ac:dyDescent="0.35">
      <c r="A68" s="72"/>
      <c r="B68" s="72"/>
      <c r="C68" s="72"/>
      <c r="D68" s="72"/>
      <c r="E68" s="72"/>
      <c r="F68" s="72"/>
      <c r="G68" s="72"/>
      <c r="H68" s="72"/>
      <c r="I68" s="72"/>
      <c r="J68" s="72"/>
      <c r="K68" s="72"/>
      <c r="L68" s="72"/>
      <c r="M68" s="72"/>
      <c r="N68" s="72"/>
      <c r="O68" s="72"/>
      <c r="P68" s="72"/>
      <c r="Q68" s="72"/>
      <c r="R68" s="72"/>
      <c r="S68" s="72"/>
      <c r="T68" s="72"/>
      <c r="U68" s="72"/>
      <c r="V68" s="72"/>
      <c r="W68" s="72"/>
      <c r="X68" s="72"/>
      <c r="Y68" s="72"/>
      <c r="Z68" s="72"/>
      <c r="AA68" s="72"/>
      <c r="AB68" s="72"/>
      <c r="AC68" s="72"/>
      <c r="AD68" s="72"/>
      <c r="AE68" s="72"/>
      <c r="AF68" s="72"/>
      <c r="AG68" s="72"/>
      <c r="AH68" s="72"/>
      <c r="AI68" s="72"/>
      <c r="AJ68" s="72"/>
      <c r="AK68" s="72"/>
      <c r="AL68" s="72"/>
      <c r="AM68" s="72"/>
    </row>
    <row r="69" spans="1:39" x14ac:dyDescent="0.35">
      <c r="A69" s="72"/>
      <c r="B69" s="72"/>
      <c r="C69" s="72"/>
      <c r="D69" s="72"/>
      <c r="E69" s="72"/>
      <c r="F69" s="72"/>
      <c r="G69" s="72"/>
      <c r="H69" s="72"/>
      <c r="I69" s="72"/>
      <c r="J69" s="72"/>
      <c r="K69" s="72"/>
      <c r="L69" s="72"/>
      <c r="M69" s="72"/>
      <c r="N69" s="72"/>
      <c r="O69" s="72"/>
      <c r="P69" s="72"/>
      <c r="Q69" s="72"/>
      <c r="R69" s="72"/>
      <c r="S69" s="72"/>
      <c r="T69" s="72"/>
      <c r="U69" s="72"/>
      <c r="V69" s="72"/>
      <c r="W69" s="72"/>
      <c r="X69" s="72"/>
      <c r="Y69" s="72"/>
      <c r="Z69" s="72"/>
      <c r="AA69" s="72"/>
      <c r="AB69" s="72"/>
      <c r="AC69" s="72"/>
      <c r="AD69" s="72"/>
      <c r="AE69" s="72"/>
      <c r="AF69" s="72"/>
      <c r="AG69" s="72"/>
      <c r="AH69" s="72"/>
      <c r="AI69" s="72"/>
      <c r="AJ69" s="72"/>
      <c r="AK69" s="72"/>
      <c r="AL69" s="72"/>
      <c r="AM69" s="72"/>
    </row>
    <row r="70" spans="1:39" x14ac:dyDescent="0.35">
      <c r="A70" s="72"/>
      <c r="B70" s="72"/>
      <c r="C70" s="72"/>
      <c r="D70" s="72"/>
      <c r="E70" s="72"/>
      <c r="F70" s="72"/>
      <c r="G70" s="72"/>
      <c r="H70" s="72"/>
      <c r="I70" s="72"/>
      <c r="J70" s="72"/>
      <c r="K70" s="72"/>
      <c r="L70" s="72"/>
      <c r="M70" s="72"/>
      <c r="N70" s="72"/>
      <c r="O70" s="72"/>
      <c r="P70" s="72"/>
      <c r="Q70" s="72"/>
      <c r="R70" s="72"/>
      <c r="S70" s="72"/>
      <c r="T70" s="72"/>
      <c r="U70" s="72"/>
      <c r="V70" s="72"/>
      <c r="W70" s="72"/>
      <c r="X70" s="72"/>
      <c r="Y70" s="72"/>
      <c r="Z70" s="72"/>
      <c r="AA70" s="72"/>
      <c r="AB70" s="72"/>
      <c r="AC70" s="72"/>
      <c r="AD70" s="72"/>
      <c r="AE70" s="72"/>
      <c r="AF70" s="72"/>
      <c r="AG70" s="72"/>
      <c r="AH70" s="72"/>
      <c r="AI70" s="72"/>
      <c r="AJ70" s="72"/>
      <c r="AK70" s="72"/>
      <c r="AL70" s="72"/>
      <c r="AM70" s="72"/>
    </row>
    <row r="71" spans="1:39" x14ac:dyDescent="0.35">
      <c r="A71" s="72"/>
      <c r="B71" s="72"/>
      <c r="C71" s="72"/>
      <c r="D71" s="72"/>
      <c r="E71" s="72"/>
      <c r="F71" s="72"/>
      <c r="G71" s="72"/>
      <c r="H71" s="72"/>
      <c r="I71" s="72"/>
      <c r="J71" s="72"/>
      <c r="K71" s="72"/>
      <c r="L71" s="72"/>
      <c r="M71" s="72"/>
      <c r="N71" s="72"/>
      <c r="O71" s="72"/>
      <c r="P71" s="72"/>
      <c r="Q71" s="72"/>
      <c r="R71" s="72"/>
      <c r="S71" s="72"/>
      <c r="T71" s="72"/>
      <c r="U71" s="72"/>
      <c r="V71" s="72"/>
      <c r="W71" s="72"/>
      <c r="X71" s="72"/>
      <c r="Y71" s="72"/>
      <c r="Z71" s="72"/>
      <c r="AA71" s="72"/>
      <c r="AB71" s="72"/>
      <c r="AC71" s="72"/>
      <c r="AD71" s="72"/>
      <c r="AE71" s="72"/>
      <c r="AF71" s="72"/>
      <c r="AG71" s="72"/>
      <c r="AH71" s="72"/>
      <c r="AI71" s="72"/>
      <c r="AJ71" s="72"/>
      <c r="AK71" s="72"/>
      <c r="AL71" s="72"/>
      <c r="AM71" s="72"/>
    </row>
    <row r="72" spans="1:39" x14ac:dyDescent="0.35">
      <c r="A72" s="72"/>
      <c r="B72" s="72"/>
      <c r="C72" s="72"/>
      <c r="D72" s="72"/>
      <c r="E72" s="72"/>
      <c r="F72" s="72"/>
      <c r="G72" s="72"/>
      <c r="H72" s="72"/>
      <c r="I72" s="72"/>
      <c r="J72" s="72"/>
      <c r="K72" s="72"/>
      <c r="L72" s="72"/>
      <c r="M72" s="72"/>
      <c r="N72" s="72"/>
      <c r="O72" s="72"/>
      <c r="P72" s="72"/>
      <c r="Q72" s="72"/>
      <c r="R72" s="72"/>
      <c r="S72" s="72"/>
      <c r="T72" s="72"/>
      <c r="U72" s="72"/>
      <c r="V72" s="72"/>
      <c r="W72" s="72"/>
      <c r="X72" s="72"/>
      <c r="Y72" s="72"/>
      <c r="Z72" s="72"/>
      <c r="AA72" s="72"/>
      <c r="AB72" s="72"/>
      <c r="AC72" s="72"/>
      <c r="AD72" s="72"/>
      <c r="AE72" s="72"/>
      <c r="AF72" s="72"/>
      <c r="AG72" s="72"/>
      <c r="AH72" s="72"/>
      <c r="AI72" s="72"/>
      <c r="AJ72" s="72"/>
      <c r="AK72" s="72"/>
      <c r="AL72" s="72"/>
      <c r="AM72" s="72"/>
    </row>
  </sheetData>
  <sheetProtection algorithmName="SHA-512" hashValue="cH8YtzOqPByukgEiZLiynDzfjv60pHvj3QSrAEnF3qa5f4Djwn0j4m4n5l68DovM1FeD1j4zTqpCFdHfPzCTwg==" saltValue="D05dUsTl+o5Ty1YRno6ECA==" spinCount="100000" sheet="1" objects="1" scenarios="1" selectLockedCells="1"/>
  <pageMargins left="0.7" right="0.7" top="0.75" bottom="0.75" header="0.3" footer="0.3"/>
  <pageSetup scale="25"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6EBB0A-FEAA-412F-9C2C-8F8F9A2B58A0}">
  <sheetPr codeName="Sheet2">
    <tabColor theme="0" tint="-4.9989318521683403E-2"/>
  </sheetPr>
  <dimension ref="A1:AJ86"/>
  <sheetViews>
    <sheetView zoomScale="55" zoomScaleNormal="55" workbookViewId="0">
      <selection activeCell="C62" sqref="C62:I62"/>
    </sheetView>
  </sheetViews>
  <sheetFormatPr defaultColWidth="8.7265625" defaultRowHeight="14.5" x14ac:dyDescent="0.35"/>
  <cols>
    <col min="1" max="9" width="8.7265625" style="83"/>
    <col min="10" max="10" width="3.26953125" style="83" customWidth="1"/>
    <col min="11" max="14" width="15.81640625" style="83" customWidth="1"/>
    <col min="15" max="15" width="23" style="83" customWidth="1"/>
    <col min="16" max="16" width="3.1796875" style="83" customWidth="1"/>
    <col min="17" max="19" width="31.1796875" style="83" customWidth="1"/>
    <col min="20" max="20" width="8.7265625" style="83"/>
    <col min="21" max="21" width="14.54296875" style="83" customWidth="1"/>
    <col min="22" max="16384" width="8.7265625" style="83"/>
  </cols>
  <sheetData>
    <row r="1" spans="1:36" x14ac:dyDescent="0.35">
      <c r="A1" s="82"/>
      <c r="B1" s="82"/>
      <c r="C1" s="82"/>
      <c r="D1" s="82"/>
      <c r="E1" s="82"/>
      <c r="F1" s="82"/>
      <c r="G1" s="82"/>
      <c r="H1" s="82"/>
      <c r="I1" s="82"/>
      <c r="J1" s="82"/>
      <c r="K1" s="82"/>
      <c r="L1" s="82"/>
      <c r="M1" s="82"/>
      <c r="N1" s="82"/>
      <c r="O1" s="82"/>
      <c r="P1" s="82"/>
      <c r="Q1" s="82"/>
      <c r="R1" s="82"/>
      <c r="S1" s="82"/>
      <c r="T1" s="82"/>
      <c r="U1" s="82"/>
      <c r="V1" s="82"/>
      <c r="W1" s="82"/>
      <c r="X1" s="82"/>
      <c r="Y1" s="82"/>
      <c r="Z1" s="82"/>
      <c r="AA1" s="82"/>
      <c r="AB1" s="82"/>
      <c r="AC1" s="82"/>
      <c r="AD1" s="82"/>
      <c r="AE1" s="82"/>
      <c r="AF1" s="82"/>
      <c r="AG1" s="82"/>
      <c r="AH1" s="82"/>
      <c r="AI1" s="82"/>
      <c r="AJ1" s="82"/>
    </row>
    <row r="2" spans="1:36" x14ac:dyDescent="0.35">
      <c r="A2" s="82"/>
      <c r="B2" s="82"/>
      <c r="C2" s="82"/>
      <c r="D2" s="82"/>
      <c r="E2" s="82"/>
      <c r="F2" s="82"/>
      <c r="G2" s="82"/>
      <c r="H2" s="82"/>
      <c r="I2" s="82"/>
      <c r="J2" s="82"/>
      <c r="K2" s="82"/>
      <c r="L2" s="82"/>
      <c r="M2" s="82"/>
      <c r="N2" s="82"/>
      <c r="O2" s="82"/>
      <c r="P2" s="82"/>
      <c r="Q2" s="82"/>
      <c r="R2" s="82"/>
      <c r="S2" s="82"/>
      <c r="T2" s="82"/>
      <c r="U2" s="82"/>
      <c r="V2" s="82"/>
      <c r="W2" s="82"/>
      <c r="X2" s="82"/>
      <c r="Y2" s="82"/>
      <c r="Z2" s="82"/>
      <c r="AA2" s="82"/>
      <c r="AB2" s="82"/>
      <c r="AC2" s="82"/>
      <c r="AD2" s="82"/>
      <c r="AE2" s="82"/>
      <c r="AF2" s="82"/>
      <c r="AG2" s="82"/>
      <c r="AH2" s="82"/>
      <c r="AI2" s="82"/>
      <c r="AJ2" s="82"/>
    </row>
    <row r="3" spans="1:36" x14ac:dyDescent="0.35">
      <c r="A3" s="82"/>
      <c r="B3" s="82"/>
      <c r="C3" s="82"/>
      <c r="D3" s="82"/>
      <c r="E3" s="82"/>
      <c r="F3" s="82"/>
      <c r="G3" s="82"/>
      <c r="H3" s="82"/>
      <c r="I3" s="82"/>
      <c r="J3" s="82"/>
      <c r="K3" s="82"/>
      <c r="L3" s="82"/>
      <c r="M3" s="82"/>
      <c r="N3" s="82"/>
      <c r="O3" s="82"/>
      <c r="P3" s="82"/>
      <c r="Q3" s="82"/>
      <c r="R3" s="82"/>
      <c r="S3" s="82"/>
      <c r="T3" s="82"/>
      <c r="U3" s="82"/>
      <c r="V3" s="82"/>
      <c r="W3" s="82"/>
      <c r="X3" s="82"/>
      <c r="Y3" s="82"/>
      <c r="Z3" s="82"/>
      <c r="AA3" s="82"/>
      <c r="AB3" s="82"/>
      <c r="AC3" s="82"/>
      <c r="AD3" s="82"/>
      <c r="AE3" s="82"/>
      <c r="AF3" s="82"/>
      <c r="AG3" s="82"/>
      <c r="AH3" s="82"/>
      <c r="AI3" s="82"/>
      <c r="AJ3" s="82"/>
    </row>
    <row r="4" spans="1:36" x14ac:dyDescent="0.35">
      <c r="A4" s="82"/>
      <c r="B4" s="82"/>
      <c r="C4" s="82"/>
      <c r="D4" s="82"/>
      <c r="E4" s="82"/>
      <c r="F4" s="82"/>
      <c r="G4" s="82"/>
      <c r="H4" s="82"/>
      <c r="I4" s="82"/>
      <c r="J4" s="82"/>
      <c r="K4" s="82"/>
      <c r="L4" s="82"/>
      <c r="M4" s="82"/>
      <c r="N4" s="82"/>
      <c r="O4" s="82"/>
      <c r="P4" s="82"/>
      <c r="Q4" s="82"/>
      <c r="R4" s="82"/>
      <c r="S4" s="82"/>
      <c r="T4" s="82"/>
      <c r="U4" s="82"/>
      <c r="V4" s="82"/>
      <c r="W4" s="82"/>
      <c r="X4" s="82"/>
      <c r="Y4" s="82"/>
      <c r="Z4" s="82"/>
      <c r="AA4" s="82"/>
      <c r="AB4" s="82"/>
      <c r="AC4" s="82"/>
      <c r="AD4" s="82"/>
      <c r="AE4" s="82"/>
      <c r="AF4" s="82"/>
      <c r="AG4" s="82"/>
      <c r="AH4" s="82"/>
      <c r="AI4" s="82"/>
      <c r="AJ4" s="82"/>
    </row>
    <row r="5" spans="1:36" ht="23" x14ac:dyDescent="0.5">
      <c r="A5" s="82"/>
      <c r="B5" s="82"/>
      <c r="C5" s="84" t="s">
        <v>160</v>
      </c>
      <c r="D5" s="85"/>
      <c r="E5" s="82"/>
      <c r="F5" s="82"/>
      <c r="G5" s="82"/>
      <c r="H5" s="82"/>
      <c r="I5" s="82"/>
      <c r="J5" s="82"/>
      <c r="K5" s="82"/>
      <c r="L5" s="82"/>
      <c r="M5" s="82"/>
      <c r="N5" s="82"/>
      <c r="O5" s="82"/>
      <c r="P5" s="82"/>
      <c r="Q5" s="82"/>
      <c r="R5" s="82"/>
      <c r="S5" s="82"/>
      <c r="T5" s="82"/>
      <c r="U5" s="82"/>
      <c r="V5" s="82"/>
      <c r="W5" s="82"/>
      <c r="X5" s="82"/>
      <c r="Y5" s="82"/>
      <c r="Z5" s="82"/>
      <c r="AA5" s="82"/>
      <c r="AB5" s="82"/>
      <c r="AC5" s="82"/>
      <c r="AD5" s="82"/>
      <c r="AE5" s="82"/>
      <c r="AF5" s="82"/>
      <c r="AG5" s="82"/>
      <c r="AH5" s="82"/>
      <c r="AI5" s="82"/>
      <c r="AJ5" s="82"/>
    </row>
    <row r="6" spans="1:36" x14ac:dyDescent="0.35">
      <c r="A6" s="82"/>
      <c r="B6" s="82"/>
      <c r="C6" s="82"/>
      <c r="D6" s="82"/>
      <c r="E6" s="82"/>
      <c r="F6" s="82"/>
      <c r="G6" s="82"/>
      <c r="H6" s="82"/>
      <c r="I6" s="82"/>
      <c r="J6" s="82"/>
      <c r="K6" s="82"/>
      <c r="L6" s="82"/>
      <c r="M6" s="82"/>
      <c r="N6" s="82"/>
      <c r="O6" s="82"/>
      <c r="P6" s="82"/>
      <c r="Q6" s="82"/>
      <c r="R6" s="82"/>
      <c r="S6" s="82"/>
      <c r="T6" s="82"/>
      <c r="U6" s="82"/>
      <c r="V6" s="82"/>
      <c r="W6" s="82"/>
      <c r="X6" s="82"/>
      <c r="Y6" s="82"/>
      <c r="Z6" s="82"/>
      <c r="AA6" s="82"/>
      <c r="AB6" s="82"/>
      <c r="AC6" s="82"/>
      <c r="AD6" s="82"/>
      <c r="AE6" s="82"/>
      <c r="AF6" s="82"/>
      <c r="AG6" s="82"/>
      <c r="AH6" s="82"/>
      <c r="AI6" s="82"/>
      <c r="AJ6" s="82"/>
    </row>
    <row r="7" spans="1:36" x14ac:dyDescent="0.35">
      <c r="A7" s="82"/>
      <c r="B7" s="82"/>
      <c r="C7" s="82"/>
      <c r="D7" s="82"/>
      <c r="E7" s="82"/>
      <c r="F7" s="82"/>
      <c r="G7" s="82"/>
      <c r="H7" s="82"/>
      <c r="I7" s="82"/>
      <c r="J7" s="82"/>
      <c r="K7" s="82"/>
      <c r="L7" s="82"/>
      <c r="M7" s="82"/>
      <c r="N7" s="82"/>
      <c r="O7" s="82"/>
      <c r="P7" s="82"/>
      <c r="Q7" s="82"/>
      <c r="R7" s="82"/>
      <c r="S7" s="82"/>
      <c r="T7" s="82"/>
      <c r="U7" s="82"/>
      <c r="V7" s="82"/>
      <c r="W7" s="82"/>
      <c r="X7" s="82"/>
      <c r="Y7" s="82"/>
      <c r="Z7" s="82"/>
      <c r="AA7" s="82"/>
      <c r="AB7" s="82"/>
      <c r="AC7" s="82"/>
      <c r="AD7" s="82"/>
      <c r="AE7" s="82"/>
      <c r="AF7" s="82"/>
      <c r="AG7" s="82"/>
      <c r="AH7" s="82"/>
      <c r="AI7" s="82"/>
      <c r="AJ7" s="82"/>
    </row>
    <row r="8" spans="1:36" x14ac:dyDescent="0.35">
      <c r="A8" s="82"/>
      <c r="B8" s="82"/>
      <c r="C8" s="82"/>
      <c r="D8" s="82"/>
      <c r="E8" s="82"/>
      <c r="F8" s="82"/>
      <c r="G8" s="82"/>
      <c r="H8" s="82"/>
      <c r="I8" s="82"/>
      <c r="J8" s="82"/>
      <c r="K8" s="82"/>
      <c r="L8" s="82"/>
      <c r="M8" s="82"/>
      <c r="N8" s="82"/>
      <c r="O8" s="82"/>
      <c r="P8" s="82"/>
      <c r="Q8" s="82"/>
      <c r="R8" s="82"/>
      <c r="S8" s="82"/>
      <c r="T8" s="82"/>
      <c r="U8" s="82"/>
      <c r="V8" s="82"/>
      <c r="W8" s="82"/>
      <c r="X8" s="82"/>
      <c r="Y8" s="82"/>
      <c r="Z8" s="82"/>
      <c r="AA8" s="82"/>
      <c r="AB8" s="82"/>
      <c r="AC8" s="82"/>
      <c r="AD8" s="82"/>
      <c r="AE8" s="82"/>
      <c r="AF8" s="82"/>
      <c r="AG8" s="82"/>
      <c r="AH8" s="82"/>
      <c r="AI8" s="82"/>
      <c r="AJ8" s="82"/>
    </row>
    <row r="9" spans="1:36" x14ac:dyDescent="0.35">
      <c r="A9" s="82"/>
      <c r="B9" s="82"/>
      <c r="C9" s="82"/>
      <c r="D9" s="82"/>
      <c r="E9" s="82"/>
      <c r="F9" s="82"/>
      <c r="G9" s="82"/>
      <c r="H9" s="82"/>
      <c r="I9" s="82"/>
      <c r="J9" s="82"/>
      <c r="K9" s="82"/>
      <c r="L9" s="82"/>
      <c r="M9" s="82"/>
      <c r="N9" s="82"/>
      <c r="O9" s="82"/>
      <c r="P9" s="82"/>
      <c r="Q9" s="82"/>
      <c r="R9" s="82"/>
      <c r="S9" s="82"/>
      <c r="T9" s="82"/>
      <c r="U9" s="82"/>
      <c r="V9" s="82"/>
      <c r="W9" s="82"/>
      <c r="X9" s="82"/>
      <c r="Y9" s="82"/>
      <c r="Z9" s="82"/>
      <c r="AA9" s="82"/>
      <c r="AB9" s="82"/>
      <c r="AC9" s="82"/>
      <c r="AD9" s="82"/>
      <c r="AE9" s="82"/>
      <c r="AF9" s="82"/>
      <c r="AG9" s="82"/>
      <c r="AH9" s="82"/>
      <c r="AI9" s="82"/>
      <c r="AJ9" s="82"/>
    </row>
    <row r="10" spans="1:36" ht="23" x14ac:dyDescent="0.5">
      <c r="A10" s="82"/>
      <c r="B10" s="82"/>
      <c r="C10" s="86" t="s">
        <v>168</v>
      </c>
      <c r="D10" s="87"/>
      <c r="E10" s="87"/>
      <c r="F10" s="87"/>
      <c r="G10" s="87"/>
      <c r="H10" s="87"/>
      <c r="I10" s="87"/>
      <c r="J10" s="87"/>
      <c r="K10" s="87"/>
      <c r="L10" s="87"/>
      <c r="M10" s="87"/>
      <c r="N10" s="87"/>
      <c r="O10" s="82"/>
      <c r="P10" s="82"/>
      <c r="Q10" s="82"/>
      <c r="R10" s="82"/>
      <c r="S10" s="82"/>
      <c r="T10" s="82"/>
      <c r="U10" s="82"/>
      <c r="V10" s="82"/>
      <c r="W10" s="82"/>
      <c r="X10" s="82"/>
      <c r="Y10" s="82"/>
      <c r="Z10" s="82"/>
      <c r="AA10" s="82"/>
      <c r="AB10" s="82"/>
      <c r="AC10" s="82"/>
      <c r="AD10" s="82"/>
      <c r="AE10" s="82"/>
      <c r="AG10" s="82"/>
      <c r="AH10" s="82"/>
      <c r="AI10" s="82"/>
      <c r="AJ10" s="82"/>
    </row>
    <row r="11" spans="1:36" ht="23" x14ac:dyDescent="0.5">
      <c r="A11" s="82"/>
      <c r="B11" s="82"/>
      <c r="C11" s="84"/>
      <c r="D11" s="87"/>
      <c r="E11" s="87"/>
      <c r="F11" s="87"/>
      <c r="G11" s="87"/>
      <c r="H11" s="87"/>
      <c r="I11" s="87"/>
      <c r="J11" s="87"/>
      <c r="K11" s="87"/>
      <c r="L11" s="87"/>
      <c r="M11" s="87"/>
      <c r="N11" s="87"/>
      <c r="O11" s="82"/>
      <c r="P11" s="82"/>
      <c r="Q11" s="82"/>
      <c r="R11" s="82"/>
      <c r="S11" s="82"/>
      <c r="T11" s="82"/>
      <c r="U11" s="82"/>
      <c r="V11" s="82"/>
      <c r="W11" s="82"/>
      <c r="X11" s="82"/>
      <c r="Y11" s="82"/>
      <c r="Z11" s="82"/>
      <c r="AA11" s="82"/>
      <c r="AB11" s="82"/>
      <c r="AC11" s="82"/>
      <c r="AD11" s="82"/>
      <c r="AE11" s="82"/>
      <c r="AF11" s="82"/>
      <c r="AG11" s="82"/>
      <c r="AH11" s="82"/>
      <c r="AI11" s="82"/>
      <c r="AJ11" s="82"/>
    </row>
    <row r="12" spans="1:36" ht="23" x14ac:dyDescent="0.5">
      <c r="A12" s="82"/>
      <c r="B12" s="82"/>
      <c r="C12" s="84"/>
      <c r="D12" s="87"/>
      <c r="E12" s="87"/>
      <c r="F12" s="87"/>
      <c r="G12" s="87"/>
      <c r="H12" s="87"/>
      <c r="I12" s="87"/>
      <c r="J12" s="87"/>
      <c r="K12" s="87"/>
      <c r="L12" s="87"/>
      <c r="M12" s="87"/>
      <c r="N12" s="87"/>
      <c r="O12" s="82"/>
      <c r="P12" s="82"/>
      <c r="Q12" s="82"/>
      <c r="R12" s="82"/>
      <c r="S12" s="82"/>
      <c r="T12" s="82"/>
      <c r="U12" s="82"/>
      <c r="V12" s="82"/>
      <c r="W12" s="82"/>
      <c r="X12" s="82"/>
      <c r="Y12" s="82"/>
      <c r="Z12" s="82"/>
      <c r="AA12" s="82"/>
      <c r="AB12" s="82"/>
      <c r="AC12" s="82"/>
      <c r="AD12" s="82"/>
      <c r="AE12" s="82"/>
      <c r="AF12" s="82"/>
      <c r="AG12" s="82"/>
      <c r="AH12" s="82"/>
      <c r="AI12" s="82"/>
      <c r="AJ12" s="82"/>
    </row>
    <row r="13" spans="1:36" ht="23" x14ac:dyDescent="0.5">
      <c r="A13" s="82"/>
      <c r="B13" s="82"/>
      <c r="C13" s="84"/>
      <c r="D13" s="87"/>
      <c r="E13" s="87"/>
      <c r="F13" s="87"/>
      <c r="G13" s="87"/>
      <c r="H13" s="87"/>
      <c r="I13" s="87"/>
      <c r="J13" s="87"/>
      <c r="K13" s="87"/>
      <c r="L13" s="87"/>
      <c r="M13" s="87"/>
      <c r="N13" s="87"/>
      <c r="O13" s="82"/>
      <c r="P13" s="82"/>
      <c r="Q13" s="82"/>
      <c r="R13" s="82"/>
      <c r="S13" s="82"/>
      <c r="T13" s="82"/>
      <c r="U13" s="82"/>
      <c r="V13" s="82"/>
      <c r="W13" s="82"/>
      <c r="X13" s="82"/>
      <c r="Y13" s="82"/>
      <c r="Z13" s="82"/>
      <c r="AA13" s="82"/>
      <c r="AB13" s="82"/>
      <c r="AC13" s="82"/>
      <c r="AD13" s="82"/>
      <c r="AE13" s="82"/>
      <c r="AF13" s="82"/>
      <c r="AG13" s="82"/>
      <c r="AH13" s="82"/>
      <c r="AI13" s="82"/>
      <c r="AJ13" s="82"/>
    </row>
    <row r="14" spans="1:36" x14ac:dyDescent="0.35">
      <c r="A14" s="82"/>
      <c r="B14" s="82"/>
      <c r="C14" s="82"/>
      <c r="D14" s="82"/>
      <c r="E14" s="82"/>
      <c r="F14" s="82"/>
      <c r="G14" s="82"/>
      <c r="H14" s="82"/>
      <c r="I14" s="82"/>
      <c r="J14" s="82"/>
      <c r="K14" s="82"/>
      <c r="L14" s="82"/>
      <c r="M14" s="82"/>
      <c r="N14" s="82"/>
      <c r="O14" s="82"/>
      <c r="P14" s="82"/>
      <c r="Q14" s="82"/>
      <c r="R14" s="82"/>
      <c r="S14" s="82"/>
      <c r="T14" s="82"/>
      <c r="U14" s="82"/>
      <c r="V14" s="82"/>
      <c r="W14" s="82"/>
      <c r="X14" s="82"/>
      <c r="Y14" s="82"/>
      <c r="Z14" s="82"/>
      <c r="AA14" s="82"/>
      <c r="AB14" s="82"/>
      <c r="AC14" s="82"/>
      <c r="AD14" s="82"/>
      <c r="AE14" s="82"/>
      <c r="AF14" s="82"/>
      <c r="AG14" s="82"/>
      <c r="AH14" s="82"/>
      <c r="AI14" s="82"/>
      <c r="AJ14" s="82"/>
    </row>
    <row r="15" spans="1:36" x14ac:dyDescent="0.35">
      <c r="A15" s="82"/>
      <c r="B15" s="82"/>
      <c r="C15" s="82"/>
      <c r="D15" s="82"/>
      <c r="E15" s="82"/>
      <c r="F15" s="82"/>
      <c r="G15" s="82"/>
      <c r="H15" s="82"/>
      <c r="I15" s="82"/>
      <c r="J15" s="82"/>
      <c r="K15" s="82"/>
      <c r="L15" s="82"/>
      <c r="M15" s="82"/>
      <c r="N15" s="82"/>
      <c r="O15" s="82"/>
      <c r="P15" s="82"/>
      <c r="Q15" s="82"/>
      <c r="R15" s="82"/>
      <c r="S15" s="82"/>
      <c r="T15" s="82"/>
      <c r="U15" s="82"/>
      <c r="V15" s="82"/>
      <c r="W15" s="82"/>
      <c r="X15" s="82"/>
      <c r="Y15" s="82"/>
      <c r="Z15" s="82"/>
      <c r="AA15" s="82"/>
      <c r="AB15" s="82"/>
      <c r="AC15" s="82"/>
      <c r="AD15" s="82"/>
      <c r="AE15" s="82"/>
      <c r="AF15" s="82"/>
      <c r="AG15" s="82"/>
      <c r="AH15" s="82"/>
      <c r="AI15" s="82"/>
      <c r="AJ15" s="82"/>
    </row>
    <row r="16" spans="1:36" x14ac:dyDescent="0.35">
      <c r="A16" s="82"/>
      <c r="B16" s="82"/>
      <c r="C16" s="82"/>
      <c r="D16" s="82"/>
      <c r="E16" s="82"/>
      <c r="F16" s="82"/>
      <c r="G16" s="82"/>
      <c r="H16" s="82"/>
      <c r="I16" s="82"/>
      <c r="J16" s="82"/>
      <c r="K16" s="82"/>
      <c r="L16" s="82"/>
      <c r="M16" s="82"/>
      <c r="N16" s="82"/>
      <c r="O16" s="82"/>
      <c r="P16" s="82"/>
      <c r="Q16" s="82"/>
      <c r="R16" s="82"/>
      <c r="S16" s="82"/>
      <c r="T16" s="82"/>
      <c r="U16" s="82"/>
      <c r="V16" s="82"/>
      <c r="W16" s="82"/>
      <c r="X16" s="82"/>
      <c r="Y16" s="82"/>
      <c r="Z16" s="82"/>
      <c r="AA16" s="82"/>
      <c r="AB16" s="82"/>
      <c r="AC16" s="82"/>
      <c r="AD16" s="82"/>
      <c r="AE16" s="82"/>
      <c r="AF16" s="82"/>
      <c r="AG16" s="82"/>
      <c r="AH16" s="82"/>
      <c r="AI16" s="82"/>
      <c r="AJ16" s="82"/>
    </row>
    <row r="17" spans="1:36" x14ac:dyDescent="0.35">
      <c r="A17" s="82"/>
      <c r="B17" s="82"/>
      <c r="C17" s="82"/>
      <c r="D17" s="82"/>
      <c r="E17" s="82"/>
      <c r="F17" s="82"/>
      <c r="G17" s="82"/>
      <c r="H17" s="82"/>
      <c r="I17" s="82"/>
      <c r="J17" s="82"/>
      <c r="K17" s="82"/>
      <c r="L17" s="82"/>
      <c r="M17" s="82"/>
      <c r="N17" s="82"/>
      <c r="O17" s="82"/>
      <c r="P17" s="82"/>
      <c r="Q17" s="82"/>
      <c r="R17" s="82"/>
      <c r="S17" s="82"/>
      <c r="T17" s="82"/>
      <c r="U17" s="82"/>
      <c r="V17" s="82"/>
      <c r="W17" s="82"/>
      <c r="X17" s="82"/>
      <c r="Y17" s="82"/>
      <c r="Z17" s="82"/>
      <c r="AA17" s="82"/>
      <c r="AB17" s="82"/>
      <c r="AC17" s="82"/>
      <c r="AD17" s="82"/>
      <c r="AE17" s="82"/>
      <c r="AF17" s="82"/>
      <c r="AG17" s="82"/>
      <c r="AH17" s="82"/>
      <c r="AI17" s="82"/>
      <c r="AJ17" s="82"/>
    </row>
    <row r="18" spans="1:36" x14ac:dyDescent="0.35">
      <c r="A18" s="82"/>
      <c r="B18" s="82"/>
      <c r="C18" s="82"/>
      <c r="D18" s="82"/>
      <c r="E18" s="82"/>
      <c r="F18" s="82"/>
      <c r="G18" s="82"/>
      <c r="H18" s="82"/>
      <c r="I18" s="82"/>
      <c r="J18" s="82"/>
      <c r="K18" s="82"/>
      <c r="L18" s="82"/>
      <c r="M18" s="82"/>
      <c r="N18" s="82"/>
      <c r="O18" s="82"/>
      <c r="P18" s="82"/>
      <c r="Q18" s="82"/>
      <c r="R18" s="82"/>
      <c r="S18" s="82"/>
      <c r="T18" s="82"/>
      <c r="U18" s="82"/>
      <c r="V18" s="82"/>
      <c r="W18" s="82"/>
      <c r="X18" s="82"/>
      <c r="Y18" s="82"/>
      <c r="Z18" s="82"/>
      <c r="AA18" s="82"/>
      <c r="AB18" s="82"/>
      <c r="AC18" s="82"/>
      <c r="AD18" s="82"/>
      <c r="AE18" s="82"/>
      <c r="AF18" s="82"/>
      <c r="AG18" s="82"/>
      <c r="AH18" s="82"/>
      <c r="AI18" s="82"/>
      <c r="AJ18" s="82"/>
    </row>
    <row r="19" spans="1:36" x14ac:dyDescent="0.35">
      <c r="A19" s="82"/>
      <c r="B19" s="82"/>
      <c r="C19" s="82"/>
      <c r="D19" s="82"/>
      <c r="E19" s="82"/>
      <c r="F19" s="82"/>
      <c r="G19" s="82"/>
      <c r="H19" s="82"/>
      <c r="I19" s="82"/>
      <c r="J19" s="82"/>
      <c r="K19" s="82"/>
      <c r="L19" s="82"/>
      <c r="M19" s="82"/>
      <c r="N19" s="82"/>
      <c r="O19" s="82"/>
      <c r="P19" s="82"/>
      <c r="Q19" s="82"/>
      <c r="R19" s="82"/>
      <c r="S19" s="82"/>
      <c r="T19" s="82"/>
      <c r="U19" s="82"/>
      <c r="V19" s="82"/>
      <c r="W19" s="82"/>
      <c r="X19" s="82"/>
      <c r="Y19" s="82"/>
      <c r="Z19" s="82"/>
      <c r="AA19" s="82"/>
      <c r="AB19" s="82"/>
      <c r="AC19" s="82"/>
      <c r="AD19" s="82"/>
      <c r="AE19" s="82"/>
      <c r="AF19" s="82"/>
      <c r="AG19" s="82"/>
      <c r="AH19" s="82"/>
      <c r="AI19" s="82"/>
      <c r="AJ19" s="82"/>
    </row>
    <row r="20" spans="1:36" x14ac:dyDescent="0.35">
      <c r="A20" s="82"/>
      <c r="B20" s="82"/>
      <c r="C20" s="82"/>
      <c r="D20" s="82"/>
      <c r="E20" s="82"/>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c r="AG20" s="82"/>
      <c r="AH20" s="82"/>
      <c r="AI20" s="82"/>
      <c r="AJ20" s="82"/>
    </row>
    <row r="21" spans="1:36" x14ac:dyDescent="0.35">
      <c r="A21" s="82"/>
      <c r="B21" s="82"/>
      <c r="C21" s="82"/>
      <c r="D21" s="82"/>
      <c r="E21" s="82"/>
      <c r="F21" s="82"/>
      <c r="G21" s="82"/>
      <c r="H21" s="82"/>
      <c r="I21" s="82"/>
      <c r="J21" s="82"/>
      <c r="K21" s="82"/>
      <c r="L21" s="82"/>
      <c r="M21" s="82"/>
      <c r="N21" s="82"/>
      <c r="O21" s="82"/>
      <c r="P21" s="82"/>
      <c r="Q21" s="82"/>
      <c r="R21" s="82"/>
      <c r="S21" s="82"/>
      <c r="T21" s="82"/>
      <c r="U21" s="82"/>
      <c r="V21" s="82"/>
      <c r="W21" s="82"/>
      <c r="X21" s="82"/>
      <c r="Y21" s="82"/>
      <c r="Z21" s="82"/>
      <c r="AA21" s="82"/>
      <c r="AB21" s="82"/>
      <c r="AC21" s="82"/>
      <c r="AD21" s="82"/>
      <c r="AE21" s="82"/>
      <c r="AF21" s="82"/>
      <c r="AG21" s="82"/>
      <c r="AH21" s="82"/>
      <c r="AI21" s="82"/>
      <c r="AJ21" s="82"/>
    </row>
    <row r="22" spans="1:36" x14ac:dyDescent="0.35">
      <c r="A22" s="82"/>
      <c r="B22" s="82"/>
      <c r="C22" s="82"/>
      <c r="D22" s="82"/>
      <c r="E22" s="82"/>
      <c r="F22" s="82"/>
      <c r="G22" s="82"/>
      <c r="H22" s="82"/>
      <c r="I22" s="82"/>
      <c r="J22" s="82"/>
      <c r="K22" s="82"/>
      <c r="L22" s="82"/>
      <c r="M22" s="82"/>
      <c r="N22" s="82"/>
      <c r="O22" s="82"/>
      <c r="P22" s="82"/>
      <c r="Q22" s="82"/>
      <c r="R22" s="82"/>
      <c r="S22" s="82"/>
      <c r="T22" s="82"/>
      <c r="U22" s="82"/>
      <c r="V22" s="82"/>
      <c r="W22" s="82"/>
      <c r="X22" s="82"/>
      <c r="Y22" s="82"/>
      <c r="Z22" s="82"/>
      <c r="AA22" s="82"/>
      <c r="AB22" s="82"/>
      <c r="AC22" s="82"/>
      <c r="AD22" s="82"/>
      <c r="AE22" s="82"/>
      <c r="AF22" s="82"/>
      <c r="AG22" s="82"/>
      <c r="AH22" s="82"/>
      <c r="AI22" s="82"/>
      <c r="AJ22" s="82"/>
    </row>
    <row r="23" spans="1:36" x14ac:dyDescent="0.35">
      <c r="A23" s="82"/>
      <c r="B23" s="82"/>
      <c r="C23" s="82"/>
      <c r="D23" s="82"/>
      <c r="E23" s="82"/>
      <c r="F23" s="82"/>
      <c r="G23" s="82"/>
      <c r="H23" s="82"/>
      <c r="I23" s="82"/>
      <c r="J23" s="82"/>
      <c r="K23" s="82"/>
      <c r="L23" s="82"/>
      <c r="M23" s="82"/>
      <c r="N23" s="82"/>
      <c r="O23" s="82"/>
      <c r="P23" s="82"/>
      <c r="Q23" s="82"/>
      <c r="R23" s="82"/>
      <c r="S23" s="82"/>
      <c r="T23" s="82"/>
      <c r="U23" s="82"/>
      <c r="V23" s="82"/>
      <c r="W23" s="82"/>
      <c r="X23" s="82"/>
      <c r="Y23" s="82"/>
      <c r="Z23" s="82"/>
      <c r="AA23" s="82"/>
      <c r="AB23" s="82"/>
      <c r="AC23" s="82"/>
      <c r="AD23" s="82"/>
      <c r="AE23" s="82"/>
      <c r="AF23" s="82"/>
      <c r="AG23" s="82"/>
      <c r="AH23" s="82"/>
      <c r="AI23" s="82"/>
      <c r="AJ23" s="82"/>
    </row>
    <row r="24" spans="1:36" x14ac:dyDescent="0.35">
      <c r="A24" s="82"/>
      <c r="B24" s="82"/>
      <c r="C24" s="82"/>
      <c r="D24" s="82"/>
      <c r="E24" s="82"/>
      <c r="F24" s="82"/>
      <c r="G24" s="82"/>
      <c r="H24" s="82"/>
      <c r="I24" s="82"/>
      <c r="J24" s="82"/>
      <c r="K24" s="82"/>
      <c r="L24" s="82"/>
      <c r="M24" s="82"/>
      <c r="N24" s="82"/>
      <c r="O24" s="82"/>
      <c r="P24" s="82"/>
      <c r="Q24" s="82"/>
      <c r="R24" s="82"/>
      <c r="S24" s="82"/>
      <c r="T24" s="82"/>
      <c r="U24" s="82"/>
      <c r="V24" s="82"/>
      <c r="W24" s="82"/>
      <c r="X24" s="82"/>
      <c r="Y24" s="82"/>
      <c r="Z24" s="82"/>
      <c r="AA24" s="82"/>
      <c r="AB24" s="82"/>
      <c r="AC24" s="82"/>
      <c r="AD24" s="82"/>
      <c r="AE24" s="82"/>
      <c r="AF24" s="82"/>
      <c r="AG24" s="82"/>
      <c r="AH24" s="82"/>
      <c r="AI24" s="82"/>
      <c r="AJ24" s="82"/>
    </row>
    <row r="25" spans="1:36" x14ac:dyDescent="0.35">
      <c r="A25" s="82"/>
      <c r="B25" s="82"/>
      <c r="C25" s="82"/>
      <c r="D25" s="82"/>
      <c r="E25" s="82"/>
      <c r="F25" s="82"/>
      <c r="G25" s="82"/>
      <c r="H25" s="82"/>
      <c r="I25" s="82"/>
      <c r="J25" s="82"/>
      <c r="K25" s="82"/>
      <c r="L25" s="82"/>
      <c r="M25" s="82"/>
      <c r="N25" s="82"/>
      <c r="O25" s="82"/>
      <c r="P25" s="82"/>
      <c r="Q25" s="82"/>
      <c r="R25" s="82"/>
      <c r="S25" s="82"/>
      <c r="T25" s="82"/>
      <c r="U25" s="82"/>
      <c r="V25" s="82"/>
      <c r="W25" s="82"/>
      <c r="X25" s="82"/>
      <c r="Y25" s="82"/>
      <c r="Z25" s="82"/>
      <c r="AA25" s="82"/>
      <c r="AB25" s="82"/>
      <c r="AC25" s="82"/>
      <c r="AD25" s="82"/>
      <c r="AE25" s="82"/>
      <c r="AF25" s="82"/>
      <c r="AG25" s="82"/>
      <c r="AH25" s="82"/>
      <c r="AI25" s="82"/>
      <c r="AJ25" s="82"/>
    </row>
    <row r="26" spans="1:36" x14ac:dyDescent="0.35">
      <c r="A26" s="82"/>
      <c r="B26" s="82"/>
      <c r="C26" s="82"/>
      <c r="D26" s="82"/>
      <c r="E26" s="82"/>
      <c r="F26" s="82"/>
      <c r="G26" s="82"/>
      <c r="H26" s="82"/>
      <c r="I26" s="82"/>
      <c r="J26" s="82"/>
      <c r="K26" s="82"/>
      <c r="L26" s="82"/>
      <c r="M26" s="82"/>
      <c r="N26" s="82"/>
      <c r="O26" s="82"/>
      <c r="P26" s="82"/>
      <c r="Q26" s="82"/>
      <c r="R26" s="82"/>
      <c r="S26" s="82"/>
      <c r="T26" s="82"/>
      <c r="U26" s="82"/>
      <c r="V26" s="82"/>
      <c r="W26" s="82"/>
      <c r="X26" s="82"/>
      <c r="Y26" s="82"/>
      <c r="Z26" s="82"/>
      <c r="AA26" s="82"/>
      <c r="AB26" s="82"/>
      <c r="AC26" s="82"/>
      <c r="AD26" s="82"/>
      <c r="AE26" s="82"/>
      <c r="AF26" s="82"/>
      <c r="AG26" s="82"/>
      <c r="AH26" s="82"/>
      <c r="AI26" s="82"/>
      <c r="AJ26" s="82"/>
    </row>
    <row r="27" spans="1:36" x14ac:dyDescent="0.35">
      <c r="A27" s="82"/>
      <c r="B27" s="82"/>
      <c r="C27" s="82"/>
      <c r="D27" s="82"/>
      <c r="E27" s="82"/>
      <c r="F27" s="82"/>
      <c r="G27" s="82"/>
      <c r="H27" s="82"/>
      <c r="I27" s="82"/>
      <c r="J27" s="82"/>
      <c r="K27" s="82"/>
      <c r="L27" s="82"/>
      <c r="M27" s="82"/>
      <c r="N27" s="82"/>
      <c r="O27" s="82"/>
      <c r="P27" s="82"/>
      <c r="Q27" s="82"/>
      <c r="R27" s="82"/>
      <c r="S27" s="82"/>
      <c r="T27" s="82"/>
      <c r="U27" s="82"/>
      <c r="V27" s="82"/>
      <c r="W27" s="82"/>
      <c r="X27" s="82"/>
      <c r="Y27" s="82"/>
      <c r="Z27" s="82"/>
      <c r="AA27" s="82"/>
      <c r="AB27" s="82"/>
      <c r="AC27" s="82"/>
      <c r="AD27" s="82"/>
      <c r="AE27" s="82"/>
      <c r="AF27" s="82"/>
      <c r="AG27" s="82"/>
      <c r="AH27" s="82"/>
      <c r="AI27" s="82"/>
      <c r="AJ27" s="82"/>
    </row>
    <row r="28" spans="1:36" x14ac:dyDescent="0.35">
      <c r="A28" s="82"/>
      <c r="B28" s="82"/>
      <c r="C28" s="82"/>
      <c r="D28" s="82"/>
      <c r="E28" s="82"/>
      <c r="F28" s="82"/>
      <c r="G28" s="82"/>
      <c r="H28" s="82"/>
      <c r="I28" s="82"/>
      <c r="J28" s="82"/>
      <c r="K28" s="82"/>
      <c r="L28" s="82"/>
      <c r="M28" s="82"/>
      <c r="N28" s="82"/>
      <c r="O28" s="82"/>
      <c r="P28" s="82"/>
      <c r="Q28" s="82"/>
      <c r="R28" s="82"/>
      <c r="S28" s="82"/>
      <c r="T28" s="82"/>
      <c r="U28" s="82"/>
      <c r="V28" s="82"/>
      <c r="W28" s="82"/>
      <c r="X28" s="82"/>
      <c r="Y28" s="82"/>
      <c r="Z28" s="82"/>
      <c r="AA28" s="82"/>
      <c r="AB28" s="82"/>
      <c r="AC28" s="82"/>
      <c r="AD28" s="82"/>
      <c r="AE28" s="82"/>
      <c r="AF28" s="82"/>
      <c r="AG28" s="82"/>
      <c r="AH28" s="82"/>
      <c r="AI28" s="82"/>
      <c r="AJ28" s="82"/>
    </row>
    <row r="29" spans="1:36" x14ac:dyDescent="0.35">
      <c r="A29" s="82"/>
      <c r="B29" s="82"/>
      <c r="C29" s="82"/>
      <c r="D29" s="82"/>
      <c r="E29" s="82"/>
      <c r="F29" s="82"/>
      <c r="G29" s="82"/>
      <c r="H29" s="82"/>
      <c r="I29" s="82"/>
      <c r="J29" s="82"/>
      <c r="K29" s="82"/>
      <c r="L29" s="82"/>
      <c r="M29" s="82"/>
      <c r="N29" s="82"/>
      <c r="O29" s="82"/>
      <c r="P29" s="82"/>
      <c r="Q29" s="82"/>
      <c r="R29" s="82"/>
      <c r="S29" s="82"/>
      <c r="T29" s="82"/>
      <c r="U29" s="82"/>
      <c r="V29" s="82"/>
      <c r="W29" s="82"/>
      <c r="X29" s="82"/>
      <c r="Y29" s="82"/>
      <c r="Z29" s="82"/>
      <c r="AA29" s="82"/>
      <c r="AB29" s="82"/>
      <c r="AC29" s="82"/>
      <c r="AD29" s="82"/>
      <c r="AE29" s="82"/>
      <c r="AF29" s="82"/>
      <c r="AG29" s="82"/>
      <c r="AH29" s="82"/>
      <c r="AI29" s="82"/>
      <c r="AJ29" s="82"/>
    </row>
    <row r="30" spans="1:36" x14ac:dyDescent="0.35">
      <c r="A30" s="82"/>
      <c r="B30" s="82"/>
      <c r="C30" s="82"/>
      <c r="D30" s="82"/>
      <c r="E30" s="82"/>
      <c r="F30" s="82"/>
      <c r="G30" s="82"/>
      <c r="H30" s="82"/>
      <c r="I30" s="82"/>
      <c r="J30" s="82"/>
      <c r="K30" s="82"/>
      <c r="L30" s="82"/>
      <c r="M30" s="82"/>
      <c r="N30" s="82"/>
      <c r="O30" s="82"/>
      <c r="P30" s="82"/>
      <c r="Q30" s="82"/>
      <c r="R30" s="82"/>
      <c r="S30" s="82"/>
      <c r="T30" s="82"/>
      <c r="U30" s="82"/>
      <c r="V30" s="82"/>
      <c r="W30" s="82"/>
      <c r="X30" s="82"/>
      <c r="Y30" s="82"/>
      <c r="Z30" s="82"/>
      <c r="AA30" s="82"/>
      <c r="AB30" s="82"/>
      <c r="AC30" s="82"/>
      <c r="AD30" s="82"/>
      <c r="AE30" s="82"/>
      <c r="AF30" s="82"/>
      <c r="AG30" s="82"/>
      <c r="AH30" s="82"/>
      <c r="AI30" s="82"/>
      <c r="AJ30" s="82"/>
    </row>
    <row r="31" spans="1:36" x14ac:dyDescent="0.35">
      <c r="A31" s="82"/>
      <c r="B31" s="82"/>
      <c r="C31" s="82"/>
      <c r="D31" s="82"/>
      <c r="E31" s="82"/>
      <c r="F31" s="82"/>
      <c r="G31" s="82"/>
      <c r="H31" s="82"/>
      <c r="I31" s="82"/>
      <c r="J31" s="82"/>
      <c r="K31" s="82"/>
      <c r="L31" s="82"/>
      <c r="M31" s="82"/>
      <c r="N31" s="82"/>
      <c r="O31" s="82"/>
      <c r="P31" s="82"/>
      <c r="Q31" s="82"/>
      <c r="R31" s="82"/>
      <c r="S31" s="82"/>
      <c r="T31" s="82"/>
      <c r="U31" s="82"/>
      <c r="V31" s="82"/>
      <c r="W31" s="82"/>
      <c r="X31" s="82"/>
      <c r="Y31" s="82"/>
      <c r="Z31" s="82"/>
      <c r="AA31" s="82"/>
      <c r="AB31" s="82"/>
      <c r="AC31" s="82"/>
      <c r="AD31" s="82"/>
      <c r="AE31" s="82"/>
      <c r="AF31" s="82"/>
      <c r="AG31" s="82"/>
      <c r="AH31" s="82"/>
      <c r="AI31" s="82"/>
      <c r="AJ31" s="82"/>
    </row>
    <row r="32" spans="1:36" x14ac:dyDescent="0.35">
      <c r="A32" s="82"/>
      <c r="B32" s="82"/>
      <c r="C32" s="82"/>
      <c r="D32" s="82"/>
      <c r="E32" s="82"/>
      <c r="F32" s="82"/>
      <c r="G32" s="82"/>
      <c r="H32" s="82"/>
      <c r="I32" s="82"/>
      <c r="J32" s="82"/>
      <c r="K32" s="82"/>
      <c r="L32" s="82"/>
      <c r="M32" s="82"/>
      <c r="N32" s="82"/>
      <c r="O32" s="82"/>
      <c r="P32" s="82"/>
      <c r="Q32" s="82"/>
      <c r="R32" s="82"/>
      <c r="S32" s="82"/>
      <c r="T32" s="82"/>
      <c r="U32" s="82"/>
      <c r="V32" s="82"/>
      <c r="W32" s="82"/>
      <c r="X32" s="82"/>
      <c r="Y32" s="82"/>
      <c r="Z32" s="82"/>
      <c r="AA32" s="82"/>
      <c r="AB32" s="82"/>
      <c r="AC32" s="82"/>
      <c r="AD32" s="82"/>
      <c r="AE32" s="82"/>
      <c r="AF32" s="82"/>
      <c r="AG32" s="82"/>
      <c r="AH32" s="82"/>
      <c r="AI32" s="82"/>
      <c r="AJ32" s="82"/>
    </row>
    <row r="33" spans="1:36" x14ac:dyDescent="0.35">
      <c r="A33" s="82"/>
      <c r="B33" s="82"/>
      <c r="C33" s="82"/>
      <c r="D33" s="82"/>
      <c r="E33" s="82"/>
      <c r="F33" s="82"/>
      <c r="G33" s="82"/>
      <c r="H33" s="82"/>
      <c r="I33" s="82"/>
      <c r="J33" s="82"/>
      <c r="K33" s="82"/>
      <c r="L33" s="82"/>
      <c r="M33" s="82"/>
      <c r="N33" s="82"/>
      <c r="O33" s="82"/>
      <c r="P33" s="82"/>
      <c r="Q33" s="82"/>
      <c r="R33" s="82"/>
      <c r="S33" s="82"/>
      <c r="T33" s="82"/>
      <c r="U33" s="82"/>
      <c r="V33" s="82"/>
      <c r="W33" s="82"/>
      <c r="X33" s="82"/>
      <c r="Y33" s="82"/>
      <c r="Z33" s="82"/>
      <c r="AA33" s="82"/>
      <c r="AB33" s="82"/>
      <c r="AC33" s="82"/>
      <c r="AD33" s="82"/>
      <c r="AE33" s="82"/>
      <c r="AF33" s="82"/>
      <c r="AG33" s="82"/>
      <c r="AH33" s="82"/>
      <c r="AI33" s="82"/>
      <c r="AJ33" s="82"/>
    </row>
    <row r="34" spans="1:36" x14ac:dyDescent="0.35">
      <c r="A34" s="82"/>
      <c r="B34" s="82"/>
      <c r="C34" s="82"/>
      <c r="D34" s="82"/>
      <c r="E34" s="82"/>
      <c r="F34" s="82"/>
      <c r="G34" s="82"/>
      <c r="H34" s="82"/>
      <c r="I34" s="82"/>
      <c r="J34" s="82"/>
      <c r="K34" s="82"/>
      <c r="L34" s="82"/>
      <c r="M34" s="82"/>
      <c r="N34" s="82"/>
      <c r="O34" s="82"/>
      <c r="P34" s="82"/>
      <c r="Q34" s="82"/>
      <c r="R34" s="82"/>
      <c r="S34" s="82"/>
      <c r="T34" s="82"/>
      <c r="U34" s="82"/>
      <c r="V34" s="82"/>
      <c r="W34" s="82"/>
      <c r="X34" s="82"/>
      <c r="Y34" s="82"/>
      <c r="Z34" s="82"/>
      <c r="AA34" s="82"/>
      <c r="AB34" s="82"/>
      <c r="AC34" s="82"/>
      <c r="AD34" s="82"/>
      <c r="AE34" s="82"/>
      <c r="AF34" s="82"/>
      <c r="AG34" s="82"/>
      <c r="AH34" s="82"/>
      <c r="AI34" s="82"/>
      <c r="AJ34" s="82"/>
    </row>
    <row r="35" spans="1:36" x14ac:dyDescent="0.35">
      <c r="A35" s="82"/>
      <c r="B35" s="82"/>
      <c r="C35" s="82"/>
      <c r="D35" s="82"/>
      <c r="E35" s="82"/>
      <c r="F35" s="82"/>
      <c r="G35" s="82"/>
      <c r="H35" s="82"/>
      <c r="I35" s="82"/>
      <c r="J35" s="82"/>
      <c r="K35" s="82"/>
      <c r="L35" s="82"/>
      <c r="M35" s="82"/>
      <c r="N35" s="82"/>
      <c r="O35" s="82"/>
      <c r="P35" s="82"/>
      <c r="Q35" s="82"/>
      <c r="R35" s="82"/>
      <c r="S35" s="82"/>
      <c r="T35" s="82"/>
      <c r="U35" s="82"/>
      <c r="V35" s="82"/>
      <c r="W35" s="82"/>
      <c r="X35" s="82"/>
      <c r="Y35" s="82"/>
      <c r="Z35" s="82"/>
      <c r="AA35" s="82"/>
      <c r="AB35" s="82"/>
      <c r="AC35" s="82"/>
      <c r="AD35" s="82"/>
      <c r="AE35" s="82"/>
      <c r="AF35" s="82"/>
      <c r="AG35" s="82"/>
      <c r="AH35" s="82"/>
      <c r="AI35" s="82"/>
      <c r="AJ35" s="82"/>
    </row>
    <row r="36" spans="1:36" x14ac:dyDescent="0.35">
      <c r="A36" s="82"/>
      <c r="B36" s="82"/>
      <c r="C36" s="82"/>
      <c r="D36" s="82"/>
      <c r="E36" s="82"/>
      <c r="F36" s="82"/>
      <c r="G36" s="82"/>
      <c r="H36" s="82"/>
      <c r="I36" s="82"/>
      <c r="J36" s="82"/>
      <c r="K36" s="82"/>
      <c r="L36" s="82"/>
      <c r="M36" s="82"/>
      <c r="N36" s="82"/>
      <c r="O36" s="82"/>
      <c r="P36" s="82"/>
      <c r="Q36" s="82"/>
      <c r="R36" s="82"/>
      <c r="S36" s="82"/>
      <c r="T36" s="82"/>
      <c r="U36" s="82"/>
      <c r="V36" s="82"/>
      <c r="W36" s="82"/>
      <c r="X36" s="82"/>
      <c r="Y36" s="82"/>
      <c r="Z36" s="82"/>
      <c r="AA36" s="82"/>
      <c r="AB36" s="82"/>
      <c r="AC36" s="82"/>
      <c r="AD36" s="82"/>
      <c r="AE36" s="82"/>
      <c r="AF36" s="82"/>
      <c r="AG36" s="82"/>
      <c r="AH36" s="82"/>
      <c r="AI36" s="82"/>
      <c r="AJ36" s="82"/>
    </row>
    <row r="37" spans="1:36" x14ac:dyDescent="0.35">
      <c r="A37" s="82"/>
      <c r="B37" s="82"/>
      <c r="C37" s="82"/>
      <c r="D37" s="82"/>
      <c r="E37" s="82"/>
      <c r="F37" s="82"/>
      <c r="G37" s="82"/>
      <c r="H37" s="82"/>
      <c r="I37" s="82"/>
      <c r="J37" s="82"/>
      <c r="K37" s="82"/>
      <c r="L37" s="82"/>
      <c r="M37" s="82"/>
      <c r="N37" s="82"/>
      <c r="O37" s="82"/>
      <c r="P37" s="82"/>
      <c r="Q37" s="82"/>
      <c r="R37" s="82"/>
      <c r="S37" s="82"/>
      <c r="T37" s="82"/>
      <c r="U37" s="82"/>
      <c r="V37" s="82"/>
      <c r="W37" s="82"/>
      <c r="X37" s="82"/>
      <c r="Y37" s="82"/>
      <c r="Z37" s="82"/>
      <c r="AA37" s="82"/>
      <c r="AB37" s="82"/>
      <c r="AC37" s="82"/>
      <c r="AD37" s="82"/>
      <c r="AE37" s="82"/>
      <c r="AF37" s="82"/>
      <c r="AG37" s="82"/>
      <c r="AH37" s="82"/>
      <c r="AI37" s="82"/>
      <c r="AJ37" s="82"/>
    </row>
    <row r="38" spans="1:36" x14ac:dyDescent="0.35">
      <c r="A38" s="82"/>
      <c r="B38" s="82"/>
      <c r="C38" s="82"/>
      <c r="D38" s="82"/>
      <c r="E38" s="82"/>
      <c r="F38" s="82"/>
      <c r="G38" s="82"/>
      <c r="H38" s="82"/>
      <c r="I38" s="82"/>
      <c r="J38" s="82"/>
      <c r="K38" s="82"/>
      <c r="L38" s="82"/>
      <c r="M38" s="82"/>
      <c r="N38" s="82"/>
      <c r="O38" s="82"/>
      <c r="P38" s="82"/>
      <c r="Q38" s="82"/>
      <c r="R38" s="82"/>
      <c r="S38" s="82"/>
      <c r="T38" s="82"/>
      <c r="U38" s="82"/>
      <c r="V38" s="82"/>
      <c r="W38" s="82"/>
      <c r="X38" s="82"/>
      <c r="Y38" s="82"/>
      <c r="Z38" s="82"/>
      <c r="AA38" s="82"/>
      <c r="AB38" s="82"/>
      <c r="AC38" s="82"/>
      <c r="AD38" s="82"/>
      <c r="AE38" s="82"/>
      <c r="AF38" s="82"/>
      <c r="AG38" s="82"/>
      <c r="AH38" s="82"/>
      <c r="AI38" s="82"/>
      <c r="AJ38" s="82"/>
    </row>
    <row r="39" spans="1:36" x14ac:dyDescent="0.35">
      <c r="A39" s="82"/>
      <c r="B39" s="82"/>
      <c r="C39" s="82"/>
      <c r="D39" s="82"/>
      <c r="E39" s="82"/>
      <c r="F39" s="82"/>
      <c r="G39" s="82"/>
      <c r="H39" s="82"/>
      <c r="I39" s="82"/>
      <c r="J39" s="82"/>
      <c r="K39" s="82"/>
      <c r="L39" s="82"/>
      <c r="M39" s="82"/>
      <c r="N39" s="82"/>
      <c r="O39" s="82"/>
      <c r="P39" s="82"/>
      <c r="Q39" s="82"/>
      <c r="R39" s="82"/>
      <c r="S39" s="82"/>
      <c r="T39" s="82"/>
      <c r="U39" s="82"/>
      <c r="V39" s="82"/>
      <c r="W39" s="82"/>
      <c r="X39" s="82"/>
      <c r="Y39" s="82"/>
      <c r="Z39" s="82"/>
      <c r="AA39" s="82"/>
      <c r="AB39" s="82"/>
      <c r="AC39" s="82"/>
      <c r="AD39" s="82"/>
      <c r="AE39" s="82"/>
      <c r="AF39" s="82"/>
      <c r="AG39" s="82"/>
      <c r="AH39" s="82"/>
      <c r="AI39" s="82"/>
      <c r="AJ39" s="82"/>
    </row>
    <row r="40" spans="1:36" x14ac:dyDescent="0.35">
      <c r="A40" s="82"/>
      <c r="B40" s="82"/>
      <c r="C40" s="82"/>
      <c r="D40" s="82"/>
      <c r="E40" s="82"/>
      <c r="F40" s="82"/>
      <c r="G40" s="82"/>
      <c r="H40" s="82"/>
      <c r="I40" s="82"/>
      <c r="J40" s="82"/>
      <c r="K40" s="82"/>
      <c r="L40" s="82"/>
      <c r="M40" s="82"/>
      <c r="N40" s="82"/>
      <c r="O40" s="82"/>
      <c r="P40" s="82"/>
      <c r="Q40" s="82"/>
      <c r="R40" s="82"/>
      <c r="S40" s="82"/>
      <c r="T40" s="82"/>
      <c r="U40" s="82"/>
      <c r="V40" s="82"/>
      <c r="W40" s="82"/>
      <c r="X40" s="82"/>
      <c r="Y40" s="82"/>
      <c r="Z40" s="82"/>
      <c r="AA40" s="82"/>
      <c r="AB40" s="82"/>
      <c r="AC40" s="82"/>
      <c r="AD40" s="82"/>
      <c r="AE40" s="82"/>
      <c r="AF40" s="82"/>
      <c r="AG40" s="82"/>
      <c r="AH40" s="82"/>
      <c r="AI40" s="82"/>
      <c r="AJ40" s="82"/>
    </row>
    <row r="41" spans="1:36" x14ac:dyDescent="0.35">
      <c r="A41" s="82"/>
      <c r="B41" s="82"/>
      <c r="C41" s="82"/>
      <c r="D41" s="82"/>
      <c r="E41" s="82"/>
      <c r="F41" s="82"/>
      <c r="G41" s="82"/>
      <c r="H41" s="82"/>
      <c r="I41" s="82"/>
      <c r="J41" s="82"/>
      <c r="K41" s="82"/>
      <c r="L41" s="82"/>
      <c r="M41" s="82"/>
      <c r="N41" s="82"/>
      <c r="O41" s="82"/>
      <c r="P41" s="82"/>
      <c r="Q41" s="82"/>
      <c r="R41" s="82"/>
      <c r="S41" s="82"/>
      <c r="T41" s="82"/>
      <c r="U41" s="82"/>
      <c r="V41" s="82"/>
      <c r="W41" s="82"/>
      <c r="X41" s="82"/>
      <c r="Y41" s="82"/>
      <c r="Z41" s="82"/>
      <c r="AA41" s="82"/>
      <c r="AB41" s="82"/>
      <c r="AC41" s="82"/>
      <c r="AD41" s="82"/>
      <c r="AE41" s="82"/>
      <c r="AF41" s="82"/>
      <c r="AG41" s="82"/>
      <c r="AH41" s="82"/>
      <c r="AI41" s="82"/>
      <c r="AJ41" s="82"/>
    </row>
    <row r="42" spans="1:36" x14ac:dyDescent="0.35">
      <c r="A42" s="82"/>
      <c r="B42" s="82"/>
      <c r="C42" s="82"/>
      <c r="D42" s="82"/>
      <c r="E42" s="82"/>
      <c r="F42" s="82"/>
      <c r="G42" s="82"/>
      <c r="H42" s="82"/>
      <c r="I42" s="82"/>
      <c r="J42" s="82"/>
      <c r="K42" s="82"/>
      <c r="L42" s="82"/>
      <c r="M42" s="82"/>
      <c r="N42" s="82"/>
      <c r="O42" s="82"/>
      <c r="P42" s="82"/>
      <c r="Q42" s="82"/>
      <c r="R42" s="82"/>
      <c r="S42" s="82"/>
      <c r="T42" s="82"/>
      <c r="U42" s="82"/>
      <c r="V42" s="82"/>
      <c r="W42" s="82"/>
      <c r="X42" s="82"/>
      <c r="Y42" s="82"/>
      <c r="Z42" s="82"/>
      <c r="AA42" s="82"/>
      <c r="AB42" s="82"/>
      <c r="AC42" s="82"/>
      <c r="AD42" s="82"/>
      <c r="AE42" s="82"/>
      <c r="AF42" s="82"/>
      <c r="AG42" s="82"/>
      <c r="AH42" s="82"/>
      <c r="AI42" s="82"/>
      <c r="AJ42" s="82"/>
    </row>
    <row r="43" spans="1:36" x14ac:dyDescent="0.35">
      <c r="A43" s="82"/>
      <c r="B43" s="82"/>
      <c r="C43" s="82"/>
      <c r="D43" s="82"/>
      <c r="E43" s="82"/>
      <c r="F43" s="82"/>
      <c r="G43" s="82"/>
      <c r="H43" s="82"/>
      <c r="I43" s="82"/>
      <c r="J43" s="82"/>
      <c r="K43" s="82"/>
      <c r="L43" s="82"/>
      <c r="M43" s="82"/>
      <c r="N43" s="82"/>
      <c r="O43" s="82"/>
      <c r="P43" s="82"/>
      <c r="Q43" s="82"/>
      <c r="R43" s="82"/>
      <c r="S43" s="82"/>
      <c r="T43" s="82"/>
      <c r="U43" s="82"/>
      <c r="V43" s="82"/>
      <c r="W43" s="82"/>
      <c r="X43" s="82"/>
      <c r="Y43" s="82"/>
      <c r="Z43" s="82"/>
      <c r="AA43" s="82"/>
      <c r="AB43" s="82"/>
      <c r="AC43" s="82"/>
      <c r="AD43" s="82"/>
      <c r="AE43" s="82"/>
      <c r="AF43" s="82"/>
      <c r="AG43" s="82"/>
      <c r="AH43" s="82"/>
      <c r="AI43" s="82"/>
      <c r="AJ43" s="82"/>
    </row>
    <row r="44" spans="1:36" x14ac:dyDescent="0.35">
      <c r="A44" s="82"/>
      <c r="B44" s="82"/>
      <c r="C44" s="82"/>
      <c r="D44" s="82"/>
      <c r="E44" s="82"/>
      <c r="F44" s="82"/>
      <c r="G44" s="82"/>
      <c r="H44" s="82"/>
      <c r="I44" s="82"/>
      <c r="J44" s="82"/>
      <c r="K44" s="82"/>
      <c r="L44" s="82"/>
      <c r="M44" s="82"/>
      <c r="N44" s="82"/>
      <c r="O44" s="82"/>
      <c r="P44" s="82"/>
      <c r="Q44" s="82"/>
      <c r="R44" s="82"/>
      <c r="S44" s="82"/>
      <c r="T44" s="82"/>
      <c r="U44" s="82"/>
      <c r="V44" s="82"/>
      <c r="W44" s="82"/>
      <c r="X44" s="82"/>
      <c r="Y44" s="82"/>
      <c r="Z44" s="82"/>
      <c r="AA44" s="82"/>
      <c r="AB44" s="82"/>
      <c r="AC44" s="82"/>
      <c r="AD44" s="82"/>
      <c r="AE44" s="82"/>
      <c r="AF44" s="82"/>
      <c r="AG44" s="82"/>
      <c r="AH44" s="82"/>
      <c r="AI44" s="82"/>
      <c r="AJ44" s="82"/>
    </row>
    <row r="45" spans="1:36" x14ac:dyDescent="0.35">
      <c r="A45" s="82"/>
      <c r="B45" s="82"/>
      <c r="C45" s="82"/>
      <c r="D45" s="82"/>
      <c r="E45" s="82"/>
      <c r="F45" s="82"/>
      <c r="G45" s="82"/>
      <c r="H45" s="82"/>
      <c r="I45" s="82"/>
      <c r="J45" s="82"/>
      <c r="K45" s="82"/>
      <c r="L45" s="82"/>
      <c r="M45" s="82"/>
      <c r="N45" s="82"/>
      <c r="O45" s="82"/>
      <c r="P45" s="82"/>
      <c r="Q45" s="82"/>
      <c r="R45" s="82"/>
      <c r="S45" s="82"/>
      <c r="T45" s="82"/>
      <c r="U45" s="82"/>
      <c r="V45" s="82"/>
      <c r="W45" s="82"/>
      <c r="X45" s="82"/>
      <c r="Y45" s="82"/>
      <c r="Z45" s="82"/>
      <c r="AA45" s="82"/>
      <c r="AB45" s="82"/>
      <c r="AC45" s="82"/>
      <c r="AD45" s="82"/>
      <c r="AE45" s="82"/>
      <c r="AF45" s="82"/>
      <c r="AG45" s="82"/>
      <c r="AH45" s="82"/>
      <c r="AI45" s="82"/>
      <c r="AJ45" s="82"/>
    </row>
    <row r="46" spans="1:36" x14ac:dyDescent="0.35">
      <c r="A46" s="82"/>
      <c r="B46" s="82"/>
      <c r="C46" s="82"/>
      <c r="D46" s="82"/>
      <c r="E46" s="82"/>
      <c r="F46" s="82"/>
      <c r="G46" s="82"/>
      <c r="H46" s="82"/>
      <c r="I46" s="82"/>
      <c r="J46" s="82"/>
      <c r="K46" s="82"/>
      <c r="L46" s="82"/>
      <c r="M46" s="82"/>
      <c r="N46" s="82"/>
      <c r="O46" s="82"/>
      <c r="P46" s="82"/>
      <c r="Q46" s="82"/>
      <c r="R46" s="82"/>
      <c r="S46" s="82"/>
      <c r="T46" s="82"/>
      <c r="U46" s="82"/>
      <c r="V46" s="82"/>
      <c r="W46" s="82"/>
      <c r="X46" s="82"/>
      <c r="Y46" s="82"/>
      <c r="Z46" s="82"/>
      <c r="AA46" s="82"/>
      <c r="AB46" s="82"/>
      <c r="AC46" s="82"/>
      <c r="AD46" s="82"/>
      <c r="AE46" s="82"/>
      <c r="AF46" s="82"/>
      <c r="AG46" s="82"/>
      <c r="AH46" s="82"/>
      <c r="AI46" s="82"/>
      <c r="AJ46" s="82"/>
    </row>
    <row r="47" spans="1:36" x14ac:dyDescent="0.35">
      <c r="A47" s="82"/>
      <c r="B47" s="82"/>
      <c r="C47" s="82"/>
      <c r="D47" s="82"/>
      <c r="E47" s="82"/>
      <c r="F47" s="82"/>
      <c r="G47" s="82"/>
      <c r="H47" s="82"/>
      <c r="I47" s="82"/>
      <c r="J47" s="82"/>
      <c r="K47" s="82"/>
      <c r="L47" s="82"/>
      <c r="M47" s="82"/>
      <c r="N47" s="82"/>
      <c r="O47" s="82"/>
      <c r="P47" s="82"/>
      <c r="Q47" s="82"/>
      <c r="R47" s="82"/>
      <c r="S47" s="82"/>
      <c r="T47" s="82"/>
      <c r="U47" s="82"/>
      <c r="V47" s="82"/>
      <c r="W47" s="82"/>
      <c r="X47" s="82"/>
      <c r="Y47" s="82"/>
      <c r="Z47" s="82"/>
      <c r="AA47" s="82"/>
      <c r="AB47" s="82"/>
      <c r="AC47" s="82"/>
      <c r="AD47" s="82"/>
      <c r="AE47" s="82"/>
      <c r="AF47" s="82"/>
      <c r="AG47" s="82"/>
      <c r="AH47" s="82"/>
      <c r="AI47" s="82"/>
      <c r="AJ47" s="82"/>
    </row>
    <row r="48" spans="1:36" x14ac:dyDescent="0.35">
      <c r="A48" s="82"/>
      <c r="B48" s="82"/>
      <c r="C48" s="82"/>
      <c r="D48" s="82"/>
      <c r="E48" s="82"/>
      <c r="F48" s="82"/>
      <c r="G48" s="82"/>
      <c r="H48" s="82"/>
      <c r="I48" s="82"/>
      <c r="J48" s="82"/>
      <c r="K48" s="82"/>
      <c r="L48" s="82"/>
      <c r="M48" s="82"/>
      <c r="N48" s="82"/>
      <c r="O48" s="82"/>
      <c r="P48" s="82"/>
      <c r="Q48" s="82"/>
      <c r="R48" s="82"/>
      <c r="S48" s="82"/>
      <c r="T48" s="82"/>
      <c r="U48" s="82"/>
      <c r="V48" s="82"/>
      <c r="W48" s="82"/>
      <c r="X48" s="82"/>
      <c r="Y48" s="82"/>
      <c r="Z48" s="82"/>
      <c r="AA48" s="82"/>
      <c r="AB48" s="82"/>
      <c r="AC48" s="82"/>
      <c r="AD48" s="82"/>
      <c r="AE48" s="82"/>
      <c r="AF48" s="82"/>
      <c r="AG48" s="82"/>
      <c r="AH48" s="82"/>
      <c r="AI48" s="82"/>
      <c r="AJ48" s="82"/>
    </row>
    <row r="49" spans="1:36" x14ac:dyDescent="0.35">
      <c r="A49" s="82"/>
      <c r="B49" s="82"/>
      <c r="C49" s="82"/>
      <c r="D49" s="82"/>
      <c r="E49" s="82"/>
      <c r="F49" s="82"/>
      <c r="G49" s="82"/>
      <c r="H49" s="82"/>
      <c r="I49" s="82"/>
      <c r="J49" s="82"/>
      <c r="K49" s="82"/>
      <c r="L49" s="82"/>
      <c r="M49" s="82"/>
      <c r="N49" s="82"/>
      <c r="O49" s="82"/>
      <c r="P49" s="82"/>
      <c r="Q49" s="82"/>
      <c r="R49" s="82"/>
      <c r="S49" s="82"/>
      <c r="T49" s="82"/>
      <c r="U49" s="82"/>
      <c r="V49" s="82"/>
      <c r="W49" s="82"/>
      <c r="X49" s="82"/>
      <c r="Y49" s="82"/>
      <c r="Z49" s="82"/>
      <c r="AA49" s="82"/>
      <c r="AB49" s="82"/>
      <c r="AC49" s="82"/>
      <c r="AD49" s="82"/>
      <c r="AE49" s="82"/>
      <c r="AF49" s="82"/>
      <c r="AG49" s="82"/>
      <c r="AH49" s="82"/>
      <c r="AI49" s="82"/>
      <c r="AJ49" s="82"/>
    </row>
    <row r="50" spans="1:36" x14ac:dyDescent="0.35">
      <c r="A50" s="82"/>
      <c r="B50" s="82"/>
      <c r="C50" s="82"/>
      <c r="D50" s="82"/>
      <c r="E50" s="82"/>
      <c r="F50" s="82"/>
      <c r="G50" s="82"/>
      <c r="H50" s="82"/>
      <c r="I50" s="82"/>
      <c r="J50" s="82"/>
      <c r="K50" s="82"/>
      <c r="L50" s="82"/>
      <c r="M50" s="82"/>
      <c r="N50" s="82"/>
      <c r="O50" s="82"/>
      <c r="P50" s="82"/>
      <c r="Q50" s="82"/>
      <c r="R50" s="82"/>
      <c r="S50" s="82"/>
      <c r="T50" s="82"/>
      <c r="U50" s="82"/>
      <c r="V50" s="82"/>
      <c r="W50" s="82"/>
      <c r="X50" s="82"/>
      <c r="Y50" s="82"/>
      <c r="Z50" s="82"/>
      <c r="AA50" s="82"/>
      <c r="AB50" s="82"/>
      <c r="AC50" s="82"/>
      <c r="AD50" s="82"/>
      <c r="AE50" s="82"/>
      <c r="AF50" s="82"/>
      <c r="AG50" s="82"/>
      <c r="AH50" s="82"/>
      <c r="AI50" s="82"/>
      <c r="AJ50" s="82"/>
    </row>
    <row r="51" spans="1:36" x14ac:dyDescent="0.35">
      <c r="A51" s="82"/>
      <c r="B51" s="82"/>
      <c r="C51" s="82"/>
      <c r="D51" s="82"/>
      <c r="E51" s="82"/>
      <c r="F51" s="82"/>
      <c r="G51" s="82"/>
      <c r="H51" s="82"/>
      <c r="I51" s="82"/>
      <c r="J51" s="82"/>
      <c r="K51" s="82"/>
      <c r="L51" s="82"/>
      <c r="M51" s="82"/>
      <c r="N51" s="82"/>
      <c r="O51" s="82"/>
      <c r="P51" s="82"/>
      <c r="Q51" s="82"/>
      <c r="R51" s="82"/>
      <c r="S51" s="82"/>
      <c r="T51" s="82"/>
      <c r="U51" s="82"/>
      <c r="V51" s="82"/>
      <c r="W51" s="82"/>
      <c r="X51" s="82"/>
      <c r="Y51" s="82"/>
      <c r="Z51" s="82"/>
      <c r="AA51" s="82"/>
      <c r="AB51" s="82"/>
      <c r="AC51" s="82"/>
      <c r="AD51" s="82"/>
      <c r="AE51" s="82"/>
      <c r="AF51" s="82"/>
      <c r="AG51" s="82"/>
      <c r="AH51" s="82"/>
      <c r="AI51" s="82"/>
      <c r="AJ51" s="82"/>
    </row>
    <row r="52" spans="1:36" x14ac:dyDescent="0.35">
      <c r="A52" s="82"/>
      <c r="B52" s="82"/>
      <c r="C52" s="82"/>
      <c r="D52" s="82"/>
      <c r="E52" s="82"/>
      <c r="F52" s="82"/>
      <c r="G52" s="82"/>
      <c r="H52" s="82"/>
      <c r="I52" s="82"/>
      <c r="J52" s="82"/>
      <c r="K52" s="82"/>
      <c r="L52" s="82"/>
      <c r="M52" s="82"/>
      <c r="N52" s="82"/>
      <c r="O52" s="82"/>
      <c r="P52" s="82"/>
      <c r="Q52" s="82"/>
      <c r="R52" s="82"/>
      <c r="S52" s="82"/>
      <c r="T52" s="82"/>
      <c r="U52" s="82"/>
      <c r="V52" s="82"/>
      <c r="W52" s="82"/>
      <c r="X52" s="82"/>
      <c r="Y52" s="82"/>
      <c r="Z52" s="82"/>
      <c r="AA52" s="82"/>
      <c r="AB52" s="82"/>
      <c r="AC52" s="82"/>
      <c r="AD52" s="82"/>
      <c r="AE52" s="82"/>
      <c r="AF52" s="82"/>
      <c r="AG52" s="82"/>
      <c r="AH52" s="82"/>
      <c r="AI52" s="82"/>
      <c r="AJ52" s="82"/>
    </row>
    <row r="53" spans="1:36" x14ac:dyDescent="0.35">
      <c r="A53" s="82"/>
      <c r="B53" s="82"/>
      <c r="C53" s="82"/>
      <c r="D53" s="82"/>
      <c r="E53" s="82"/>
      <c r="F53" s="82"/>
      <c r="G53" s="82"/>
      <c r="H53" s="82"/>
      <c r="I53" s="82"/>
      <c r="J53" s="82"/>
      <c r="K53" s="82"/>
      <c r="L53" s="82"/>
      <c r="M53" s="82"/>
      <c r="N53" s="82"/>
      <c r="O53" s="82"/>
      <c r="P53" s="82"/>
      <c r="Q53" s="82"/>
      <c r="R53" s="82"/>
      <c r="S53" s="82"/>
      <c r="T53" s="82"/>
      <c r="U53" s="82"/>
      <c r="V53" s="82"/>
      <c r="W53" s="82"/>
      <c r="X53" s="82"/>
      <c r="Y53" s="82"/>
      <c r="Z53" s="82"/>
      <c r="AA53" s="82"/>
      <c r="AB53" s="82"/>
      <c r="AC53" s="82"/>
      <c r="AD53" s="82"/>
      <c r="AE53" s="82"/>
      <c r="AF53" s="82"/>
      <c r="AG53" s="82"/>
      <c r="AH53" s="82"/>
      <c r="AI53" s="82"/>
      <c r="AJ53" s="82"/>
    </row>
    <row r="54" spans="1:36" x14ac:dyDescent="0.35">
      <c r="A54" s="82"/>
      <c r="B54" s="82"/>
      <c r="C54" s="82"/>
      <c r="D54" s="82"/>
      <c r="E54" s="82"/>
      <c r="F54" s="82"/>
      <c r="G54" s="82"/>
      <c r="H54" s="82"/>
      <c r="I54" s="82"/>
      <c r="J54" s="82"/>
      <c r="K54" s="82"/>
      <c r="L54" s="82"/>
      <c r="M54" s="82"/>
      <c r="N54" s="82"/>
      <c r="O54" s="82"/>
      <c r="P54" s="82"/>
      <c r="Q54" s="82"/>
      <c r="R54" s="82"/>
      <c r="S54" s="82"/>
      <c r="T54" s="82"/>
      <c r="U54" s="82"/>
      <c r="V54" s="82"/>
      <c r="W54" s="82"/>
      <c r="X54" s="82"/>
      <c r="Y54" s="82"/>
      <c r="Z54" s="82"/>
      <c r="AA54" s="82"/>
      <c r="AB54" s="82"/>
      <c r="AC54" s="82"/>
      <c r="AD54" s="82"/>
      <c r="AE54" s="82"/>
      <c r="AF54" s="82"/>
      <c r="AG54" s="82"/>
      <c r="AH54" s="82"/>
      <c r="AI54" s="82"/>
      <c r="AJ54" s="82"/>
    </row>
    <row r="55" spans="1:36" x14ac:dyDescent="0.35">
      <c r="A55" s="82"/>
      <c r="B55" s="82"/>
      <c r="C55" s="82"/>
      <c r="D55" s="82"/>
      <c r="E55" s="82"/>
      <c r="F55" s="82"/>
      <c r="G55" s="82"/>
      <c r="H55" s="82"/>
      <c r="I55" s="82"/>
      <c r="J55" s="82"/>
      <c r="K55" s="82"/>
      <c r="L55" s="82"/>
      <c r="M55" s="82"/>
      <c r="N55" s="82"/>
      <c r="O55" s="82"/>
      <c r="P55" s="82"/>
      <c r="Q55" s="82"/>
      <c r="R55" s="82"/>
      <c r="S55" s="82"/>
      <c r="T55" s="82"/>
      <c r="U55" s="82"/>
      <c r="V55" s="82"/>
      <c r="W55" s="82"/>
      <c r="X55" s="82"/>
      <c r="Y55" s="82"/>
      <c r="Z55" s="82"/>
      <c r="AA55" s="82"/>
      <c r="AB55" s="82"/>
      <c r="AC55" s="82"/>
      <c r="AD55" s="82"/>
      <c r="AE55" s="82"/>
      <c r="AF55" s="82"/>
      <c r="AG55" s="82"/>
      <c r="AH55" s="82"/>
      <c r="AI55" s="82"/>
      <c r="AJ55" s="82"/>
    </row>
    <row r="56" spans="1:36" x14ac:dyDescent="0.35">
      <c r="A56" s="82"/>
      <c r="B56" s="82"/>
      <c r="C56" s="82"/>
      <c r="D56" s="82"/>
      <c r="E56" s="82"/>
      <c r="F56" s="82"/>
      <c r="G56" s="82"/>
      <c r="H56" s="82"/>
      <c r="I56" s="82"/>
      <c r="J56" s="82"/>
      <c r="K56" s="82"/>
      <c r="L56" s="82"/>
      <c r="M56" s="82"/>
      <c r="N56" s="82"/>
      <c r="O56" s="82"/>
      <c r="P56" s="82"/>
      <c r="Q56" s="82"/>
      <c r="R56" s="82"/>
      <c r="S56" s="82"/>
      <c r="T56" s="82"/>
      <c r="U56" s="82"/>
      <c r="V56" s="82"/>
      <c r="W56" s="82"/>
      <c r="X56" s="82"/>
      <c r="Y56" s="82"/>
      <c r="Z56" s="82"/>
      <c r="AA56" s="82"/>
      <c r="AB56" s="82"/>
      <c r="AC56" s="82"/>
      <c r="AD56" s="82"/>
      <c r="AE56" s="82"/>
      <c r="AF56" s="82"/>
      <c r="AG56" s="82"/>
      <c r="AH56" s="82"/>
      <c r="AI56" s="82"/>
      <c r="AJ56" s="82"/>
    </row>
    <row r="57" spans="1:36" x14ac:dyDescent="0.35">
      <c r="A57" s="82"/>
      <c r="B57" s="82"/>
      <c r="C57" s="82"/>
      <c r="D57" s="82"/>
      <c r="E57" s="82"/>
      <c r="F57" s="82"/>
      <c r="G57" s="82"/>
      <c r="H57" s="82"/>
      <c r="I57" s="82"/>
      <c r="J57" s="82"/>
      <c r="K57" s="82"/>
      <c r="L57" s="82"/>
      <c r="M57" s="82"/>
      <c r="N57" s="82"/>
      <c r="O57" s="82"/>
      <c r="P57" s="82"/>
      <c r="Q57" s="82"/>
      <c r="R57" s="82"/>
      <c r="S57" s="82"/>
      <c r="T57" s="82"/>
      <c r="U57" s="82"/>
      <c r="V57" s="82"/>
      <c r="W57" s="82"/>
      <c r="X57" s="82"/>
      <c r="Y57" s="82"/>
      <c r="Z57" s="82"/>
      <c r="AA57" s="82"/>
      <c r="AB57" s="82"/>
      <c r="AC57" s="82"/>
      <c r="AD57" s="82"/>
      <c r="AE57" s="82"/>
      <c r="AF57" s="82"/>
      <c r="AG57" s="82"/>
      <c r="AH57" s="82"/>
      <c r="AI57" s="82"/>
      <c r="AJ57" s="82"/>
    </row>
    <row r="58" spans="1:36" x14ac:dyDescent="0.35">
      <c r="A58" s="82"/>
      <c r="B58" s="82"/>
      <c r="C58" s="82"/>
      <c r="D58" s="82"/>
      <c r="E58" s="82"/>
      <c r="F58" s="82"/>
      <c r="G58" s="82"/>
      <c r="H58" s="82"/>
      <c r="I58" s="82"/>
      <c r="J58" s="82"/>
      <c r="K58" s="82"/>
      <c r="L58" s="82"/>
      <c r="M58" s="82"/>
      <c r="N58" s="82"/>
      <c r="O58" s="82"/>
      <c r="P58" s="82"/>
      <c r="Q58" s="82"/>
      <c r="R58" s="82"/>
      <c r="S58" s="82"/>
      <c r="T58" s="82"/>
      <c r="U58" s="82"/>
      <c r="V58" s="82"/>
      <c r="W58" s="82"/>
      <c r="X58" s="82"/>
      <c r="Y58" s="82"/>
      <c r="Z58" s="82"/>
      <c r="AA58" s="82"/>
      <c r="AB58" s="82"/>
      <c r="AC58" s="82"/>
      <c r="AD58" s="82"/>
      <c r="AE58" s="82"/>
      <c r="AF58" s="82"/>
      <c r="AG58" s="82"/>
      <c r="AH58" s="82"/>
      <c r="AI58" s="82"/>
      <c r="AJ58" s="82"/>
    </row>
    <row r="61" spans="1:36" ht="23" x14ac:dyDescent="0.5">
      <c r="C61" s="86" t="s">
        <v>185</v>
      </c>
      <c r="Q61" s="82"/>
      <c r="R61" s="84"/>
      <c r="S61" s="82"/>
      <c r="T61" s="82"/>
      <c r="U61" s="82"/>
      <c r="V61" s="82"/>
      <c r="W61" s="82"/>
      <c r="X61" s="82"/>
      <c r="Y61" s="82"/>
    </row>
    <row r="62" spans="1:36" ht="26.5" customHeight="1" x14ac:dyDescent="0.5">
      <c r="C62" s="149" t="s">
        <v>206</v>
      </c>
      <c r="D62" s="150"/>
      <c r="E62" s="150"/>
      <c r="F62" s="150"/>
      <c r="G62" s="150"/>
      <c r="H62" s="150"/>
      <c r="I62" s="151"/>
      <c r="Q62" s="82"/>
      <c r="R62" s="84"/>
      <c r="S62" s="82"/>
      <c r="T62" s="82"/>
      <c r="U62" s="82"/>
      <c r="V62" s="82"/>
      <c r="W62" s="82"/>
      <c r="X62" s="82"/>
      <c r="Y62" s="82"/>
    </row>
    <row r="63" spans="1:36" ht="18" customHeight="1" x14ac:dyDescent="0.5">
      <c r="C63" s="101"/>
      <c r="D63" s="101"/>
      <c r="E63" s="101"/>
      <c r="F63" s="101"/>
      <c r="G63" s="101"/>
      <c r="H63" s="101"/>
      <c r="I63" s="101"/>
      <c r="Q63" s="82"/>
      <c r="R63" s="84"/>
      <c r="S63" s="82"/>
      <c r="T63" s="82"/>
      <c r="U63" s="82"/>
      <c r="V63" s="82"/>
      <c r="W63" s="82"/>
      <c r="X63" s="82"/>
      <c r="Y63" s="82"/>
    </row>
    <row r="64" spans="1:36" ht="26.5" customHeight="1" x14ac:dyDescent="0.5">
      <c r="C64" s="101"/>
      <c r="D64" s="101"/>
      <c r="E64" s="101"/>
      <c r="F64" s="101"/>
      <c r="G64" s="101"/>
      <c r="H64" s="101"/>
      <c r="I64" s="101"/>
      <c r="Q64" s="82"/>
      <c r="R64" s="84"/>
      <c r="S64" s="82"/>
      <c r="T64" s="82"/>
      <c r="U64" s="82"/>
      <c r="V64" s="82"/>
      <c r="W64" s="82"/>
      <c r="X64" s="82"/>
      <c r="Y64" s="82"/>
    </row>
    <row r="65" spans="3:22" s="102" customFormat="1" ht="26.15" customHeight="1" x14ac:dyDescent="0.35">
      <c r="C65" s="103" t="str">
        <f>IF(C62="Use Case 1","Use Case 1: Avoided elements in new building","Use Case 2: Reused elements from old building")</f>
        <v>Use Case 1: Avoided elements in new building</v>
      </c>
      <c r="D65" s="104"/>
      <c r="E65" s="104"/>
      <c r="F65" s="104"/>
      <c r="G65" s="104"/>
      <c r="H65" s="104"/>
      <c r="I65" s="104"/>
      <c r="J65" s="104"/>
      <c r="K65" s="104"/>
      <c r="L65" s="104"/>
      <c r="M65" s="104"/>
      <c r="N65" s="104"/>
      <c r="O65" s="104"/>
      <c r="P65" s="104"/>
      <c r="Q65" s="104"/>
      <c r="R65" s="104"/>
      <c r="S65" s="104"/>
      <c r="T65" s="104"/>
      <c r="U65" s="105"/>
      <c r="V65" s="106"/>
    </row>
    <row r="66" spans="3:22" ht="23" x14ac:dyDescent="0.5">
      <c r="C66" s="89"/>
      <c r="T66" s="90"/>
      <c r="U66" s="91"/>
      <c r="V66" s="82"/>
    </row>
    <row r="67" spans="3:22" ht="23" x14ac:dyDescent="0.5">
      <c r="C67" s="92" t="s">
        <v>183</v>
      </c>
      <c r="Q67" s="154" t="s">
        <v>184</v>
      </c>
      <c r="R67" s="154"/>
      <c r="S67" s="154"/>
      <c r="T67" s="90"/>
      <c r="U67" s="91"/>
      <c r="V67" s="82"/>
    </row>
    <row r="68" spans="3:22" ht="23" x14ac:dyDescent="0.5">
      <c r="C68" s="99" t="s">
        <v>182</v>
      </c>
      <c r="Q68" s="152">
        <v>5000</v>
      </c>
      <c r="R68" s="152"/>
      <c r="S68" s="152"/>
      <c r="T68" s="90" t="s">
        <v>170</v>
      </c>
      <c r="U68" s="91"/>
      <c r="V68" s="82"/>
    </row>
    <row r="69" spans="3:22" ht="23" x14ac:dyDescent="0.5">
      <c r="C69" s="89"/>
      <c r="T69" s="90"/>
      <c r="U69" s="91"/>
      <c r="V69" s="82"/>
    </row>
    <row r="70" spans="3:22" ht="23" x14ac:dyDescent="0.5">
      <c r="C70" s="92" t="s">
        <v>169</v>
      </c>
      <c r="K70" s="86" t="s">
        <v>123</v>
      </c>
      <c r="Q70" s="154" t="str">
        <f>IF(C62="Use Case 1","Share of element avoided or coming from direct reuse","Share of element reused instead of demolished")</f>
        <v>Share of element avoided or coming from direct reuse</v>
      </c>
      <c r="R70" s="154"/>
      <c r="S70" s="154"/>
      <c r="T70" s="90"/>
      <c r="U70" s="91"/>
      <c r="V70" s="82"/>
    </row>
    <row r="71" spans="3:22" ht="23" x14ac:dyDescent="0.5">
      <c r="C71" s="99" t="s">
        <v>171</v>
      </c>
      <c r="D71" s="100"/>
      <c r="H71" s="93"/>
      <c r="I71" s="93"/>
      <c r="J71" s="93"/>
      <c r="K71" s="153" t="s">
        <v>40</v>
      </c>
      <c r="L71" s="153"/>
      <c r="M71" s="153"/>
      <c r="N71" s="153"/>
      <c r="O71" s="153"/>
      <c r="P71" s="82"/>
      <c r="Q71" s="152">
        <v>0</v>
      </c>
      <c r="R71" s="152"/>
      <c r="S71" s="152"/>
      <c r="T71" s="90" t="s">
        <v>161</v>
      </c>
      <c r="U71" s="91"/>
      <c r="V71" s="82"/>
    </row>
    <row r="72" spans="3:22" ht="23" x14ac:dyDescent="0.5">
      <c r="C72" s="99" t="s">
        <v>172</v>
      </c>
      <c r="D72" s="100"/>
      <c r="H72" s="93"/>
      <c r="I72" s="93"/>
      <c r="J72" s="93"/>
      <c r="K72" s="153" t="s">
        <v>43</v>
      </c>
      <c r="L72" s="153"/>
      <c r="M72" s="153"/>
      <c r="N72" s="153"/>
      <c r="O72" s="153"/>
      <c r="P72" s="82"/>
      <c r="Q72" s="152">
        <v>100</v>
      </c>
      <c r="R72" s="152"/>
      <c r="S72" s="152"/>
      <c r="T72" s="90" t="s">
        <v>161</v>
      </c>
      <c r="U72" s="91"/>
      <c r="V72" s="82"/>
    </row>
    <row r="73" spans="3:22" ht="23" x14ac:dyDescent="0.5">
      <c r="C73" s="99" t="s">
        <v>173</v>
      </c>
      <c r="D73" s="100"/>
      <c r="H73" s="93"/>
      <c r="I73" s="93"/>
      <c r="J73" s="93"/>
      <c r="K73" s="153" t="s">
        <v>50</v>
      </c>
      <c r="L73" s="153"/>
      <c r="M73" s="153"/>
      <c r="N73" s="153"/>
      <c r="O73" s="153"/>
      <c r="P73" s="82"/>
      <c r="Q73" s="152">
        <v>30</v>
      </c>
      <c r="R73" s="152"/>
      <c r="S73" s="152"/>
      <c r="T73" s="90" t="s">
        <v>161</v>
      </c>
      <c r="U73" s="91"/>
      <c r="V73" s="82"/>
    </row>
    <row r="74" spans="3:22" ht="23" x14ac:dyDescent="0.5">
      <c r="C74" s="99" t="s">
        <v>174</v>
      </c>
      <c r="D74" s="100"/>
      <c r="H74" s="93"/>
      <c r="I74" s="93"/>
      <c r="J74" s="93"/>
      <c r="K74" s="153" t="s">
        <v>59</v>
      </c>
      <c r="L74" s="153"/>
      <c r="M74" s="153"/>
      <c r="N74" s="153"/>
      <c r="O74" s="153"/>
      <c r="P74" s="82"/>
      <c r="Q74" s="152">
        <v>80</v>
      </c>
      <c r="R74" s="152"/>
      <c r="S74" s="152"/>
      <c r="T74" s="90" t="s">
        <v>161</v>
      </c>
      <c r="U74" s="91"/>
      <c r="V74" s="82"/>
    </row>
    <row r="75" spans="3:22" ht="23" x14ac:dyDescent="0.5">
      <c r="C75" s="99" t="s">
        <v>175</v>
      </c>
      <c r="D75" s="100"/>
      <c r="H75" s="93"/>
      <c r="I75" s="93"/>
      <c r="J75" s="93"/>
      <c r="K75" s="153" t="s">
        <v>72</v>
      </c>
      <c r="L75" s="153"/>
      <c r="M75" s="153"/>
      <c r="N75" s="153"/>
      <c r="O75" s="153"/>
      <c r="P75" s="82"/>
      <c r="Q75" s="152">
        <v>30</v>
      </c>
      <c r="R75" s="152"/>
      <c r="S75" s="152"/>
      <c r="T75" s="90" t="s">
        <v>161</v>
      </c>
      <c r="U75" s="91"/>
      <c r="V75" s="82"/>
    </row>
    <row r="76" spans="3:22" ht="23" x14ac:dyDescent="0.5">
      <c r="C76" s="99" t="s">
        <v>176</v>
      </c>
      <c r="D76" s="100"/>
      <c r="H76" s="93"/>
      <c r="I76" s="93"/>
      <c r="J76" s="93"/>
      <c r="K76" s="153" t="s">
        <v>82</v>
      </c>
      <c r="L76" s="153"/>
      <c r="M76" s="153"/>
      <c r="N76" s="153"/>
      <c r="O76" s="153"/>
      <c r="P76" s="82"/>
      <c r="Q76" s="152">
        <v>30</v>
      </c>
      <c r="R76" s="152"/>
      <c r="S76" s="152"/>
      <c r="T76" s="90" t="s">
        <v>161</v>
      </c>
      <c r="U76" s="91"/>
      <c r="V76" s="82"/>
    </row>
    <row r="77" spans="3:22" ht="23" x14ac:dyDescent="0.5">
      <c r="C77" s="99" t="s">
        <v>177</v>
      </c>
      <c r="D77" s="100"/>
      <c r="H77" s="93"/>
      <c r="I77" s="93"/>
      <c r="J77" s="93"/>
      <c r="K77" s="153" t="s">
        <v>90</v>
      </c>
      <c r="L77" s="153"/>
      <c r="M77" s="153"/>
      <c r="N77" s="153"/>
      <c r="O77" s="153"/>
      <c r="P77" s="82"/>
      <c r="Q77" s="152">
        <v>40</v>
      </c>
      <c r="R77" s="152"/>
      <c r="S77" s="152"/>
      <c r="T77" s="90" t="s">
        <v>161</v>
      </c>
      <c r="U77" s="91"/>
      <c r="V77" s="82"/>
    </row>
    <row r="78" spans="3:22" ht="23" x14ac:dyDescent="0.5">
      <c r="C78" s="99" t="s">
        <v>178</v>
      </c>
      <c r="D78" s="100"/>
      <c r="H78" s="93"/>
      <c r="I78" s="93"/>
      <c r="J78" s="93"/>
      <c r="K78" s="153" t="s">
        <v>94</v>
      </c>
      <c r="L78" s="153"/>
      <c r="M78" s="153"/>
      <c r="N78" s="153"/>
      <c r="O78" s="153"/>
      <c r="P78" s="82"/>
      <c r="Q78" s="152">
        <v>40</v>
      </c>
      <c r="R78" s="152"/>
      <c r="S78" s="152"/>
      <c r="T78" s="90" t="s">
        <v>161</v>
      </c>
      <c r="U78" s="91"/>
      <c r="V78" s="82"/>
    </row>
    <row r="79" spans="3:22" ht="23" x14ac:dyDescent="0.5">
      <c r="C79" s="99" t="s">
        <v>179</v>
      </c>
      <c r="D79" s="100"/>
      <c r="H79" s="93"/>
      <c r="I79" s="93"/>
      <c r="J79" s="93"/>
      <c r="K79" s="153" t="s">
        <v>119</v>
      </c>
      <c r="L79" s="153"/>
      <c r="M79" s="153"/>
      <c r="N79" s="153"/>
      <c r="O79" s="153"/>
      <c r="P79" s="82"/>
      <c r="Q79" s="152">
        <v>60</v>
      </c>
      <c r="R79" s="152"/>
      <c r="S79" s="152"/>
      <c r="T79" s="90" t="s">
        <v>161</v>
      </c>
      <c r="U79" s="91"/>
      <c r="V79" s="82"/>
    </row>
    <row r="80" spans="3:22" ht="23" x14ac:dyDescent="0.5">
      <c r="C80" s="99" t="s">
        <v>180</v>
      </c>
      <c r="D80" s="100"/>
      <c r="H80" s="93"/>
      <c r="I80" s="93"/>
      <c r="J80" s="93"/>
      <c r="K80" s="153" t="s">
        <v>100</v>
      </c>
      <c r="L80" s="153"/>
      <c r="M80" s="153"/>
      <c r="N80" s="153"/>
      <c r="O80" s="153"/>
      <c r="P80" s="82"/>
      <c r="Q80" s="152">
        <v>60</v>
      </c>
      <c r="R80" s="152"/>
      <c r="S80" s="152"/>
      <c r="T80" s="90" t="s">
        <v>161</v>
      </c>
      <c r="U80" s="91"/>
      <c r="V80" s="82"/>
    </row>
    <row r="81" spans="3:22" ht="23" x14ac:dyDescent="0.5">
      <c r="C81" s="99" t="s">
        <v>181</v>
      </c>
      <c r="D81" s="100"/>
      <c r="H81" s="93"/>
      <c r="I81" s="93"/>
      <c r="J81" s="93"/>
      <c r="K81" s="153" t="s">
        <v>109</v>
      </c>
      <c r="L81" s="153"/>
      <c r="M81" s="153"/>
      <c r="N81" s="153"/>
      <c r="O81" s="153"/>
      <c r="P81" s="82"/>
      <c r="Q81" s="152">
        <v>40</v>
      </c>
      <c r="R81" s="152"/>
      <c r="S81" s="152"/>
      <c r="T81" s="90" t="s">
        <v>161</v>
      </c>
      <c r="U81" s="91"/>
      <c r="V81" s="82"/>
    </row>
    <row r="82" spans="3:22" ht="18" x14ac:dyDescent="0.4">
      <c r="C82" s="94"/>
      <c r="H82" s="93"/>
      <c r="I82" s="93"/>
      <c r="J82" s="93"/>
      <c r="K82" s="93"/>
      <c r="L82" s="93"/>
      <c r="M82" s="93"/>
      <c r="N82" s="93"/>
      <c r="O82" s="93"/>
      <c r="P82" s="82"/>
      <c r="Q82" s="82"/>
      <c r="R82" s="82"/>
      <c r="S82" s="82"/>
      <c r="U82" s="91"/>
      <c r="V82" s="82"/>
    </row>
    <row r="83" spans="3:22" x14ac:dyDescent="0.35">
      <c r="C83" s="94"/>
      <c r="I83" s="82"/>
      <c r="J83" s="82"/>
      <c r="K83" s="82"/>
      <c r="L83" s="82"/>
      <c r="M83" s="82"/>
      <c r="N83" s="82"/>
      <c r="O83" s="82"/>
      <c r="P83" s="82"/>
      <c r="Q83" s="82"/>
      <c r="R83" s="82"/>
      <c r="S83" s="82"/>
      <c r="U83" s="91"/>
    </row>
    <row r="84" spans="3:22" x14ac:dyDescent="0.35">
      <c r="C84" s="95"/>
      <c r="D84" s="96"/>
      <c r="E84" s="96"/>
      <c r="F84" s="96"/>
      <c r="G84" s="96"/>
      <c r="H84" s="96"/>
      <c r="I84" s="97"/>
      <c r="J84" s="97"/>
      <c r="K84" s="97"/>
      <c r="L84" s="97"/>
      <c r="M84" s="97"/>
      <c r="N84" s="97"/>
      <c r="O84" s="97"/>
      <c r="P84" s="97"/>
      <c r="Q84" s="97"/>
      <c r="R84" s="97"/>
      <c r="S84" s="97"/>
      <c r="T84" s="96"/>
      <c r="U84" s="98"/>
    </row>
    <row r="85" spans="3:22" x14ac:dyDescent="0.35">
      <c r="I85" s="82"/>
      <c r="J85" s="82"/>
      <c r="K85" s="82"/>
      <c r="L85" s="82"/>
      <c r="M85" s="82"/>
      <c r="N85" s="82"/>
      <c r="O85" s="82"/>
      <c r="P85" s="82"/>
      <c r="Q85" s="82"/>
      <c r="R85" s="82"/>
      <c r="S85" s="82"/>
    </row>
    <row r="86" spans="3:22" x14ac:dyDescent="0.35">
      <c r="I86" s="82"/>
      <c r="J86" s="82"/>
      <c r="K86" s="82"/>
      <c r="L86" s="82"/>
      <c r="M86" s="82"/>
      <c r="N86" s="82"/>
      <c r="O86" s="82"/>
      <c r="P86" s="82"/>
      <c r="Q86" s="82"/>
      <c r="R86" s="82"/>
      <c r="S86" s="82"/>
    </row>
  </sheetData>
  <sheetProtection algorithmName="SHA-512" hashValue="j+YjNw2TD0gSdd8LFimpumwzB6Rg8mg7Ag0L5CwdXB7mTaYpcOe11rRjmjSpcxNyL7oND9+tPnnsCe2Nqic8ZQ==" saltValue="FQ/aCY9gbLZuTbBvvr5Y9w==" spinCount="100000" sheet="1" objects="1" scenarios="1" selectLockedCells="1"/>
  <mergeCells count="26">
    <mergeCell ref="K75:O75"/>
    <mergeCell ref="K76:O76"/>
    <mergeCell ref="K77:O77"/>
    <mergeCell ref="K78:O78"/>
    <mergeCell ref="Q68:S68"/>
    <mergeCell ref="K71:O71"/>
    <mergeCell ref="K72:O72"/>
    <mergeCell ref="K73:O73"/>
    <mergeCell ref="Q77:S77"/>
    <mergeCell ref="Q78:S78"/>
    <mergeCell ref="C62:I62"/>
    <mergeCell ref="Q79:S79"/>
    <mergeCell ref="Q80:S80"/>
    <mergeCell ref="Q81:S81"/>
    <mergeCell ref="Q71:S71"/>
    <mergeCell ref="Q72:S72"/>
    <mergeCell ref="Q73:S73"/>
    <mergeCell ref="Q74:S74"/>
    <mergeCell ref="Q75:S75"/>
    <mergeCell ref="Q76:S76"/>
    <mergeCell ref="K79:O79"/>
    <mergeCell ref="K80:O80"/>
    <mergeCell ref="K81:O81"/>
    <mergeCell ref="Q70:S70"/>
    <mergeCell ref="Q67:S67"/>
    <mergeCell ref="K74:O74"/>
  </mergeCells>
  <dataValidations count="2">
    <dataValidation type="list" allowBlank="1" showInputMessage="1" showErrorMessage="1" sqref="Q71:S81" xr:uid="{3E28F746-B172-464D-B615-E39DA9DF60D8}">
      <formula1>"-,0,10,20,30,40,50,60,70,80,90,100"</formula1>
    </dataValidation>
    <dataValidation type="list" allowBlank="1" showInputMessage="1" showErrorMessage="1" sqref="C62:I62" xr:uid="{16DB0D65-FDFB-46B3-A3FB-2BC48644B5A8}">
      <formula1>"Use Case 1, Use Case 2"</formula1>
    </dataValidation>
  </dataValidations>
  <pageMargins left="0.7" right="0.7" top="0.75" bottom="0.75" header="0.3" footer="0.3"/>
  <pageSetup scale="25" orientation="portrait" r:id="rId1"/>
  <drawing r:id="rId2"/>
  <extLst>
    <ext xmlns:x14="http://schemas.microsoft.com/office/spreadsheetml/2009/9/main" uri="{CCE6A557-97BC-4b89-ADB6-D9C93CAAB3DF}">
      <x14:dataValidations xmlns:xm="http://schemas.microsoft.com/office/excel/2006/main" count="11">
        <x14:dataValidation type="list" allowBlank="1" showInputMessage="1" showErrorMessage="1" xr:uid="{E966E802-21E8-4B10-8358-C1671C88239A}">
          <x14:formula1>
            <xm:f>Dropdown!$B$1:$E$1</xm:f>
          </x14:formula1>
          <xm:sqref>K71:O71</xm:sqref>
        </x14:dataValidation>
        <x14:dataValidation type="list" allowBlank="1" showInputMessage="1" showErrorMessage="1" xr:uid="{745EC17A-C56E-4E6F-8A12-EAFE369B1049}">
          <x14:formula1>
            <xm:f>Dropdown!$B$2:$J$2</xm:f>
          </x14:formula1>
          <xm:sqref>K72:O72</xm:sqref>
        </x14:dataValidation>
        <x14:dataValidation type="list" allowBlank="1" showInputMessage="1" showErrorMessage="1" xr:uid="{DE00B8B2-A2D5-4904-AF98-A0D7EE0F7F61}">
          <x14:formula1>
            <xm:f>Dropdown!$B$3:$L$3</xm:f>
          </x14:formula1>
          <xm:sqref>K73:O73</xm:sqref>
        </x14:dataValidation>
        <x14:dataValidation type="list" allowBlank="1" showInputMessage="1" showErrorMessage="1" xr:uid="{EE0A80A0-86BD-4A47-8639-C766A13FFD37}">
          <x14:formula1>
            <xm:f>Dropdown!$B$4:$L$4</xm:f>
          </x14:formula1>
          <xm:sqref>K74:O74</xm:sqref>
        </x14:dataValidation>
        <x14:dataValidation type="list" allowBlank="1" showInputMessage="1" showErrorMessage="1" xr:uid="{F7F0B060-D285-496F-A88D-74E9B3529BA5}">
          <x14:formula1>
            <xm:f>Dropdown!$B$5:$J$5</xm:f>
          </x14:formula1>
          <xm:sqref>K75:O75</xm:sqref>
        </x14:dataValidation>
        <x14:dataValidation type="list" allowBlank="1" showInputMessage="1" showErrorMessage="1" xr:uid="{E9F6F963-50E5-4EA5-A34C-52A82E4BE11E}">
          <x14:formula1>
            <xm:f>Dropdown!$B$6:$L$6</xm:f>
          </x14:formula1>
          <xm:sqref>K76:O76</xm:sqref>
        </x14:dataValidation>
        <x14:dataValidation type="list" allowBlank="1" showInputMessage="1" showErrorMessage="1" xr:uid="{F00B089C-CF1B-4F47-B208-FA683E35002B}">
          <x14:formula1>
            <xm:f>Dropdown!$B$7:$L$7</xm:f>
          </x14:formula1>
          <xm:sqref>K77:O77</xm:sqref>
        </x14:dataValidation>
        <x14:dataValidation type="list" allowBlank="1" showInputMessage="1" showErrorMessage="1" xr:uid="{C4077F14-4DB9-4041-B1DC-B307E918B743}">
          <x14:formula1>
            <xm:f>Dropdown!$B$8:$J$8</xm:f>
          </x14:formula1>
          <xm:sqref>K78:O78</xm:sqref>
        </x14:dataValidation>
        <x14:dataValidation type="list" allowBlank="1" showInputMessage="1" showErrorMessage="1" xr:uid="{F81D7DBB-94B0-4552-B0C2-6DA179DAFBF7}">
          <x14:formula1>
            <xm:f>Dropdown!$B$9:$J$9</xm:f>
          </x14:formula1>
          <xm:sqref>K79:O79</xm:sqref>
        </x14:dataValidation>
        <x14:dataValidation type="list" allowBlank="1" showInputMessage="1" showErrorMessage="1" xr:uid="{FB44E07B-1C26-46DB-BF84-9BEAD64657A9}">
          <x14:formula1>
            <xm:f>Dropdown!$B$10:$L$10</xm:f>
          </x14:formula1>
          <xm:sqref>K80:O80</xm:sqref>
        </x14:dataValidation>
        <x14:dataValidation type="list" allowBlank="1" showInputMessage="1" showErrorMessage="1" xr:uid="{18F31E3F-39AE-4BC9-B6BA-386C0F67FEB8}">
          <x14:formula1>
            <xm:f>Dropdown!$B$11:$L$11</xm:f>
          </x14:formula1>
          <xm:sqref>K81:O81</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B5034F-702A-496A-8B8E-096FDF48B33D}">
  <sheetPr codeName="Sheet4">
    <tabColor theme="0" tint="-0.34998626667073579"/>
  </sheetPr>
  <dimension ref="A1:AP49"/>
  <sheetViews>
    <sheetView zoomScale="55" zoomScaleNormal="55" workbookViewId="0">
      <selection activeCell="I27" sqref="I27"/>
    </sheetView>
  </sheetViews>
  <sheetFormatPr defaultColWidth="8.7265625" defaultRowHeight="14.5" x14ac:dyDescent="0.35"/>
  <cols>
    <col min="1" max="2" width="9.1796875" style="83" customWidth="1"/>
    <col min="3" max="3" width="9.81640625" style="83" customWidth="1"/>
    <col min="4" max="8" width="12.54296875" style="83" customWidth="1"/>
    <col min="9" max="26" width="11.453125" style="83" customWidth="1"/>
    <col min="27" max="27" width="11.81640625" style="83" customWidth="1"/>
    <col min="28" max="30" width="11.453125" style="83" customWidth="1"/>
    <col min="31" max="31" width="2.54296875" style="83" customWidth="1"/>
    <col min="32" max="33" width="9.1796875" style="83" customWidth="1"/>
    <col min="34" max="16384" width="8.7265625" style="83"/>
  </cols>
  <sheetData>
    <row r="1" spans="1:42" x14ac:dyDescent="0.35">
      <c r="A1" s="82"/>
      <c r="B1" s="82"/>
      <c r="C1" s="82"/>
      <c r="D1" s="82"/>
      <c r="E1" s="82"/>
      <c r="F1" s="82"/>
      <c r="G1" s="82"/>
      <c r="H1" s="82"/>
      <c r="I1" s="82"/>
      <c r="J1" s="82"/>
      <c r="K1" s="82"/>
      <c r="L1" s="82"/>
      <c r="M1" s="82"/>
      <c r="N1" s="82"/>
      <c r="O1" s="82"/>
      <c r="P1" s="82"/>
      <c r="Q1" s="82"/>
      <c r="R1" s="82"/>
      <c r="S1" s="82"/>
      <c r="T1" s="82"/>
      <c r="U1" s="82"/>
      <c r="V1" s="82"/>
      <c r="W1" s="82"/>
      <c r="X1" s="82"/>
      <c r="Y1" s="82"/>
      <c r="Z1" s="82"/>
      <c r="AA1" s="82"/>
      <c r="AB1" s="82"/>
      <c r="AC1" s="82"/>
      <c r="AD1" s="82"/>
      <c r="AE1" s="82"/>
      <c r="AF1" s="82"/>
      <c r="AG1" s="82"/>
      <c r="AH1" s="82"/>
      <c r="AI1" s="82"/>
      <c r="AJ1" s="82"/>
      <c r="AK1" s="82"/>
      <c r="AL1" s="82"/>
      <c r="AM1" s="82"/>
      <c r="AN1" s="82"/>
      <c r="AO1" s="82"/>
      <c r="AP1" s="82"/>
    </row>
    <row r="2" spans="1:42" x14ac:dyDescent="0.35">
      <c r="A2" s="82"/>
      <c r="B2" s="82"/>
      <c r="C2" s="82"/>
      <c r="D2" s="82"/>
      <c r="E2" s="82"/>
      <c r="F2" s="82"/>
      <c r="G2" s="82"/>
      <c r="H2" s="82"/>
      <c r="I2" s="82"/>
      <c r="J2" s="82"/>
      <c r="K2" s="82"/>
      <c r="L2" s="82"/>
      <c r="M2" s="82"/>
      <c r="N2" s="82"/>
      <c r="O2" s="82"/>
      <c r="P2" s="82"/>
      <c r="Q2" s="82"/>
      <c r="R2" s="82"/>
      <c r="S2" s="82"/>
      <c r="T2" s="82"/>
      <c r="U2" s="82"/>
      <c r="V2" s="82"/>
      <c r="W2" s="82"/>
      <c r="X2" s="82"/>
      <c r="Y2" s="82"/>
      <c r="Z2" s="82"/>
      <c r="AA2" s="82"/>
      <c r="AB2" s="82"/>
      <c r="AC2" s="82"/>
      <c r="AD2" s="82"/>
      <c r="AE2" s="82"/>
      <c r="AF2" s="82"/>
      <c r="AG2" s="82"/>
      <c r="AH2" s="82"/>
      <c r="AI2" s="82"/>
      <c r="AJ2" s="82"/>
      <c r="AK2" s="82"/>
      <c r="AL2" s="82"/>
      <c r="AM2" s="82"/>
      <c r="AN2" s="82"/>
      <c r="AO2" s="82"/>
      <c r="AP2" s="82"/>
    </row>
    <row r="3" spans="1:42" x14ac:dyDescent="0.35">
      <c r="A3" s="82"/>
      <c r="B3" s="82"/>
      <c r="C3" s="82"/>
      <c r="D3" s="82"/>
      <c r="E3" s="82"/>
      <c r="F3" s="82"/>
      <c r="G3" s="82"/>
      <c r="H3" s="82"/>
      <c r="I3" s="82"/>
      <c r="J3" s="82"/>
      <c r="K3" s="82"/>
      <c r="L3" s="82"/>
      <c r="M3" s="82"/>
      <c r="N3" s="82"/>
      <c r="O3" s="82"/>
      <c r="P3" s="82"/>
      <c r="Q3" s="82"/>
      <c r="R3" s="82"/>
      <c r="S3" s="82"/>
      <c r="T3" s="82"/>
      <c r="U3" s="82"/>
      <c r="V3" s="82"/>
      <c r="W3" s="82"/>
      <c r="X3" s="82"/>
      <c r="Y3" s="82"/>
      <c r="Z3" s="82"/>
      <c r="AA3" s="82"/>
      <c r="AB3" s="82"/>
      <c r="AC3" s="82"/>
      <c r="AD3" s="82"/>
      <c r="AE3" s="82"/>
      <c r="AF3" s="82"/>
      <c r="AG3" s="82"/>
      <c r="AH3" s="82"/>
      <c r="AI3" s="82"/>
      <c r="AJ3" s="82"/>
      <c r="AK3" s="82"/>
      <c r="AL3" s="82"/>
      <c r="AM3" s="82"/>
      <c r="AN3" s="82"/>
      <c r="AO3" s="82"/>
      <c r="AP3" s="82"/>
    </row>
    <row r="4" spans="1:42" x14ac:dyDescent="0.35">
      <c r="A4" s="82"/>
      <c r="B4" s="82"/>
      <c r="C4" s="82"/>
      <c r="D4" s="82"/>
      <c r="E4" s="82"/>
      <c r="F4" s="82"/>
      <c r="G4" s="82"/>
      <c r="H4" s="82"/>
      <c r="I4" s="82"/>
      <c r="J4" s="82"/>
      <c r="K4" s="82"/>
      <c r="L4" s="82"/>
      <c r="M4" s="82"/>
      <c r="N4" s="82"/>
      <c r="O4" s="82"/>
      <c r="P4" s="82"/>
      <c r="Q4" s="82"/>
      <c r="R4" s="82"/>
      <c r="S4" s="82"/>
      <c r="T4" s="82"/>
      <c r="U4" s="82"/>
      <c r="V4" s="82"/>
      <c r="W4" s="82"/>
      <c r="X4" s="82"/>
      <c r="Y4" s="82"/>
      <c r="Z4" s="82"/>
      <c r="AA4" s="82"/>
      <c r="AB4" s="82"/>
      <c r="AC4" s="82"/>
      <c r="AD4" s="82"/>
      <c r="AE4" s="82"/>
      <c r="AF4" s="82"/>
      <c r="AG4" s="82"/>
      <c r="AH4" s="82"/>
      <c r="AI4" s="82"/>
      <c r="AJ4" s="82"/>
      <c r="AK4" s="82"/>
      <c r="AL4" s="82"/>
      <c r="AM4" s="82"/>
      <c r="AN4" s="82"/>
      <c r="AO4" s="82"/>
      <c r="AP4" s="82"/>
    </row>
    <row r="5" spans="1:42" ht="23" x14ac:dyDescent="0.5">
      <c r="A5" s="82"/>
      <c r="B5" s="82"/>
      <c r="C5" s="84" t="s">
        <v>162</v>
      </c>
      <c r="D5" s="84"/>
      <c r="E5" s="85"/>
      <c r="F5" s="82"/>
      <c r="G5" s="82"/>
      <c r="H5" s="82"/>
      <c r="I5" s="82"/>
      <c r="J5" s="82"/>
      <c r="K5" s="82"/>
      <c r="L5" s="82"/>
      <c r="M5" s="82"/>
      <c r="N5" s="82"/>
      <c r="O5" s="82"/>
      <c r="P5" s="82"/>
      <c r="Q5" s="82"/>
      <c r="R5" s="82"/>
      <c r="S5" s="82"/>
      <c r="T5" s="82"/>
      <c r="U5" s="82"/>
      <c r="V5" s="82"/>
      <c r="W5" s="82"/>
      <c r="X5" s="82"/>
      <c r="Y5" s="82"/>
      <c r="Z5" s="82"/>
      <c r="AA5" s="82"/>
      <c r="AB5" s="82"/>
      <c r="AC5" s="82"/>
      <c r="AD5" s="82"/>
      <c r="AE5" s="82"/>
      <c r="AF5" s="82"/>
      <c r="AG5" s="82"/>
      <c r="AH5" s="82"/>
      <c r="AI5" s="82"/>
      <c r="AJ5" s="82"/>
      <c r="AK5" s="82"/>
      <c r="AL5" s="82"/>
      <c r="AM5" s="82"/>
      <c r="AN5" s="82"/>
      <c r="AO5" s="82"/>
      <c r="AP5" s="82"/>
    </row>
    <row r="6" spans="1:42" x14ac:dyDescent="0.35">
      <c r="A6" s="82"/>
      <c r="B6" s="82"/>
      <c r="C6" s="82"/>
      <c r="D6" s="82"/>
      <c r="E6" s="82"/>
      <c r="F6" s="82"/>
      <c r="G6" s="82"/>
      <c r="H6" s="82"/>
      <c r="I6" s="82"/>
      <c r="J6" s="82"/>
      <c r="K6" s="82"/>
      <c r="L6" s="82"/>
      <c r="M6" s="82"/>
      <c r="N6" s="82"/>
      <c r="O6" s="82"/>
      <c r="P6" s="82"/>
      <c r="Q6" s="82"/>
      <c r="R6" s="82"/>
      <c r="S6" s="82"/>
      <c r="T6" s="82"/>
      <c r="U6" s="82"/>
      <c r="V6" s="82"/>
      <c r="W6" s="82"/>
      <c r="X6" s="82"/>
      <c r="Y6" s="82"/>
      <c r="Z6" s="82"/>
      <c r="AA6" s="82"/>
      <c r="AB6" s="82"/>
      <c r="AC6" s="82"/>
      <c r="AD6" s="82"/>
      <c r="AE6" s="82"/>
      <c r="AF6" s="82"/>
      <c r="AG6" s="82"/>
      <c r="AH6" s="82"/>
      <c r="AI6" s="82"/>
      <c r="AJ6" s="82"/>
      <c r="AK6" s="82"/>
      <c r="AL6" s="82"/>
      <c r="AM6" s="82"/>
      <c r="AN6" s="82"/>
      <c r="AO6" s="82"/>
      <c r="AP6" s="82"/>
    </row>
    <row r="7" spans="1:42" x14ac:dyDescent="0.35">
      <c r="A7" s="82"/>
      <c r="B7" s="82"/>
      <c r="C7" s="82"/>
      <c r="D7" s="82"/>
      <c r="E7" s="82"/>
      <c r="F7" s="82"/>
      <c r="G7" s="82"/>
      <c r="H7" s="82"/>
      <c r="I7" s="82"/>
      <c r="J7" s="82"/>
      <c r="K7" s="82"/>
      <c r="L7" s="82"/>
      <c r="M7" s="82"/>
      <c r="N7" s="82"/>
      <c r="O7" s="82"/>
      <c r="P7" s="82"/>
      <c r="Q7" s="82"/>
      <c r="R7" s="82"/>
      <c r="S7" s="82"/>
      <c r="T7" s="82"/>
      <c r="U7" s="82"/>
      <c r="V7" s="82"/>
      <c r="W7" s="82"/>
      <c r="X7" s="82"/>
      <c r="Y7" s="82"/>
      <c r="Z7" s="82"/>
      <c r="AA7" s="82"/>
      <c r="AB7" s="82"/>
      <c r="AC7" s="82"/>
      <c r="AD7" s="82"/>
      <c r="AE7" s="82"/>
      <c r="AF7" s="82"/>
      <c r="AG7" s="82"/>
      <c r="AH7" s="82"/>
      <c r="AI7" s="82"/>
      <c r="AJ7" s="82"/>
      <c r="AK7" s="82"/>
      <c r="AL7" s="82"/>
      <c r="AM7" s="82"/>
      <c r="AN7" s="82"/>
      <c r="AO7" s="82"/>
      <c r="AP7" s="82"/>
    </row>
    <row r="8" spans="1:42" ht="23" x14ac:dyDescent="0.5">
      <c r="A8" s="82"/>
      <c r="B8" s="82"/>
      <c r="C8" s="86" t="s">
        <v>208</v>
      </c>
      <c r="D8" s="82"/>
      <c r="E8" s="82"/>
      <c r="F8" s="82"/>
      <c r="G8" s="82"/>
      <c r="H8" s="82"/>
      <c r="I8" s="82"/>
      <c r="J8" s="82"/>
      <c r="K8" s="82"/>
      <c r="L8" s="82"/>
      <c r="M8" s="82"/>
      <c r="N8" s="82"/>
      <c r="O8" s="82"/>
      <c r="P8" s="82"/>
      <c r="Q8" s="82"/>
      <c r="R8" s="82"/>
      <c r="S8" s="82"/>
      <c r="T8" s="82"/>
      <c r="U8" s="82"/>
      <c r="V8" s="82"/>
      <c r="W8" s="82"/>
      <c r="X8" s="82"/>
      <c r="Y8" s="82"/>
      <c r="Z8" s="82"/>
      <c r="AA8" s="82"/>
      <c r="AB8" s="82"/>
      <c r="AC8" s="82"/>
      <c r="AD8" s="82"/>
      <c r="AE8" s="82"/>
      <c r="AF8" s="82"/>
      <c r="AG8" s="82"/>
      <c r="AH8" s="82"/>
      <c r="AI8" s="82"/>
      <c r="AJ8" s="82"/>
      <c r="AK8" s="82"/>
      <c r="AL8" s="82"/>
      <c r="AM8" s="82"/>
      <c r="AN8" s="82"/>
      <c r="AO8" s="82"/>
      <c r="AP8" s="82"/>
    </row>
    <row r="9" spans="1:42" ht="23" x14ac:dyDescent="0.5">
      <c r="A9" s="82"/>
      <c r="B9" s="82"/>
      <c r="C9" s="84" t="s">
        <v>202</v>
      </c>
      <c r="D9" s="82"/>
      <c r="E9" s="82"/>
      <c r="F9" s="82"/>
      <c r="G9" s="82"/>
      <c r="H9" s="82"/>
      <c r="I9" s="82"/>
      <c r="J9" s="82"/>
      <c r="K9" s="82"/>
      <c r="L9" s="82"/>
      <c r="M9" s="82"/>
      <c r="N9" s="82"/>
      <c r="O9" s="82"/>
      <c r="P9" s="82"/>
      <c r="Q9" s="82"/>
      <c r="R9" s="82"/>
      <c r="S9" s="82"/>
      <c r="T9" s="82"/>
      <c r="U9" s="82"/>
      <c r="V9" s="82"/>
      <c r="W9" s="82"/>
      <c r="X9" s="82"/>
      <c r="Y9" s="82"/>
      <c r="Z9" s="82"/>
      <c r="AA9" s="82"/>
      <c r="AB9" s="82"/>
      <c r="AC9" s="82"/>
      <c r="AD9" s="82"/>
      <c r="AE9" s="82"/>
      <c r="AF9" s="82"/>
      <c r="AG9" s="82"/>
      <c r="AH9" s="82"/>
      <c r="AI9" s="82"/>
      <c r="AJ9" s="82"/>
      <c r="AK9" s="82"/>
      <c r="AL9" s="82"/>
      <c r="AM9" s="82"/>
      <c r="AN9" s="82"/>
      <c r="AO9" s="82"/>
      <c r="AP9" s="82"/>
    </row>
    <row r="10" spans="1:42" ht="23" x14ac:dyDescent="0.5">
      <c r="A10" s="82"/>
      <c r="B10" s="82"/>
      <c r="C10" s="84" t="s">
        <v>203</v>
      </c>
      <c r="D10" s="86"/>
      <c r="E10" s="87"/>
      <c r="F10" s="87"/>
      <c r="G10" s="87"/>
      <c r="H10" s="87"/>
      <c r="I10" s="87"/>
      <c r="J10" s="87"/>
      <c r="K10" s="87"/>
      <c r="L10" s="87"/>
      <c r="M10" s="87"/>
      <c r="N10" s="87"/>
      <c r="O10" s="87"/>
      <c r="P10" s="87"/>
      <c r="Q10" s="87"/>
      <c r="R10" s="87"/>
      <c r="S10" s="87"/>
      <c r="T10" s="87"/>
      <c r="U10" s="87"/>
      <c r="V10" s="82"/>
      <c r="W10" s="82"/>
      <c r="X10" s="82"/>
      <c r="Y10" s="82"/>
      <c r="Z10" s="82"/>
      <c r="AA10" s="82"/>
      <c r="AB10" s="82"/>
      <c r="AC10" s="82"/>
      <c r="AD10" s="82"/>
      <c r="AE10" s="82"/>
      <c r="AF10" s="82"/>
      <c r="AG10" s="82"/>
      <c r="AH10" s="82"/>
      <c r="AI10" s="82"/>
      <c r="AJ10" s="82"/>
      <c r="AK10" s="82"/>
      <c r="AL10" s="82"/>
      <c r="AM10" s="82"/>
      <c r="AN10" s="82"/>
      <c r="AO10" s="82"/>
      <c r="AP10" s="82"/>
    </row>
    <row r="11" spans="1:42" ht="23" x14ac:dyDescent="0.5">
      <c r="A11" s="82"/>
      <c r="B11" s="82"/>
      <c r="C11" s="84" t="s">
        <v>204</v>
      </c>
      <c r="D11" s="84"/>
      <c r="E11" s="87"/>
      <c r="F11" s="87"/>
      <c r="G11" s="87"/>
      <c r="H11" s="87"/>
      <c r="I11" s="87"/>
      <c r="J11" s="87"/>
      <c r="K11" s="87"/>
      <c r="L11" s="87"/>
      <c r="M11" s="87"/>
      <c r="N11" s="87"/>
      <c r="O11" s="87"/>
      <c r="P11" s="87"/>
      <c r="Q11" s="87"/>
      <c r="R11" s="87"/>
      <c r="S11" s="87"/>
      <c r="T11" s="87"/>
      <c r="U11" s="87"/>
      <c r="V11" s="82"/>
      <c r="W11" s="82"/>
      <c r="X11" s="82"/>
      <c r="Y11" s="82"/>
      <c r="Z11" s="82"/>
      <c r="AA11" s="82"/>
      <c r="AB11" s="82"/>
      <c r="AC11" s="82"/>
      <c r="AD11" s="82"/>
      <c r="AE11" s="82"/>
      <c r="AF11" s="82"/>
      <c r="AG11" s="82"/>
      <c r="AH11" s="82"/>
      <c r="AI11" s="82"/>
      <c r="AJ11" s="82"/>
      <c r="AK11" s="82"/>
      <c r="AL11" s="82"/>
      <c r="AM11" s="82"/>
      <c r="AN11" s="82"/>
      <c r="AO11" s="82"/>
      <c r="AP11" s="82"/>
    </row>
    <row r="12" spans="1:42" ht="23" x14ac:dyDescent="0.5">
      <c r="A12" s="82"/>
      <c r="B12" s="82"/>
      <c r="C12" s="84" t="s">
        <v>205</v>
      </c>
      <c r="D12" s="84"/>
      <c r="E12" s="87"/>
      <c r="F12" s="87"/>
      <c r="G12" s="87"/>
      <c r="H12" s="87"/>
      <c r="I12" s="87"/>
      <c r="J12" s="87"/>
      <c r="K12" s="87"/>
      <c r="L12" s="87"/>
      <c r="M12" s="87"/>
      <c r="N12" s="87"/>
      <c r="O12" s="87"/>
      <c r="P12" s="87"/>
      <c r="Q12" s="87"/>
      <c r="R12" s="87"/>
      <c r="S12" s="87"/>
      <c r="T12" s="87"/>
      <c r="U12" s="87"/>
      <c r="V12" s="82"/>
      <c r="W12" s="82"/>
      <c r="X12" s="82"/>
      <c r="Y12" s="82"/>
      <c r="Z12" s="82"/>
      <c r="AA12" s="82"/>
      <c r="AB12" s="82"/>
      <c r="AC12" s="82"/>
      <c r="AD12" s="82"/>
      <c r="AE12" s="82"/>
      <c r="AF12" s="82"/>
      <c r="AG12" s="82"/>
      <c r="AH12" s="82"/>
      <c r="AI12" s="82"/>
      <c r="AJ12" s="82"/>
      <c r="AK12" s="82"/>
      <c r="AL12" s="82"/>
      <c r="AM12" s="82"/>
      <c r="AN12" s="82"/>
      <c r="AO12" s="82"/>
      <c r="AP12" s="82"/>
    </row>
    <row r="13" spans="1:42" ht="23" x14ac:dyDescent="0.5">
      <c r="A13" s="82"/>
      <c r="B13" s="82"/>
      <c r="C13" s="84" t="s">
        <v>209</v>
      </c>
      <c r="D13" s="84"/>
      <c r="E13" s="87"/>
      <c r="F13" s="87"/>
      <c r="G13" s="87"/>
      <c r="H13" s="87"/>
      <c r="I13" s="87"/>
      <c r="J13" s="87"/>
      <c r="K13" s="87"/>
      <c r="L13" s="87"/>
      <c r="M13" s="87"/>
      <c r="N13" s="87"/>
      <c r="O13" s="87"/>
      <c r="P13" s="87"/>
      <c r="Q13" s="87"/>
      <c r="R13" s="87"/>
      <c r="S13" s="87"/>
      <c r="T13" s="87"/>
      <c r="U13" s="87"/>
      <c r="V13" s="82"/>
      <c r="W13" s="82"/>
      <c r="X13" s="82"/>
      <c r="Y13" s="82"/>
      <c r="Z13" s="82"/>
      <c r="AA13" s="82"/>
      <c r="AB13" s="82"/>
      <c r="AC13" s="82"/>
      <c r="AD13" s="82"/>
      <c r="AE13" s="82"/>
      <c r="AF13" s="82"/>
      <c r="AG13" s="82"/>
      <c r="AH13" s="82"/>
      <c r="AI13" s="82"/>
      <c r="AJ13" s="82"/>
      <c r="AK13" s="82"/>
      <c r="AL13" s="82"/>
      <c r="AM13" s="82"/>
      <c r="AN13" s="82"/>
      <c r="AO13" s="82"/>
      <c r="AP13" s="82"/>
    </row>
    <row r="14" spans="1:42" ht="23" x14ac:dyDescent="0.5">
      <c r="A14" s="82"/>
      <c r="B14" s="82"/>
      <c r="C14" s="84" t="s">
        <v>210</v>
      </c>
      <c r="D14" s="84"/>
      <c r="E14" s="82"/>
      <c r="F14" s="82"/>
      <c r="G14" s="82"/>
      <c r="H14" s="82"/>
      <c r="I14" s="82"/>
      <c r="J14" s="82"/>
      <c r="K14" s="82"/>
      <c r="L14" s="82"/>
      <c r="M14" s="82"/>
      <c r="N14" s="82"/>
      <c r="O14" s="82"/>
      <c r="P14" s="82"/>
      <c r="Q14" s="82"/>
      <c r="R14" s="82"/>
      <c r="S14" s="82"/>
      <c r="T14" s="82"/>
      <c r="U14" s="82"/>
      <c r="V14" s="82"/>
      <c r="W14" s="82"/>
      <c r="X14" s="82"/>
      <c r="Y14" s="82"/>
      <c r="Z14" s="82"/>
      <c r="AA14" s="82"/>
      <c r="AB14" s="82"/>
      <c r="AC14" s="82"/>
      <c r="AD14" s="82"/>
      <c r="AE14" s="82"/>
      <c r="AF14" s="82"/>
      <c r="AG14" s="82"/>
      <c r="AH14" s="82"/>
      <c r="AI14" s="82"/>
      <c r="AJ14" s="82"/>
      <c r="AK14" s="82"/>
      <c r="AL14" s="82"/>
      <c r="AM14" s="82"/>
      <c r="AN14" s="82"/>
      <c r="AO14" s="82"/>
      <c r="AP14" s="82"/>
    </row>
    <row r="15" spans="1:42" ht="23" x14ac:dyDescent="0.5">
      <c r="A15" s="82"/>
      <c r="B15" s="82"/>
      <c r="D15" s="84"/>
      <c r="E15" s="82"/>
      <c r="F15" s="82"/>
      <c r="G15" s="82"/>
      <c r="H15" s="82"/>
      <c r="I15" s="82"/>
      <c r="J15" s="82"/>
      <c r="K15" s="82"/>
      <c r="L15" s="82"/>
      <c r="M15" s="82"/>
      <c r="N15" s="82"/>
      <c r="O15" s="82"/>
      <c r="P15" s="82"/>
      <c r="Q15" s="82"/>
      <c r="R15" s="82"/>
      <c r="S15" s="82"/>
      <c r="T15" s="82"/>
      <c r="U15" s="82"/>
      <c r="V15" s="82"/>
      <c r="W15" s="82"/>
      <c r="X15" s="82"/>
      <c r="Y15" s="82"/>
      <c r="Z15" s="82"/>
      <c r="AA15" s="82"/>
      <c r="AB15" s="82"/>
      <c r="AC15" s="82"/>
      <c r="AD15" s="82"/>
      <c r="AE15" s="82"/>
      <c r="AF15" s="82"/>
      <c r="AG15" s="82"/>
      <c r="AH15" s="82"/>
      <c r="AI15" s="82"/>
      <c r="AJ15" s="82"/>
      <c r="AK15" s="82"/>
      <c r="AL15" s="82"/>
      <c r="AM15" s="82"/>
      <c r="AN15" s="82"/>
      <c r="AO15" s="82"/>
      <c r="AP15" s="82"/>
    </row>
    <row r="16" spans="1:42" ht="23" x14ac:dyDescent="0.5">
      <c r="A16" s="82"/>
      <c r="B16" s="82"/>
      <c r="C16" s="84"/>
      <c r="D16" s="84"/>
      <c r="E16" s="82"/>
      <c r="F16" s="82"/>
      <c r="G16" s="82"/>
      <c r="H16" s="82"/>
      <c r="I16" s="82"/>
      <c r="J16" s="82"/>
      <c r="K16" s="82"/>
      <c r="L16" s="82"/>
      <c r="M16" s="82"/>
      <c r="N16" s="82"/>
      <c r="O16" s="82"/>
      <c r="P16" s="82"/>
      <c r="Q16" s="82"/>
      <c r="R16" s="82"/>
      <c r="S16" s="82"/>
      <c r="T16" s="82"/>
      <c r="U16" s="82"/>
      <c r="V16" s="82"/>
      <c r="W16" s="82"/>
      <c r="X16" s="82"/>
      <c r="Y16" s="82"/>
      <c r="Z16" s="82"/>
      <c r="AA16" s="82"/>
      <c r="AB16" s="82"/>
      <c r="AC16" s="82"/>
      <c r="AD16" s="82"/>
      <c r="AE16" s="82"/>
      <c r="AF16" s="82"/>
      <c r="AG16" s="82"/>
      <c r="AH16" s="82"/>
      <c r="AI16" s="82"/>
      <c r="AJ16" s="82"/>
      <c r="AK16" s="82"/>
      <c r="AL16" s="82"/>
      <c r="AM16" s="82"/>
      <c r="AN16" s="82"/>
      <c r="AO16" s="82"/>
      <c r="AP16" s="82"/>
    </row>
    <row r="17" spans="1:42" ht="23" x14ac:dyDescent="0.5">
      <c r="A17" s="82"/>
      <c r="B17" s="82"/>
      <c r="C17" s="84"/>
      <c r="D17" s="84"/>
      <c r="E17" s="82"/>
      <c r="F17" s="82"/>
      <c r="G17" s="82"/>
      <c r="H17" s="82"/>
      <c r="I17" s="82"/>
      <c r="J17" s="82"/>
      <c r="K17" s="82"/>
      <c r="L17" s="82"/>
      <c r="M17" s="82"/>
      <c r="N17" s="82"/>
      <c r="O17" s="82"/>
      <c r="P17" s="82"/>
      <c r="Q17" s="82"/>
      <c r="R17" s="82"/>
      <c r="S17" s="82"/>
      <c r="T17" s="82"/>
      <c r="U17" s="82"/>
      <c r="V17" s="82"/>
      <c r="W17" s="82"/>
      <c r="X17" s="82"/>
      <c r="Y17" s="82"/>
      <c r="Z17" s="82"/>
      <c r="AA17" s="82"/>
      <c r="AB17" s="82"/>
      <c r="AC17" s="82"/>
      <c r="AD17" s="82"/>
      <c r="AE17" s="82"/>
      <c r="AF17" s="82"/>
      <c r="AG17" s="82"/>
      <c r="AH17" s="82"/>
      <c r="AI17" s="82"/>
      <c r="AJ17" s="82"/>
      <c r="AK17" s="82"/>
      <c r="AL17" s="82"/>
      <c r="AM17" s="82"/>
      <c r="AN17" s="82"/>
      <c r="AO17" s="82"/>
      <c r="AP17" s="82"/>
    </row>
    <row r="18" spans="1:42" ht="23" x14ac:dyDescent="0.5">
      <c r="A18" s="82"/>
      <c r="B18" s="82"/>
      <c r="C18" s="84"/>
      <c r="D18" s="84"/>
      <c r="E18" s="82"/>
      <c r="F18" s="82"/>
      <c r="G18" s="82"/>
      <c r="H18" s="82"/>
      <c r="I18" s="82"/>
      <c r="J18" s="82"/>
      <c r="K18" s="82"/>
      <c r="L18" s="82"/>
      <c r="M18" s="82"/>
      <c r="N18" s="82"/>
      <c r="O18" s="82"/>
      <c r="P18" s="82"/>
      <c r="Q18" s="82"/>
      <c r="R18" s="82"/>
      <c r="S18" s="82"/>
      <c r="T18" s="82"/>
      <c r="U18" s="82"/>
      <c r="V18" s="82"/>
      <c r="W18" s="82"/>
      <c r="X18" s="82"/>
      <c r="Y18" s="82"/>
      <c r="Z18" s="82"/>
      <c r="AA18" s="82"/>
      <c r="AB18" s="82"/>
      <c r="AC18" s="82"/>
      <c r="AD18" s="82"/>
      <c r="AE18" s="82"/>
      <c r="AF18" s="82"/>
      <c r="AG18" s="82"/>
      <c r="AH18" s="82"/>
      <c r="AI18" s="82"/>
      <c r="AJ18" s="82"/>
      <c r="AK18" s="82"/>
      <c r="AL18" s="82"/>
      <c r="AM18" s="82"/>
      <c r="AN18" s="82"/>
      <c r="AO18" s="82"/>
      <c r="AP18" s="82"/>
    </row>
    <row r="19" spans="1:42" ht="23" x14ac:dyDescent="0.5">
      <c r="A19" s="82"/>
      <c r="B19" s="82"/>
      <c r="C19" s="84"/>
      <c r="D19" s="84"/>
      <c r="E19" s="82"/>
      <c r="F19" s="82"/>
      <c r="G19" s="82"/>
      <c r="H19" s="82"/>
      <c r="I19" s="82"/>
      <c r="J19" s="82"/>
      <c r="K19" s="82"/>
      <c r="L19" s="82"/>
      <c r="M19" s="82"/>
      <c r="N19" s="82"/>
      <c r="O19" s="82"/>
      <c r="P19" s="82"/>
      <c r="Q19" s="82"/>
      <c r="R19" s="82"/>
      <c r="S19" s="82"/>
      <c r="T19" s="82"/>
      <c r="U19" s="82"/>
      <c r="V19" s="82"/>
      <c r="W19" s="82"/>
      <c r="X19" s="82"/>
      <c r="Y19" s="82"/>
      <c r="Z19" s="82"/>
      <c r="AA19" s="82"/>
      <c r="AB19" s="82"/>
      <c r="AC19" s="82"/>
      <c r="AD19" s="82"/>
      <c r="AE19" s="82"/>
      <c r="AF19" s="82"/>
      <c r="AG19" s="82"/>
      <c r="AH19" s="82"/>
      <c r="AI19" s="82"/>
      <c r="AJ19" s="82"/>
      <c r="AK19" s="82"/>
      <c r="AL19" s="82"/>
      <c r="AM19" s="82"/>
      <c r="AN19" s="82"/>
      <c r="AO19" s="82"/>
      <c r="AP19" s="82"/>
    </row>
    <row r="20" spans="1:42" ht="23" x14ac:dyDescent="0.5">
      <c r="A20" s="82"/>
      <c r="B20" s="82"/>
      <c r="C20" s="84"/>
      <c r="D20" s="84"/>
      <c r="E20" s="82"/>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c r="AG20" s="82"/>
      <c r="AH20" s="82"/>
      <c r="AJ20" s="82"/>
      <c r="AK20" s="82"/>
      <c r="AL20" s="82"/>
      <c r="AM20" s="82"/>
      <c r="AN20" s="82"/>
      <c r="AO20" s="82"/>
      <c r="AP20" s="82"/>
    </row>
    <row r="21" spans="1:42" ht="23" x14ac:dyDescent="0.5">
      <c r="A21" s="82"/>
      <c r="B21" s="82"/>
      <c r="C21" s="161" t="s">
        <v>186</v>
      </c>
      <c r="D21" s="162"/>
      <c r="E21" s="162"/>
      <c r="F21" s="162"/>
      <c r="G21" s="162"/>
      <c r="H21" s="162"/>
      <c r="I21" s="162"/>
      <c r="J21" s="162"/>
      <c r="K21" s="162"/>
      <c r="L21" s="162"/>
      <c r="M21" s="162"/>
      <c r="N21" s="162"/>
      <c r="O21" s="162"/>
      <c r="P21" s="162"/>
      <c r="Q21" s="162"/>
      <c r="R21" s="162"/>
      <c r="S21" s="162"/>
      <c r="T21" s="162"/>
      <c r="U21" s="162"/>
      <c r="V21" s="162"/>
      <c r="W21" s="162"/>
      <c r="X21" s="162"/>
      <c r="Y21" s="162"/>
      <c r="Z21" s="162"/>
      <c r="AA21" s="129"/>
      <c r="AB21" s="82"/>
      <c r="AD21" s="82"/>
      <c r="AE21" s="82"/>
      <c r="AF21" s="82"/>
      <c r="AG21" s="82"/>
      <c r="AH21" s="82"/>
      <c r="AI21" s="82"/>
      <c r="AJ21" s="82"/>
    </row>
    <row r="22" spans="1:42" ht="10" customHeight="1" x14ac:dyDescent="0.5">
      <c r="A22" s="82"/>
      <c r="B22" s="82"/>
      <c r="C22" s="136"/>
      <c r="D22" s="137"/>
      <c r="E22" s="137"/>
      <c r="F22" s="138"/>
      <c r="G22" s="138"/>
      <c r="H22" s="143"/>
      <c r="I22" s="136"/>
      <c r="J22" s="137"/>
      <c r="K22" s="137"/>
      <c r="L22" s="138"/>
      <c r="M22" s="138"/>
      <c r="N22" s="143"/>
      <c r="O22" s="110"/>
      <c r="P22" s="110"/>
      <c r="Q22" s="110"/>
      <c r="R22" s="110"/>
      <c r="S22" s="110"/>
      <c r="T22" s="110"/>
      <c r="U22" s="110"/>
      <c r="V22" s="110"/>
      <c r="W22" s="110"/>
      <c r="X22" s="110"/>
      <c r="Y22" s="110"/>
      <c r="Z22" s="110"/>
      <c r="AA22" s="111"/>
      <c r="AB22" s="82"/>
      <c r="AD22" s="82"/>
      <c r="AE22" s="82"/>
      <c r="AF22" s="82"/>
      <c r="AG22" s="82"/>
      <c r="AH22" s="82"/>
      <c r="AI22" s="82"/>
      <c r="AJ22" s="82"/>
    </row>
    <row r="23" spans="1:42" ht="17.149999999999999" customHeight="1" x14ac:dyDescent="0.5">
      <c r="A23" s="82"/>
      <c r="B23" s="82"/>
      <c r="C23" s="107"/>
      <c r="D23" s="163"/>
      <c r="E23" s="163"/>
      <c r="F23" s="163"/>
      <c r="G23" s="163"/>
      <c r="H23" s="144"/>
      <c r="I23" s="107"/>
      <c r="J23" s="163"/>
      <c r="K23" s="163"/>
      <c r="L23" s="163"/>
      <c r="M23" s="163"/>
      <c r="N23" s="144"/>
      <c r="O23" s="110"/>
      <c r="P23" s="110"/>
      <c r="Q23" s="110"/>
      <c r="R23" s="110"/>
      <c r="S23" s="110"/>
      <c r="T23" s="110"/>
      <c r="U23" s="110"/>
      <c r="V23" s="110"/>
      <c r="W23" s="110"/>
      <c r="X23" s="110"/>
      <c r="Y23" s="110"/>
      <c r="Z23" s="110"/>
      <c r="AA23" s="111"/>
      <c r="AB23" s="82"/>
      <c r="AD23" s="82"/>
      <c r="AE23" s="82"/>
      <c r="AF23" s="82"/>
      <c r="AG23" s="82"/>
      <c r="AH23" s="82"/>
      <c r="AI23" s="82"/>
      <c r="AJ23" s="82"/>
    </row>
    <row r="24" spans="1:42" ht="17.149999999999999" customHeight="1" x14ac:dyDescent="0.5">
      <c r="A24" s="82"/>
      <c r="B24" s="82"/>
      <c r="C24" s="107"/>
      <c r="D24" s="142"/>
      <c r="E24" s="139"/>
      <c r="F24" s="139"/>
      <c r="G24" s="139"/>
      <c r="H24" s="144"/>
      <c r="I24" s="107"/>
      <c r="J24" s="142"/>
      <c r="K24" s="139"/>
      <c r="L24" s="139"/>
      <c r="M24" s="139"/>
      <c r="N24" s="144"/>
      <c r="O24" s="110"/>
      <c r="P24" s="110"/>
      <c r="Q24" s="110"/>
      <c r="R24" s="110"/>
      <c r="S24" s="110"/>
      <c r="T24" s="110"/>
      <c r="U24" s="110"/>
      <c r="V24" s="110"/>
      <c r="W24" s="110"/>
      <c r="X24" s="110"/>
      <c r="Y24" s="110"/>
      <c r="Z24" s="110"/>
      <c r="AA24" s="111"/>
      <c r="AB24" s="82"/>
      <c r="AD24" s="82"/>
      <c r="AE24" s="82"/>
      <c r="AF24" s="82"/>
      <c r="AG24" s="82"/>
      <c r="AH24" s="82"/>
      <c r="AI24" s="82"/>
      <c r="AJ24" s="82"/>
    </row>
    <row r="25" spans="1:42" ht="17.149999999999999" customHeight="1" x14ac:dyDescent="0.5">
      <c r="A25" s="82"/>
      <c r="B25" s="82"/>
      <c r="C25" s="107"/>
      <c r="D25" s="147" t="s">
        <v>201</v>
      </c>
      <c r="E25" s="139"/>
      <c r="F25" s="139"/>
      <c r="G25" s="139"/>
      <c r="H25" s="144"/>
      <c r="I25" s="107"/>
      <c r="J25" s="147" t="s">
        <v>201</v>
      </c>
      <c r="K25" s="139"/>
      <c r="L25" s="139"/>
      <c r="M25" s="139"/>
      <c r="N25" s="144"/>
      <c r="O25" s="110"/>
      <c r="P25" s="110"/>
      <c r="Q25" s="110"/>
      <c r="R25" s="110"/>
      <c r="S25" s="110"/>
      <c r="T25" s="110"/>
      <c r="U25" s="110"/>
      <c r="V25" s="110"/>
      <c r="W25" s="110"/>
      <c r="X25" s="110"/>
      <c r="Y25" s="110"/>
      <c r="Z25" s="110"/>
      <c r="AA25" s="111"/>
      <c r="AB25" s="82"/>
      <c r="AD25" s="82"/>
      <c r="AE25" s="82"/>
      <c r="AF25" s="82"/>
      <c r="AG25" s="82"/>
      <c r="AH25" s="82"/>
      <c r="AI25" s="82"/>
      <c r="AJ25" s="82"/>
    </row>
    <row r="26" spans="1:42" ht="17.149999999999999" customHeight="1" x14ac:dyDescent="0.5">
      <c r="A26" s="82"/>
      <c r="B26" s="82"/>
      <c r="C26" s="107"/>
      <c r="D26" s="163">
        <f>'Existing reuse tool'!G54</f>
        <v>2.2264796232305089</v>
      </c>
      <c r="E26" s="163"/>
      <c r="F26" s="163"/>
      <c r="G26" s="163"/>
      <c r="H26" s="144"/>
      <c r="I26" s="107"/>
      <c r="J26" s="164">
        <f>'Existing reuse tool'!J54*1000</f>
        <v>556619.90580762725</v>
      </c>
      <c r="K26" s="164"/>
      <c r="L26" s="164"/>
      <c r="M26" s="164"/>
      <c r="N26" s="144"/>
      <c r="O26" s="110"/>
      <c r="P26" s="110"/>
      <c r="Q26" s="110"/>
      <c r="R26" s="110"/>
      <c r="S26" s="110"/>
      <c r="T26" s="110"/>
      <c r="U26" s="110"/>
      <c r="V26" s="110"/>
      <c r="W26" s="110"/>
      <c r="X26" s="110"/>
      <c r="Y26" s="110"/>
      <c r="Z26" s="110"/>
      <c r="AA26" s="111"/>
      <c r="AB26" s="82"/>
      <c r="AD26" s="82"/>
      <c r="AE26" s="82"/>
      <c r="AF26" s="82"/>
      <c r="AG26" s="82"/>
      <c r="AH26" s="82"/>
      <c r="AI26" s="82"/>
      <c r="AJ26" s="82"/>
    </row>
    <row r="27" spans="1:42" ht="42" customHeight="1" x14ac:dyDescent="0.5">
      <c r="A27" s="82"/>
      <c r="B27" s="82"/>
      <c r="C27" s="107"/>
      <c r="D27" s="163"/>
      <c r="E27" s="163"/>
      <c r="F27" s="163"/>
      <c r="G27" s="163"/>
      <c r="H27" s="144"/>
      <c r="I27" s="107"/>
      <c r="J27" s="164"/>
      <c r="K27" s="164"/>
      <c r="L27" s="164"/>
      <c r="M27" s="164"/>
      <c r="N27" s="144"/>
      <c r="O27" s="110"/>
      <c r="P27" s="110"/>
      <c r="Q27" s="110"/>
      <c r="R27" s="110"/>
      <c r="S27" s="110"/>
      <c r="T27" s="110"/>
      <c r="U27" s="110"/>
      <c r="V27" s="110"/>
      <c r="W27" s="110"/>
      <c r="X27" s="110"/>
      <c r="Y27" s="110"/>
      <c r="Z27" s="110"/>
      <c r="AA27" s="111"/>
      <c r="AB27" s="82"/>
      <c r="AD27" s="82"/>
      <c r="AE27" s="82"/>
      <c r="AF27" s="82"/>
      <c r="AG27" s="82"/>
      <c r="AH27" s="82"/>
      <c r="AI27" s="82"/>
      <c r="AJ27" s="82"/>
    </row>
    <row r="28" spans="1:42" ht="17.149999999999999" customHeight="1" x14ac:dyDescent="0.5">
      <c r="A28" s="82"/>
      <c r="B28" s="82"/>
      <c r="C28" s="107"/>
      <c r="D28" s="165" t="str">
        <f>"kg CO2e/m2/yr" &amp; " of " &amp; C33</f>
        <v>kg CO2e/m2/yr of Estimated carbon emission savings from avoided new elements</v>
      </c>
      <c r="E28" s="165"/>
      <c r="F28" s="165"/>
      <c r="G28" s="165"/>
      <c r="H28" s="144"/>
      <c r="I28" s="107"/>
      <c r="J28" s="165" t="str">
        <f>"kg CO2e" &amp; " of " &amp; C33</f>
        <v>kg CO2e of Estimated carbon emission savings from avoided new elements</v>
      </c>
      <c r="K28" s="165"/>
      <c r="L28" s="165"/>
      <c r="M28" s="165"/>
      <c r="N28" s="144"/>
      <c r="O28" s="110"/>
      <c r="P28" s="110"/>
      <c r="Q28" s="110"/>
      <c r="R28" s="110"/>
      <c r="S28" s="110"/>
      <c r="T28" s="110"/>
      <c r="U28" s="110"/>
      <c r="V28" s="110"/>
      <c r="W28" s="110"/>
      <c r="X28" s="110"/>
      <c r="Y28" s="110"/>
      <c r="Z28" s="110"/>
      <c r="AA28" s="111"/>
      <c r="AB28" s="82"/>
      <c r="AD28" s="82"/>
      <c r="AE28" s="82"/>
      <c r="AF28" s="82"/>
      <c r="AG28" s="82"/>
      <c r="AH28" s="82"/>
      <c r="AI28" s="82"/>
      <c r="AJ28" s="82"/>
    </row>
    <row r="29" spans="1:42" ht="17.149999999999999" customHeight="1" x14ac:dyDescent="0.5">
      <c r="A29" s="82"/>
      <c r="B29" s="82"/>
      <c r="C29" s="107"/>
      <c r="D29" s="165"/>
      <c r="E29" s="165"/>
      <c r="F29" s="165"/>
      <c r="G29" s="165"/>
      <c r="H29" s="144"/>
      <c r="I29" s="107"/>
      <c r="J29" s="165"/>
      <c r="K29" s="165"/>
      <c r="L29" s="165"/>
      <c r="M29" s="165"/>
      <c r="N29" s="144"/>
      <c r="O29" s="110"/>
      <c r="P29" s="110"/>
      <c r="Q29" s="110"/>
      <c r="R29" s="110"/>
      <c r="S29" s="110"/>
      <c r="T29" s="110"/>
      <c r="U29" s="110"/>
      <c r="V29" s="110"/>
      <c r="W29" s="110"/>
      <c r="X29" s="110"/>
      <c r="Y29" s="110"/>
      <c r="Z29" s="110"/>
      <c r="AA29" s="111"/>
      <c r="AB29" s="82"/>
      <c r="AD29" s="82"/>
      <c r="AE29" s="82"/>
      <c r="AF29" s="82"/>
      <c r="AG29" s="82"/>
      <c r="AH29" s="82"/>
      <c r="AI29" s="82"/>
      <c r="AJ29" s="82"/>
    </row>
    <row r="30" spans="1:42" ht="31.5" customHeight="1" x14ac:dyDescent="0.5">
      <c r="A30" s="82"/>
      <c r="B30" s="82"/>
      <c r="C30" s="107"/>
      <c r="D30" s="165"/>
      <c r="E30" s="165"/>
      <c r="F30" s="165"/>
      <c r="G30" s="165"/>
      <c r="H30" s="144"/>
      <c r="I30" s="107"/>
      <c r="J30" s="165"/>
      <c r="K30" s="165"/>
      <c r="L30" s="165"/>
      <c r="M30" s="165"/>
      <c r="N30" s="144"/>
      <c r="O30" s="110"/>
      <c r="P30" s="110"/>
      <c r="Q30" s="110"/>
      <c r="R30" s="110"/>
      <c r="S30" s="110"/>
      <c r="T30" s="110"/>
      <c r="U30" s="110"/>
      <c r="V30" s="110"/>
      <c r="W30" s="110"/>
      <c r="X30" s="110"/>
      <c r="Y30" s="110"/>
      <c r="Z30" s="110"/>
      <c r="AA30" s="111"/>
      <c r="AB30" s="82"/>
      <c r="AD30" s="82"/>
      <c r="AE30" s="82"/>
      <c r="AF30" s="82"/>
      <c r="AG30" s="82"/>
      <c r="AH30" s="82"/>
      <c r="AI30" s="82"/>
      <c r="AJ30" s="82"/>
    </row>
    <row r="31" spans="1:42" ht="17.149999999999999" customHeight="1" x14ac:dyDescent="0.5">
      <c r="A31" s="82"/>
      <c r="B31" s="82"/>
      <c r="C31" s="107"/>
      <c r="D31" s="146"/>
      <c r="E31" s="146"/>
      <c r="F31" s="146"/>
      <c r="G31" s="146"/>
      <c r="H31" s="144"/>
      <c r="I31" s="107"/>
      <c r="J31" s="146"/>
      <c r="K31" s="146"/>
      <c r="L31" s="146"/>
      <c r="M31" s="146"/>
      <c r="N31" s="144"/>
      <c r="O31" s="110"/>
      <c r="P31" s="110"/>
      <c r="Q31" s="110"/>
      <c r="R31" s="110"/>
      <c r="S31" s="110"/>
      <c r="T31" s="110"/>
      <c r="U31" s="110"/>
      <c r="V31" s="110"/>
      <c r="W31" s="110"/>
      <c r="X31" s="110"/>
      <c r="Y31" s="110"/>
      <c r="Z31" s="110"/>
      <c r="AA31" s="111"/>
      <c r="AB31" s="82"/>
      <c r="AD31" s="82"/>
      <c r="AE31" s="82"/>
      <c r="AF31" s="82"/>
      <c r="AG31" s="82"/>
      <c r="AH31" s="82"/>
      <c r="AI31" s="82"/>
      <c r="AJ31" s="82"/>
    </row>
    <row r="32" spans="1:42" ht="17.149999999999999" customHeight="1" x14ac:dyDescent="0.5">
      <c r="A32" s="82"/>
      <c r="B32" s="82"/>
      <c r="C32" s="140"/>
      <c r="D32" s="141"/>
      <c r="E32" s="141"/>
      <c r="F32" s="97"/>
      <c r="G32" s="97"/>
      <c r="H32" s="145"/>
      <c r="I32" s="140"/>
      <c r="J32" s="141"/>
      <c r="K32" s="141"/>
      <c r="L32" s="97"/>
      <c r="M32" s="97"/>
      <c r="N32" s="145"/>
      <c r="O32" s="110"/>
      <c r="P32" s="110"/>
      <c r="Q32" s="110"/>
      <c r="R32" s="110"/>
      <c r="S32" s="110"/>
      <c r="T32" s="110"/>
      <c r="U32" s="110"/>
      <c r="V32" s="110"/>
      <c r="W32" s="110"/>
      <c r="X32" s="110"/>
      <c r="Y32" s="110"/>
      <c r="Z32" s="110"/>
      <c r="AA32" s="111"/>
      <c r="AB32" s="82"/>
      <c r="AD32" s="82"/>
      <c r="AE32" s="82"/>
      <c r="AF32" s="82"/>
      <c r="AG32" s="82"/>
      <c r="AH32" s="82"/>
      <c r="AI32" s="82"/>
      <c r="AJ32" s="82"/>
    </row>
    <row r="33" spans="1:36" ht="22.5" customHeight="1" x14ac:dyDescent="0.5">
      <c r="A33" s="82"/>
      <c r="B33" s="82"/>
      <c r="C33" s="161" t="str">
        <f>IF('1. Getting Started'!C62="Use Case 1", "Estimated carbon emission savings from avoided new elements", "Estimated postponed carbon emissions from demolition")</f>
        <v>Estimated carbon emission savings from avoided new elements</v>
      </c>
      <c r="D33" s="162"/>
      <c r="E33" s="162"/>
      <c r="F33" s="162"/>
      <c r="G33" s="162"/>
      <c r="H33" s="162"/>
      <c r="I33" s="162"/>
      <c r="J33" s="162"/>
      <c r="K33" s="162"/>
      <c r="L33" s="162"/>
      <c r="M33" s="162"/>
      <c r="N33" s="162"/>
      <c r="O33" s="162"/>
      <c r="P33" s="162"/>
      <c r="Q33" s="162"/>
      <c r="R33" s="162"/>
      <c r="S33" s="162"/>
      <c r="T33" s="162"/>
      <c r="U33" s="162"/>
      <c r="V33" s="162"/>
      <c r="W33" s="162"/>
      <c r="X33" s="162"/>
      <c r="Y33" s="162"/>
      <c r="Z33" s="162"/>
      <c r="AA33" s="129"/>
      <c r="AB33" s="82"/>
      <c r="AD33" s="82"/>
      <c r="AE33" s="82"/>
      <c r="AF33" s="82"/>
      <c r="AG33" s="82"/>
      <c r="AH33" s="82"/>
      <c r="AI33" s="82"/>
      <c r="AJ33" s="82"/>
    </row>
    <row r="34" spans="1:36" ht="26.15" customHeight="1" x14ac:dyDescent="0.5">
      <c r="A34" s="82"/>
      <c r="B34" s="82"/>
      <c r="C34" s="107"/>
      <c r="D34" s="108"/>
      <c r="E34" s="108"/>
      <c r="F34" s="82"/>
      <c r="G34" s="82"/>
      <c r="H34" s="109"/>
      <c r="I34" s="109"/>
      <c r="J34" s="110"/>
      <c r="K34" s="110"/>
      <c r="L34" s="110"/>
      <c r="M34" s="110"/>
      <c r="N34" s="110"/>
      <c r="O34" s="110"/>
      <c r="P34" s="110"/>
      <c r="Q34" s="110"/>
      <c r="R34" s="110"/>
      <c r="S34" s="110"/>
      <c r="T34" s="110"/>
      <c r="U34" s="110"/>
      <c r="V34" s="110"/>
      <c r="W34" s="110"/>
      <c r="X34" s="110"/>
      <c r="Y34" s="110"/>
      <c r="Z34" s="110"/>
      <c r="AA34" s="111"/>
      <c r="AB34" s="82"/>
      <c r="AD34" s="82"/>
      <c r="AE34" s="82"/>
      <c r="AF34" s="82"/>
      <c r="AG34" s="82"/>
      <c r="AH34" s="82"/>
      <c r="AI34" s="82"/>
      <c r="AJ34" s="82"/>
    </row>
    <row r="35" spans="1:36" ht="23.25" customHeight="1" x14ac:dyDescent="0.35">
      <c r="A35" s="82"/>
      <c r="B35" s="82"/>
      <c r="C35" s="121"/>
      <c r="D35" s="158" t="s">
        <v>194</v>
      </c>
      <c r="E35" s="159"/>
      <c r="F35" s="159"/>
      <c r="G35" s="159"/>
      <c r="H35" s="160"/>
      <c r="I35" s="155" t="s">
        <v>195</v>
      </c>
      <c r="J35" s="156"/>
      <c r="K35" s="156"/>
      <c r="L35" s="156"/>
      <c r="M35" s="156"/>
      <c r="N35" s="156"/>
      <c r="O35" s="156"/>
      <c r="P35" s="156"/>
      <c r="Q35" s="157"/>
      <c r="R35" s="155" t="s">
        <v>196</v>
      </c>
      <c r="S35" s="156"/>
      <c r="T35" s="156"/>
      <c r="U35" s="156"/>
      <c r="V35" s="156"/>
      <c r="W35" s="156"/>
      <c r="X35" s="156"/>
      <c r="Y35" s="156"/>
      <c r="Z35" s="157"/>
      <c r="AA35" s="130"/>
      <c r="AB35" s="82"/>
      <c r="AD35" s="82"/>
      <c r="AE35" s="82"/>
      <c r="AF35" s="82"/>
      <c r="AG35" s="82"/>
      <c r="AH35" s="82"/>
      <c r="AI35" s="82"/>
      <c r="AJ35" s="82"/>
    </row>
    <row r="36" spans="1:36" ht="37.5" customHeight="1" x14ac:dyDescent="0.35">
      <c r="A36" s="82"/>
      <c r="B36" s="82"/>
      <c r="C36" s="132"/>
      <c r="D36" s="126" t="s">
        <v>171</v>
      </c>
      <c r="E36" s="127"/>
      <c r="F36" s="127"/>
      <c r="G36" s="127"/>
      <c r="H36" s="128"/>
      <c r="I36" s="118" t="s">
        <v>207</v>
      </c>
      <c r="J36" s="116"/>
      <c r="K36" s="117"/>
      <c r="L36" s="133" t="s">
        <v>197</v>
      </c>
      <c r="M36" s="134"/>
      <c r="N36" s="135"/>
      <c r="O36" s="118" t="s">
        <v>198</v>
      </c>
      <c r="P36" s="120"/>
      <c r="Q36" s="119"/>
      <c r="R36" s="118" t="s">
        <v>207</v>
      </c>
      <c r="S36" s="116"/>
      <c r="T36" s="117"/>
      <c r="U36" s="133" t="s">
        <v>197</v>
      </c>
      <c r="V36" s="134"/>
      <c r="W36" s="135"/>
      <c r="X36" s="118" t="s">
        <v>198</v>
      </c>
      <c r="Y36" s="120"/>
      <c r="Z36" s="119"/>
      <c r="AA36" s="131"/>
      <c r="AB36" s="82"/>
      <c r="AD36" s="82"/>
      <c r="AE36" s="82"/>
      <c r="AF36" s="82"/>
      <c r="AG36" s="82"/>
      <c r="AH36" s="82"/>
      <c r="AI36" s="82"/>
      <c r="AJ36" s="82"/>
    </row>
    <row r="37" spans="1:36" ht="37.5" customHeight="1" x14ac:dyDescent="0.35">
      <c r="A37" s="82"/>
      <c r="B37" s="82"/>
      <c r="C37" s="132"/>
      <c r="D37" s="126" t="s">
        <v>187</v>
      </c>
      <c r="E37" s="127"/>
      <c r="F37" s="127"/>
      <c r="G37" s="127"/>
      <c r="H37" s="128"/>
      <c r="I37" s="118" t="s">
        <v>207</v>
      </c>
      <c r="J37" s="116"/>
      <c r="K37" s="117"/>
      <c r="L37" s="133" t="s">
        <v>197</v>
      </c>
      <c r="M37" s="134"/>
      <c r="N37" s="135"/>
      <c r="O37" s="118" t="s">
        <v>198</v>
      </c>
      <c r="P37" s="120"/>
      <c r="Q37" s="119"/>
      <c r="R37" s="118" t="s">
        <v>207</v>
      </c>
      <c r="S37" s="116"/>
      <c r="T37" s="117"/>
      <c r="U37" s="133" t="s">
        <v>197</v>
      </c>
      <c r="V37" s="134"/>
      <c r="W37" s="135"/>
      <c r="X37" s="118" t="s">
        <v>198</v>
      </c>
      <c r="Y37" s="120"/>
      <c r="Z37" s="119"/>
      <c r="AA37" s="131"/>
      <c r="AB37" s="82"/>
      <c r="AD37" s="82"/>
      <c r="AE37" s="82"/>
      <c r="AF37" s="82"/>
      <c r="AG37" s="82"/>
      <c r="AH37" s="82"/>
      <c r="AI37" s="82"/>
      <c r="AJ37" s="82"/>
    </row>
    <row r="38" spans="1:36" ht="37.5" customHeight="1" x14ac:dyDescent="0.35">
      <c r="A38" s="82"/>
      <c r="B38" s="82"/>
      <c r="C38" s="132"/>
      <c r="D38" s="126" t="s">
        <v>188</v>
      </c>
      <c r="E38" s="127"/>
      <c r="F38" s="127"/>
      <c r="G38" s="127"/>
      <c r="H38" s="128"/>
      <c r="I38" s="118" t="s">
        <v>207</v>
      </c>
      <c r="J38" s="116"/>
      <c r="K38" s="117"/>
      <c r="L38" s="133" t="s">
        <v>197</v>
      </c>
      <c r="M38" s="134"/>
      <c r="N38" s="135"/>
      <c r="O38" s="118" t="s">
        <v>198</v>
      </c>
      <c r="P38" s="120"/>
      <c r="Q38" s="119"/>
      <c r="R38" s="118" t="s">
        <v>207</v>
      </c>
      <c r="S38" s="116"/>
      <c r="T38" s="117"/>
      <c r="U38" s="133" t="s">
        <v>197</v>
      </c>
      <c r="V38" s="134"/>
      <c r="W38" s="135"/>
      <c r="X38" s="118" t="s">
        <v>198</v>
      </c>
      <c r="Y38" s="120"/>
      <c r="Z38" s="119"/>
      <c r="AA38" s="131"/>
      <c r="AB38" s="82"/>
      <c r="AD38" s="82"/>
      <c r="AE38" s="82"/>
      <c r="AF38" s="82"/>
      <c r="AG38" s="82"/>
      <c r="AH38" s="82"/>
      <c r="AI38" s="82"/>
      <c r="AJ38" s="82"/>
    </row>
    <row r="39" spans="1:36" ht="37.5" customHeight="1" x14ac:dyDescent="0.35">
      <c r="A39" s="82"/>
      <c r="B39" s="82"/>
      <c r="C39" s="132"/>
      <c r="D39" s="126" t="s">
        <v>18</v>
      </c>
      <c r="E39" s="127"/>
      <c r="F39" s="127"/>
      <c r="G39" s="127"/>
      <c r="H39" s="128"/>
      <c r="I39" s="118" t="s">
        <v>207</v>
      </c>
      <c r="J39" s="116"/>
      <c r="K39" s="117"/>
      <c r="L39" s="133" t="s">
        <v>197</v>
      </c>
      <c r="M39" s="134"/>
      <c r="N39" s="135"/>
      <c r="O39" s="118" t="s">
        <v>198</v>
      </c>
      <c r="P39" s="120"/>
      <c r="Q39" s="119"/>
      <c r="R39" s="118" t="s">
        <v>207</v>
      </c>
      <c r="S39" s="116"/>
      <c r="T39" s="117"/>
      <c r="U39" s="133" t="s">
        <v>197</v>
      </c>
      <c r="V39" s="134"/>
      <c r="W39" s="135"/>
      <c r="X39" s="118" t="s">
        <v>198</v>
      </c>
      <c r="Y39" s="120"/>
      <c r="Z39" s="119"/>
      <c r="AA39" s="131"/>
      <c r="AB39" s="82"/>
      <c r="AD39" s="82"/>
      <c r="AE39" s="82"/>
      <c r="AF39" s="82"/>
      <c r="AG39" s="82"/>
      <c r="AH39" s="82"/>
      <c r="AI39" s="82"/>
      <c r="AJ39" s="82"/>
    </row>
    <row r="40" spans="1:36" ht="37.5" customHeight="1" x14ac:dyDescent="0.35">
      <c r="A40" s="82"/>
      <c r="B40" s="82"/>
      <c r="C40" s="132"/>
      <c r="D40" s="126" t="s">
        <v>189</v>
      </c>
      <c r="E40" s="127"/>
      <c r="F40" s="127"/>
      <c r="G40" s="127"/>
      <c r="H40" s="128"/>
      <c r="I40" s="118" t="s">
        <v>207</v>
      </c>
      <c r="J40" s="116"/>
      <c r="K40" s="117"/>
      <c r="L40" s="133" t="s">
        <v>197</v>
      </c>
      <c r="M40" s="134"/>
      <c r="N40" s="135"/>
      <c r="O40" s="118" t="s">
        <v>198</v>
      </c>
      <c r="P40" s="120"/>
      <c r="Q40" s="119"/>
      <c r="R40" s="118" t="s">
        <v>207</v>
      </c>
      <c r="S40" s="116"/>
      <c r="T40" s="117"/>
      <c r="U40" s="133" t="s">
        <v>197</v>
      </c>
      <c r="V40" s="134"/>
      <c r="W40" s="135"/>
      <c r="X40" s="118" t="s">
        <v>198</v>
      </c>
      <c r="Y40" s="120"/>
      <c r="Z40" s="119"/>
      <c r="AA40" s="131"/>
      <c r="AB40" s="82"/>
      <c r="AD40" s="82"/>
      <c r="AE40" s="82"/>
      <c r="AF40" s="82"/>
      <c r="AG40" s="82"/>
      <c r="AH40" s="82"/>
      <c r="AI40" s="82"/>
      <c r="AJ40" s="82"/>
    </row>
    <row r="41" spans="1:36" ht="37.5" customHeight="1" x14ac:dyDescent="0.35">
      <c r="A41" s="82"/>
      <c r="B41" s="82"/>
      <c r="C41" s="132"/>
      <c r="D41" s="126" t="s">
        <v>190</v>
      </c>
      <c r="E41" s="127"/>
      <c r="F41" s="127"/>
      <c r="G41" s="127"/>
      <c r="H41" s="128"/>
      <c r="I41" s="118" t="s">
        <v>207</v>
      </c>
      <c r="J41" s="116"/>
      <c r="K41" s="117"/>
      <c r="L41" s="133" t="s">
        <v>197</v>
      </c>
      <c r="M41" s="134"/>
      <c r="N41" s="135"/>
      <c r="O41" s="118" t="s">
        <v>198</v>
      </c>
      <c r="P41" s="120"/>
      <c r="Q41" s="119"/>
      <c r="R41" s="118" t="s">
        <v>207</v>
      </c>
      <c r="S41" s="116"/>
      <c r="T41" s="117"/>
      <c r="U41" s="133" t="s">
        <v>197</v>
      </c>
      <c r="V41" s="134"/>
      <c r="W41" s="135"/>
      <c r="X41" s="118" t="s">
        <v>198</v>
      </c>
      <c r="Y41" s="120"/>
      <c r="Z41" s="119"/>
      <c r="AA41" s="131"/>
      <c r="AB41" s="82"/>
      <c r="AD41" s="82"/>
      <c r="AE41" s="82"/>
      <c r="AF41" s="82"/>
      <c r="AG41" s="82"/>
      <c r="AH41" s="82"/>
      <c r="AI41" s="82"/>
      <c r="AJ41" s="82"/>
    </row>
    <row r="42" spans="1:36" ht="37.5" customHeight="1" x14ac:dyDescent="0.35">
      <c r="A42" s="82"/>
      <c r="B42" s="82"/>
      <c r="C42" s="132"/>
      <c r="D42" s="126" t="s">
        <v>191</v>
      </c>
      <c r="E42" s="127"/>
      <c r="F42" s="127"/>
      <c r="G42" s="127"/>
      <c r="H42" s="128"/>
      <c r="I42" s="118" t="s">
        <v>207</v>
      </c>
      <c r="J42" s="116"/>
      <c r="K42" s="117"/>
      <c r="L42" s="133" t="s">
        <v>197</v>
      </c>
      <c r="M42" s="134"/>
      <c r="N42" s="135"/>
      <c r="O42" s="118" t="s">
        <v>198</v>
      </c>
      <c r="P42" s="120"/>
      <c r="Q42" s="119"/>
      <c r="R42" s="118" t="s">
        <v>207</v>
      </c>
      <c r="S42" s="116"/>
      <c r="T42" s="117"/>
      <c r="U42" s="133" t="s">
        <v>197</v>
      </c>
      <c r="V42" s="134"/>
      <c r="W42" s="135"/>
      <c r="X42" s="118" t="s">
        <v>198</v>
      </c>
      <c r="Y42" s="120"/>
      <c r="Z42" s="119"/>
      <c r="AA42" s="131"/>
      <c r="AB42" s="82"/>
      <c r="AD42" s="82"/>
      <c r="AE42" s="82"/>
      <c r="AF42" s="82"/>
      <c r="AG42" s="82"/>
      <c r="AH42" s="82"/>
      <c r="AI42" s="82"/>
      <c r="AJ42" s="82"/>
    </row>
    <row r="43" spans="1:36" ht="37.5" customHeight="1" x14ac:dyDescent="0.35">
      <c r="A43" s="82"/>
      <c r="B43" s="82"/>
      <c r="C43" s="132"/>
      <c r="D43" s="126" t="s">
        <v>1</v>
      </c>
      <c r="E43" s="127"/>
      <c r="F43" s="127"/>
      <c r="G43" s="127"/>
      <c r="H43" s="128"/>
      <c r="I43" s="118" t="s">
        <v>207</v>
      </c>
      <c r="J43" s="116"/>
      <c r="K43" s="117"/>
      <c r="L43" s="133" t="s">
        <v>197</v>
      </c>
      <c r="M43" s="134"/>
      <c r="N43" s="135"/>
      <c r="O43" s="118" t="s">
        <v>198</v>
      </c>
      <c r="P43" s="120"/>
      <c r="Q43" s="119"/>
      <c r="R43" s="118" t="s">
        <v>207</v>
      </c>
      <c r="S43" s="116"/>
      <c r="T43" s="117"/>
      <c r="U43" s="133" t="s">
        <v>197</v>
      </c>
      <c r="V43" s="134"/>
      <c r="W43" s="135"/>
      <c r="X43" s="118" t="s">
        <v>198</v>
      </c>
      <c r="Y43" s="120"/>
      <c r="Z43" s="119"/>
      <c r="AA43" s="131"/>
      <c r="AB43" s="82"/>
      <c r="AD43" s="82"/>
      <c r="AE43" s="82"/>
      <c r="AF43" s="82"/>
      <c r="AG43" s="82"/>
      <c r="AH43" s="82"/>
      <c r="AI43" s="82"/>
      <c r="AJ43" s="82"/>
    </row>
    <row r="44" spans="1:36" ht="37.5" customHeight="1" x14ac:dyDescent="0.35">
      <c r="A44" s="82"/>
      <c r="B44" s="82"/>
      <c r="C44" s="132"/>
      <c r="D44" s="126" t="s">
        <v>36</v>
      </c>
      <c r="E44" s="127"/>
      <c r="F44" s="127"/>
      <c r="G44" s="127"/>
      <c r="H44" s="128"/>
      <c r="I44" s="118" t="s">
        <v>207</v>
      </c>
      <c r="J44" s="116"/>
      <c r="K44" s="117"/>
      <c r="L44" s="133" t="s">
        <v>197</v>
      </c>
      <c r="M44" s="134"/>
      <c r="N44" s="135"/>
      <c r="O44" s="118" t="s">
        <v>198</v>
      </c>
      <c r="P44" s="120"/>
      <c r="Q44" s="119"/>
      <c r="R44" s="118" t="s">
        <v>207</v>
      </c>
      <c r="S44" s="116"/>
      <c r="T44" s="117"/>
      <c r="U44" s="133" t="s">
        <v>197</v>
      </c>
      <c r="V44" s="134"/>
      <c r="W44" s="135"/>
      <c r="X44" s="118" t="s">
        <v>198</v>
      </c>
      <c r="Y44" s="120"/>
      <c r="Z44" s="119"/>
      <c r="AA44" s="131"/>
      <c r="AB44" s="82"/>
      <c r="AD44" s="82"/>
      <c r="AE44" s="82"/>
      <c r="AF44" s="82"/>
      <c r="AG44" s="82"/>
      <c r="AH44" s="82"/>
      <c r="AI44" s="82"/>
      <c r="AJ44" s="82"/>
    </row>
    <row r="45" spans="1:36" ht="37.5" customHeight="1" x14ac:dyDescent="0.35">
      <c r="A45" s="82"/>
      <c r="B45" s="82"/>
      <c r="C45" s="132"/>
      <c r="D45" s="126" t="s">
        <v>192</v>
      </c>
      <c r="E45" s="127"/>
      <c r="F45" s="127"/>
      <c r="G45" s="127"/>
      <c r="H45" s="128"/>
      <c r="I45" s="118" t="s">
        <v>207</v>
      </c>
      <c r="J45" s="116"/>
      <c r="K45" s="117"/>
      <c r="L45" s="133" t="s">
        <v>197</v>
      </c>
      <c r="M45" s="134"/>
      <c r="N45" s="135"/>
      <c r="O45" s="118" t="s">
        <v>198</v>
      </c>
      <c r="P45" s="120"/>
      <c r="Q45" s="119"/>
      <c r="R45" s="118" t="s">
        <v>207</v>
      </c>
      <c r="S45" s="116"/>
      <c r="T45" s="117"/>
      <c r="U45" s="133" t="s">
        <v>197</v>
      </c>
      <c r="V45" s="134"/>
      <c r="W45" s="135"/>
      <c r="X45" s="118" t="s">
        <v>198</v>
      </c>
      <c r="Y45" s="120"/>
      <c r="Z45" s="119"/>
      <c r="AA45" s="131"/>
      <c r="AB45" s="82"/>
      <c r="AD45" s="82"/>
      <c r="AE45" s="82"/>
      <c r="AF45" s="82"/>
      <c r="AG45" s="82"/>
      <c r="AH45" s="82"/>
      <c r="AI45" s="82"/>
      <c r="AJ45" s="82"/>
    </row>
    <row r="46" spans="1:36" ht="37.5" customHeight="1" x14ac:dyDescent="0.35">
      <c r="A46" s="82"/>
      <c r="B46" s="82"/>
      <c r="C46" s="132"/>
      <c r="D46" s="126" t="s">
        <v>193</v>
      </c>
      <c r="E46" s="127"/>
      <c r="F46" s="127"/>
      <c r="G46" s="127"/>
      <c r="H46" s="128"/>
      <c r="I46" s="118" t="s">
        <v>207</v>
      </c>
      <c r="J46" s="116"/>
      <c r="K46" s="117"/>
      <c r="L46" s="133" t="s">
        <v>197</v>
      </c>
      <c r="M46" s="134"/>
      <c r="N46" s="135"/>
      <c r="O46" s="118" t="s">
        <v>198</v>
      </c>
      <c r="P46" s="120"/>
      <c r="Q46" s="119"/>
      <c r="R46" s="118" t="s">
        <v>207</v>
      </c>
      <c r="S46" s="116"/>
      <c r="T46" s="117"/>
      <c r="U46" s="133" t="s">
        <v>197</v>
      </c>
      <c r="V46" s="134"/>
      <c r="W46" s="135"/>
      <c r="X46" s="118" t="s">
        <v>198</v>
      </c>
      <c r="Y46" s="120"/>
      <c r="Z46" s="119"/>
      <c r="AA46" s="131"/>
      <c r="AB46" s="82"/>
      <c r="AD46" s="82"/>
      <c r="AE46" s="82"/>
      <c r="AF46" s="82"/>
      <c r="AG46" s="82"/>
      <c r="AH46" s="82"/>
      <c r="AI46" s="82"/>
      <c r="AJ46" s="82"/>
    </row>
    <row r="47" spans="1:36" ht="23.25" customHeight="1" x14ac:dyDescent="0.35">
      <c r="A47" s="82"/>
      <c r="B47" s="82"/>
      <c r="C47" s="115"/>
      <c r="D47" s="124"/>
      <c r="E47" s="114"/>
      <c r="F47" s="82"/>
      <c r="G47" s="82"/>
      <c r="H47" s="82"/>
      <c r="I47" s="82"/>
      <c r="J47" s="82"/>
      <c r="K47" s="82"/>
      <c r="L47" s="82"/>
      <c r="M47" s="82"/>
      <c r="N47" s="82"/>
      <c r="O47" s="82"/>
      <c r="P47" s="82"/>
      <c r="Q47" s="82"/>
      <c r="R47" s="82"/>
      <c r="S47" s="82"/>
      <c r="T47" s="82"/>
      <c r="U47" s="82"/>
      <c r="V47" s="82"/>
      <c r="W47" s="82"/>
      <c r="X47" s="82"/>
      <c r="Y47" s="82"/>
      <c r="Z47" s="82"/>
      <c r="AA47" s="122"/>
      <c r="AB47" s="82"/>
      <c r="AD47" s="82"/>
      <c r="AE47" s="82"/>
      <c r="AF47" s="82"/>
      <c r="AG47" s="82"/>
      <c r="AH47" s="82"/>
      <c r="AI47" s="82"/>
      <c r="AJ47" s="82"/>
    </row>
    <row r="48" spans="1:36" ht="5.5" customHeight="1" x14ac:dyDescent="0.35">
      <c r="A48" s="82"/>
      <c r="B48" s="82"/>
      <c r="C48" s="112"/>
      <c r="D48" s="125"/>
      <c r="E48" s="113"/>
      <c r="F48" s="113"/>
      <c r="G48" s="113"/>
      <c r="H48" s="113"/>
      <c r="I48" s="113"/>
      <c r="J48" s="113"/>
      <c r="K48" s="113"/>
      <c r="L48" s="113"/>
      <c r="M48" s="113"/>
      <c r="N48" s="113"/>
      <c r="O48" s="113"/>
      <c r="P48" s="113"/>
      <c r="Q48" s="113"/>
      <c r="R48" s="113"/>
      <c r="S48" s="113"/>
      <c r="T48" s="113"/>
      <c r="U48" s="113"/>
      <c r="V48" s="113"/>
      <c r="W48" s="113"/>
      <c r="X48" s="113"/>
      <c r="Y48" s="113"/>
      <c r="Z48" s="113"/>
      <c r="AA48" s="123"/>
      <c r="AB48" s="82"/>
      <c r="AD48" s="82"/>
      <c r="AE48" s="82"/>
      <c r="AF48" s="82"/>
      <c r="AG48" s="82"/>
      <c r="AH48" s="82"/>
      <c r="AI48" s="82"/>
      <c r="AJ48" s="82"/>
    </row>
    <row r="49" spans="1:42" ht="25.5" x14ac:dyDescent="0.75">
      <c r="A49" s="82"/>
      <c r="B49" s="82"/>
      <c r="C49" s="82"/>
      <c r="D49" s="82"/>
      <c r="E49" s="82"/>
      <c r="F49" s="82"/>
      <c r="G49" s="88"/>
      <c r="H49" s="82"/>
      <c r="I49" s="82"/>
      <c r="J49" s="82"/>
      <c r="K49" s="82"/>
      <c r="L49" s="82"/>
      <c r="M49" s="82"/>
      <c r="N49" s="82"/>
      <c r="O49" s="82"/>
      <c r="P49" s="82"/>
      <c r="Q49" s="82"/>
      <c r="R49" s="82"/>
      <c r="S49" s="84"/>
      <c r="T49" s="84"/>
      <c r="U49" s="88"/>
      <c r="V49" s="84"/>
      <c r="W49" s="82"/>
      <c r="X49" s="82"/>
      <c r="Y49" s="82"/>
      <c r="Z49" s="82"/>
      <c r="AA49" s="82"/>
      <c r="AB49" s="82"/>
      <c r="AC49" s="82"/>
      <c r="AD49" s="82"/>
      <c r="AE49" s="82"/>
      <c r="AF49" s="82"/>
      <c r="AG49" s="82"/>
      <c r="AH49" s="82"/>
      <c r="AI49" s="82"/>
      <c r="AJ49" s="82"/>
      <c r="AK49" s="82"/>
      <c r="AL49" s="82"/>
      <c r="AM49" s="82"/>
      <c r="AN49" s="82"/>
      <c r="AO49" s="82"/>
      <c r="AP49" s="82"/>
    </row>
  </sheetData>
  <sheetProtection algorithmName="SHA-512" hashValue="XWnE30uVcSH/NsUEPpcw3m2CJPYbXLu4yY0KVleykQYVG030YS8hbt7/UZGksu+gGt8IgTOwibKvFpmGNgcBlg==" saltValue="pIJIP5tlRbtXaPyt1VVNyg==" spinCount="100000" sheet="1" selectLockedCells="1"/>
  <mergeCells count="11">
    <mergeCell ref="I35:Q35"/>
    <mergeCell ref="R35:Z35"/>
    <mergeCell ref="D35:H35"/>
    <mergeCell ref="C21:Z21"/>
    <mergeCell ref="C33:Z33"/>
    <mergeCell ref="D23:G23"/>
    <mergeCell ref="D26:G27"/>
    <mergeCell ref="J23:M23"/>
    <mergeCell ref="J26:M27"/>
    <mergeCell ref="J28:M30"/>
    <mergeCell ref="D28:G30"/>
  </mergeCells>
  <pageMargins left="0.7" right="0.7" top="0.75" bottom="0.75" header="0.3" footer="0.3"/>
  <pageSetup scale="25"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3073" r:id="rId4" name="Button 1">
              <controlPr defaultSize="0" autoFill="0" autoPict="0" altText="Click to 'Upload LCAbyg'">
                <anchor moveWithCells="1" sizeWithCells="1">
                  <from>
                    <xdr:col>2</xdr:col>
                    <xdr:colOff>69850</xdr:colOff>
                    <xdr:row>16</xdr:row>
                    <xdr:rowOff>241300</xdr:rowOff>
                  </from>
                  <to>
                    <xdr:col>7</xdr:col>
                    <xdr:colOff>266700</xdr:colOff>
                    <xdr:row>18</xdr:row>
                    <xdr:rowOff>146050</xdr:rowOff>
                  </to>
                </anchor>
              </controlPr>
            </control>
          </mc:Choice>
        </mc:AlternateContent>
      </controls>
    </mc:Choice>
  </mc:AlternateConten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0FF73-7F0D-421F-9A06-6FA003155714}">
  <sheetPr>
    <tabColor theme="0" tint="-0.499984740745262"/>
  </sheetPr>
  <dimension ref="A1:AM58"/>
  <sheetViews>
    <sheetView tabSelected="1" zoomScale="55" zoomScaleNormal="55" workbookViewId="0">
      <selection activeCell="B92" sqref="B92"/>
    </sheetView>
  </sheetViews>
  <sheetFormatPr defaultColWidth="8.7265625" defaultRowHeight="14.5" x14ac:dyDescent="0.35"/>
  <cols>
    <col min="1" max="15" width="8.7265625" style="73"/>
    <col min="16" max="16" width="11.81640625" style="73" customWidth="1"/>
    <col min="17" max="16384" width="8.7265625" style="73"/>
  </cols>
  <sheetData>
    <row r="1" spans="1:39" x14ac:dyDescent="0.35">
      <c r="A1" s="72"/>
      <c r="B1" s="72"/>
      <c r="C1" s="72"/>
      <c r="D1" s="72"/>
      <c r="E1" s="72"/>
      <c r="F1" s="72"/>
      <c r="G1" s="72"/>
      <c r="H1" s="72"/>
      <c r="I1" s="72"/>
      <c r="J1" s="72"/>
      <c r="K1" s="72"/>
      <c r="L1" s="72"/>
      <c r="M1" s="72"/>
      <c r="N1" s="72"/>
      <c r="O1" s="72"/>
      <c r="P1" s="72"/>
      <c r="Q1" s="72"/>
      <c r="R1" s="72"/>
      <c r="S1" s="72"/>
      <c r="T1" s="72"/>
      <c r="U1" s="72"/>
      <c r="V1" s="72"/>
      <c r="W1" s="72"/>
      <c r="X1" s="72"/>
      <c r="Y1" s="72"/>
      <c r="Z1" s="72"/>
      <c r="AA1" s="72"/>
      <c r="AB1" s="72"/>
      <c r="AC1" s="72"/>
      <c r="AD1" s="72"/>
      <c r="AE1" s="72"/>
      <c r="AF1" s="72"/>
      <c r="AG1" s="72"/>
      <c r="AH1" s="72"/>
      <c r="AI1" s="72"/>
      <c r="AJ1" s="72"/>
      <c r="AK1" s="72"/>
      <c r="AL1" s="72"/>
      <c r="AM1" s="72"/>
    </row>
    <row r="2" spans="1:39" x14ac:dyDescent="0.35">
      <c r="A2" s="72"/>
      <c r="B2" s="72"/>
      <c r="C2" s="72"/>
      <c r="D2" s="72"/>
      <c r="E2" s="72"/>
      <c r="F2" s="72"/>
      <c r="G2" s="72"/>
      <c r="H2" s="72"/>
      <c r="I2" s="72"/>
      <c r="J2" s="72"/>
      <c r="K2" s="72"/>
      <c r="L2" s="72"/>
      <c r="M2" s="72"/>
      <c r="N2" s="72"/>
      <c r="O2" s="72"/>
      <c r="P2" s="72"/>
      <c r="Q2" s="72"/>
      <c r="R2" s="72"/>
      <c r="S2" s="72"/>
      <c r="T2" s="72"/>
      <c r="U2" s="72"/>
      <c r="V2" s="72"/>
      <c r="W2" s="72"/>
      <c r="X2" s="72"/>
      <c r="Y2" s="72"/>
      <c r="Z2" s="72"/>
      <c r="AA2" s="72"/>
      <c r="AB2" s="72"/>
      <c r="AC2" s="72"/>
      <c r="AD2" s="72"/>
      <c r="AE2" s="72"/>
      <c r="AF2" s="72"/>
      <c r="AG2" s="72"/>
      <c r="AH2" s="72"/>
      <c r="AI2" s="72"/>
      <c r="AJ2" s="72"/>
      <c r="AK2" s="72"/>
      <c r="AL2" s="72"/>
      <c r="AM2" s="72"/>
    </row>
    <row r="3" spans="1:39" x14ac:dyDescent="0.35">
      <c r="A3" s="72"/>
      <c r="B3" s="72"/>
      <c r="C3" s="72"/>
      <c r="D3" s="72"/>
      <c r="E3" s="72"/>
      <c r="F3" s="72"/>
      <c r="G3" s="72"/>
      <c r="H3" s="72"/>
      <c r="I3" s="72"/>
      <c r="J3" s="72"/>
      <c r="K3" s="72"/>
      <c r="L3" s="72"/>
      <c r="M3" s="72"/>
      <c r="N3" s="72"/>
      <c r="O3" s="72"/>
      <c r="P3" s="72"/>
      <c r="Q3" s="72"/>
      <c r="R3" s="72"/>
      <c r="S3" s="72"/>
      <c r="T3" s="72"/>
      <c r="U3" s="72"/>
      <c r="V3" s="72"/>
      <c r="W3" s="72"/>
      <c r="X3" s="72"/>
      <c r="Y3" s="72"/>
      <c r="Z3" s="72"/>
      <c r="AA3" s="72"/>
      <c r="AB3" s="72"/>
      <c r="AC3" s="72"/>
      <c r="AD3" s="72"/>
      <c r="AE3" s="72"/>
      <c r="AF3" s="72"/>
      <c r="AG3" s="72"/>
      <c r="AH3" s="72"/>
      <c r="AI3" s="72"/>
      <c r="AJ3" s="72"/>
      <c r="AK3" s="72"/>
      <c r="AL3" s="72"/>
      <c r="AM3" s="72"/>
    </row>
    <row r="4" spans="1:39" x14ac:dyDescent="0.35">
      <c r="A4" s="72"/>
      <c r="B4" s="72"/>
      <c r="C4" s="72"/>
      <c r="D4" s="72"/>
      <c r="E4" s="72"/>
      <c r="F4" s="72"/>
      <c r="G4" s="72"/>
      <c r="H4" s="72"/>
      <c r="I4" s="72"/>
      <c r="J4" s="72"/>
      <c r="K4" s="72"/>
      <c r="L4" s="72"/>
      <c r="M4" s="72"/>
      <c r="N4" s="72"/>
      <c r="O4" s="72"/>
      <c r="P4" s="72"/>
      <c r="Q4" s="72"/>
      <c r="R4" s="72"/>
      <c r="S4" s="72"/>
      <c r="T4" s="72"/>
      <c r="U4" s="72"/>
      <c r="V4" s="72"/>
      <c r="W4" s="72"/>
      <c r="X4" s="72"/>
      <c r="Y4" s="72"/>
      <c r="Z4" s="72"/>
      <c r="AA4" s="72"/>
      <c r="AB4" s="72"/>
      <c r="AC4" s="72"/>
      <c r="AD4" s="72"/>
      <c r="AE4" s="72"/>
      <c r="AF4" s="72"/>
      <c r="AG4" s="72"/>
      <c r="AH4" s="72"/>
      <c r="AI4" s="72"/>
      <c r="AJ4" s="72"/>
      <c r="AK4" s="72"/>
      <c r="AL4" s="72"/>
      <c r="AM4" s="72"/>
    </row>
    <row r="5" spans="1:39" ht="23" x14ac:dyDescent="0.5">
      <c r="A5" s="72"/>
      <c r="B5" s="72"/>
      <c r="C5" s="75"/>
      <c r="D5" s="75"/>
      <c r="E5" s="72"/>
      <c r="F5" s="72"/>
      <c r="G5" s="72"/>
      <c r="H5" s="72"/>
      <c r="I5" s="72"/>
      <c r="J5" s="72"/>
      <c r="K5" s="72"/>
      <c r="L5" s="72"/>
      <c r="M5" s="72"/>
      <c r="N5" s="72"/>
      <c r="O5" s="72"/>
      <c r="P5" s="72"/>
      <c r="Q5" s="72"/>
      <c r="R5" s="72"/>
      <c r="S5" s="72"/>
      <c r="T5" s="72"/>
      <c r="U5" s="72"/>
      <c r="V5" s="72"/>
      <c r="W5" s="72"/>
      <c r="X5" s="72"/>
      <c r="Y5" s="72"/>
      <c r="Z5" s="72"/>
      <c r="AA5" s="72"/>
      <c r="AB5" s="72"/>
      <c r="AC5" s="72"/>
      <c r="AD5" s="72"/>
      <c r="AE5" s="72"/>
      <c r="AF5" s="72"/>
      <c r="AG5" s="72"/>
      <c r="AH5" s="72"/>
      <c r="AI5" s="72"/>
      <c r="AJ5" s="72"/>
      <c r="AK5" s="72"/>
      <c r="AL5" s="72"/>
      <c r="AM5" s="72"/>
    </row>
    <row r="6" spans="1:39" x14ac:dyDescent="0.35">
      <c r="A6" s="72"/>
      <c r="B6" s="72"/>
      <c r="C6" s="72"/>
      <c r="D6" s="72"/>
      <c r="E6" s="72"/>
      <c r="F6" s="72"/>
      <c r="G6" s="72"/>
      <c r="H6" s="72"/>
      <c r="I6" s="72"/>
      <c r="J6" s="72"/>
      <c r="K6" s="72"/>
      <c r="L6" s="72"/>
      <c r="M6" s="72"/>
      <c r="N6" s="72"/>
      <c r="O6" s="72"/>
      <c r="P6" s="72"/>
      <c r="Q6" s="72"/>
      <c r="R6" s="72"/>
      <c r="S6" s="72"/>
      <c r="T6" s="72"/>
      <c r="U6" s="72"/>
      <c r="V6" s="72"/>
      <c r="W6" s="72"/>
      <c r="X6" s="72"/>
      <c r="Y6" s="72"/>
      <c r="Z6" s="72"/>
      <c r="AA6" s="72"/>
      <c r="AB6" s="72"/>
      <c r="AC6" s="72"/>
      <c r="AD6" s="72"/>
      <c r="AE6" s="72"/>
      <c r="AF6" s="72"/>
      <c r="AG6" s="72"/>
      <c r="AH6" s="72"/>
      <c r="AI6" s="72"/>
      <c r="AJ6" s="72"/>
      <c r="AK6" s="72"/>
      <c r="AL6" s="72"/>
      <c r="AM6" s="72"/>
    </row>
    <row r="7" spans="1:39" ht="23" x14ac:dyDescent="0.5">
      <c r="A7" s="72"/>
      <c r="B7" s="72"/>
      <c r="C7" s="72"/>
      <c r="D7" s="72"/>
      <c r="E7" s="72"/>
      <c r="F7" s="72"/>
      <c r="G7" s="72"/>
      <c r="H7" s="72"/>
      <c r="I7" s="72"/>
      <c r="J7" s="72"/>
      <c r="K7" s="72"/>
      <c r="L7" s="72"/>
      <c r="M7" s="75" t="s">
        <v>163</v>
      </c>
      <c r="N7" s="72"/>
      <c r="O7" s="72"/>
      <c r="P7" s="72"/>
      <c r="Q7" s="72"/>
      <c r="R7" s="72"/>
      <c r="S7" s="72"/>
      <c r="T7" s="72"/>
      <c r="U7" s="72"/>
      <c r="V7" s="72"/>
      <c r="W7" s="72"/>
      <c r="X7" s="72"/>
      <c r="Y7" s="72"/>
      <c r="Z7" s="72"/>
      <c r="AA7" s="72"/>
      <c r="AB7" s="72"/>
      <c r="AC7" s="72"/>
      <c r="AD7" s="72"/>
      <c r="AE7" s="72"/>
      <c r="AF7" s="72"/>
      <c r="AG7" s="72"/>
      <c r="AH7" s="72"/>
      <c r="AI7" s="72"/>
      <c r="AJ7" s="72"/>
      <c r="AK7" s="72"/>
      <c r="AL7" s="72"/>
      <c r="AM7" s="72"/>
    </row>
    <row r="8" spans="1:39" x14ac:dyDescent="0.35">
      <c r="A8" s="72"/>
      <c r="B8" s="72"/>
      <c r="C8" s="72"/>
      <c r="D8" s="72"/>
      <c r="E8" s="72"/>
      <c r="F8" s="72"/>
      <c r="G8" s="72"/>
      <c r="H8" s="72"/>
      <c r="I8" s="72"/>
      <c r="J8" s="72"/>
      <c r="K8" s="72"/>
      <c r="L8" s="72"/>
      <c r="M8" s="72"/>
      <c r="N8" s="72"/>
      <c r="O8" s="72"/>
      <c r="P8" s="72"/>
      <c r="Q8" s="72"/>
      <c r="R8" s="72"/>
      <c r="S8" s="72"/>
      <c r="T8" s="72"/>
      <c r="U8" s="72"/>
      <c r="V8" s="72"/>
      <c r="W8" s="72"/>
      <c r="X8" s="72"/>
      <c r="Y8" s="72"/>
      <c r="Z8" s="72"/>
      <c r="AA8" s="72"/>
      <c r="AB8" s="72"/>
      <c r="AC8" s="72"/>
      <c r="AD8" s="72"/>
      <c r="AE8" s="72"/>
      <c r="AF8" s="72"/>
      <c r="AG8" s="72"/>
      <c r="AH8" s="72"/>
      <c r="AI8" s="72"/>
      <c r="AJ8" s="72"/>
      <c r="AK8" s="72"/>
      <c r="AL8" s="72"/>
      <c r="AM8" s="72"/>
    </row>
    <row r="9" spans="1:39" x14ac:dyDescent="0.35">
      <c r="A9" s="72"/>
      <c r="B9" s="72"/>
      <c r="C9" s="72"/>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row>
    <row r="10" spans="1:39" x14ac:dyDescent="0.35">
      <c r="A10" s="72"/>
      <c r="B10" s="72"/>
      <c r="C10" s="72"/>
      <c r="D10" s="72"/>
      <c r="E10" s="72"/>
      <c r="F10" s="72"/>
      <c r="G10" s="72"/>
      <c r="H10" s="72"/>
      <c r="I10" s="72"/>
      <c r="J10" s="72"/>
      <c r="K10" s="72"/>
      <c r="L10" s="72"/>
      <c r="M10" s="72"/>
      <c r="N10" s="72"/>
      <c r="O10" s="72"/>
      <c r="P10" s="72"/>
      <c r="Q10" s="72"/>
      <c r="R10" s="72"/>
      <c r="S10" s="72"/>
      <c r="T10" s="72"/>
      <c r="U10" s="72"/>
      <c r="V10" s="72"/>
      <c r="W10" s="72"/>
      <c r="X10" s="72"/>
      <c r="Y10" s="72"/>
      <c r="Z10" s="72"/>
      <c r="AA10" s="72"/>
      <c r="AB10" s="72"/>
      <c r="AC10" s="72"/>
      <c r="AD10" s="72"/>
      <c r="AE10" s="72"/>
      <c r="AF10" s="72"/>
      <c r="AG10" s="72"/>
      <c r="AH10" s="72"/>
      <c r="AI10" s="72"/>
      <c r="AJ10" s="72"/>
      <c r="AK10" s="72"/>
      <c r="AL10" s="72"/>
      <c r="AM10" s="72"/>
    </row>
    <row r="11" spans="1:39" ht="23" x14ac:dyDescent="0.5">
      <c r="A11" s="72"/>
      <c r="B11" s="72"/>
      <c r="C11" s="78"/>
      <c r="D11" s="72"/>
      <c r="E11" s="72"/>
      <c r="F11" s="72"/>
      <c r="G11" s="72"/>
      <c r="H11" s="72"/>
      <c r="I11" s="72"/>
      <c r="J11" s="72"/>
      <c r="K11" s="72"/>
      <c r="L11" s="72"/>
      <c r="M11" s="72"/>
      <c r="N11" s="72"/>
      <c r="O11" s="72"/>
      <c r="P11" s="72"/>
      <c r="Q11" s="72"/>
      <c r="R11" s="72"/>
      <c r="S11" s="72"/>
      <c r="T11" s="72"/>
      <c r="U11" s="72"/>
      <c r="V11" s="72"/>
      <c r="W11" s="72"/>
      <c r="X11" s="72"/>
      <c r="Y11" s="72"/>
      <c r="Z11" s="72"/>
      <c r="AA11" s="72"/>
      <c r="AB11" s="72"/>
      <c r="AC11" s="72"/>
      <c r="AD11" s="72"/>
      <c r="AE11" s="72"/>
      <c r="AF11" s="72"/>
      <c r="AG11" s="72"/>
      <c r="AH11" s="72"/>
      <c r="AI11" s="72"/>
      <c r="AJ11" s="72"/>
      <c r="AK11" s="72"/>
      <c r="AL11" s="72"/>
      <c r="AM11" s="72"/>
    </row>
    <row r="12" spans="1:39" ht="23" x14ac:dyDescent="0.5">
      <c r="A12" s="72"/>
      <c r="B12" s="72"/>
      <c r="C12" s="78"/>
      <c r="D12" s="72"/>
      <c r="E12" s="72"/>
      <c r="F12" s="72"/>
      <c r="G12" s="72"/>
      <c r="H12" s="72"/>
      <c r="I12" s="72"/>
      <c r="J12" s="72"/>
      <c r="K12" s="72"/>
      <c r="L12" s="72"/>
      <c r="M12" s="78" t="s">
        <v>164</v>
      </c>
      <c r="N12" s="72"/>
      <c r="O12" s="72"/>
      <c r="P12" s="72"/>
      <c r="Q12" s="72"/>
      <c r="R12" s="72"/>
      <c r="S12" s="72"/>
      <c r="T12" s="72"/>
      <c r="U12" s="72"/>
      <c r="V12" s="72"/>
      <c r="W12" s="72"/>
      <c r="X12" s="72"/>
      <c r="Y12" s="72"/>
      <c r="Z12" s="72"/>
      <c r="AA12" s="72"/>
      <c r="AB12" s="72"/>
      <c r="AC12" s="72"/>
      <c r="AD12" s="72"/>
      <c r="AE12" s="72"/>
      <c r="AF12" s="72"/>
      <c r="AG12" s="72"/>
      <c r="AH12" s="72"/>
      <c r="AI12" s="72"/>
      <c r="AJ12" s="72"/>
      <c r="AK12" s="72"/>
      <c r="AL12" s="72"/>
      <c r="AM12" s="72"/>
    </row>
    <row r="13" spans="1:39" ht="23" x14ac:dyDescent="0.5">
      <c r="A13" s="72"/>
      <c r="B13" s="72"/>
      <c r="C13" s="78"/>
      <c r="D13" s="72"/>
      <c r="E13" s="72"/>
      <c r="F13" s="72"/>
      <c r="G13" s="72"/>
      <c r="H13" s="72"/>
      <c r="I13" s="72"/>
      <c r="J13" s="72"/>
      <c r="K13" s="72"/>
      <c r="L13" s="72"/>
      <c r="M13" s="78"/>
      <c r="N13" s="72"/>
      <c r="O13" s="72"/>
      <c r="P13" s="72"/>
      <c r="Q13" s="72"/>
      <c r="R13" s="72"/>
      <c r="S13" s="72"/>
      <c r="T13" s="72"/>
      <c r="U13" s="72"/>
      <c r="V13" s="72"/>
      <c r="W13" s="72"/>
      <c r="X13" s="72"/>
      <c r="Y13" s="72"/>
      <c r="Z13" s="72"/>
      <c r="AA13" s="72"/>
      <c r="AB13" s="72"/>
      <c r="AC13" s="72"/>
      <c r="AD13" s="72"/>
      <c r="AE13" s="72"/>
      <c r="AF13" s="72"/>
      <c r="AG13" s="72"/>
      <c r="AH13" s="72"/>
      <c r="AI13" s="72"/>
      <c r="AJ13" s="72"/>
      <c r="AK13" s="72"/>
      <c r="AL13" s="72"/>
      <c r="AM13" s="72"/>
    </row>
    <row r="14" spans="1:39" ht="23" x14ac:dyDescent="0.5">
      <c r="A14" s="72"/>
      <c r="B14" s="72"/>
      <c r="C14" s="78"/>
      <c r="D14" s="72"/>
      <c r="E14" s="72"/>
      <c r="F14" s="72"/>
      <c r="G14" s="72"/>
      <c r="H14" s="72"/>
      <c r="I14" s="72"/>
      <c r="J14" s="72"/>
      <c r="K14" s="72"/>
      <c r="L14" s="72"/>
      <c r="M14" s="78"/>
      <c r="N14" s="72"/>
      <c r="O14" s="72"/>
      <c r="P14" s="72"/>
      <c r="Q14" s="72"/>
      <c r="R14" s="72"/>
      <c r="S14" s="72"/>
      <c r="T14" s="72"/>
      <c r="U14" s="72"/>
      <c r="V14" s="72"/>
      <c r="W14" s="72"/>
      <c r="X14" s="72"/>
      <c r="Y14" s="72"/>
      <c r="Z14" s="72"/>
      <c r="AA14" s="72"/>
      <c r="AB14" s="72"/>
      <c r="AC14" s="72"/>
      <c r="AD14" s="72"/>
      <c r="AE14" s="72"/>
      <c r="AF14" s="72"/>
      <c r="AG14" s="72"/>
      <c r="AH14" s="72"/>
      <c r="AI14" s="72"/>
      <c r="AJ14" s="72"/>
      <c r="AK14" s="72"/>
      <c r="AL14" s="72"/>
      <c r="AM14" s="72"/>
    </row>
    <row r="15" spans="1:39" ht="23" x14ac:dyDescent="0.5">
      <c r="A15" s="72"/>
      <c r="B15" s="72"/>
      <c r="C15" s="78"/>
      <c r="D15" s="72"/>
      <c r="E15" s="72"/>
      <c r="F15" s="72"/>
      <c r="G15" s="72"/>
      <c r="H15" s="72"/>
      <c r="I15" s="72"/>
      <c r="J15" s="72"/>
      <c r="K15" s="72"/>
      <c r="L15" s="72"/>
      <c r="M15" s="78"/>
      <c r="N15" s="72"/>
      <c r="O15" s="72"/>
      <c r="P15" s="72"/>
      <c r="Q15" s="72"/>
      <c r="R15" s="72"/>
      <c r="S15" s="72"/>
      <c r="T15" s="72"/>
      <c r="U15" s="72"/>
      <c r="V15" s="72"/>
      <c r="W15" s="72"/>
      <c r="X15" s="72"/>
      <c r="Y15" s="72"/>
      <c r="Z15" s="72"/>
      <c r="AA15" s="72"/>
      <c r="AB15" s="72"/>
      <c r="AC15" s="72"/>
      <c r="AD15" s="72"/>
      <c r="AE15" s="72"/>
      <c r="AF15" s="72"/>
      <c r="AG15" s="72"/>
      <c r="AH15" s="72"/>
      <c r="AI15" s="72"/>
      <c r="AJ15" s="72"/>
      <c r="AK15" s="72"/>
      <c r="AL15" s="72"/>
      <c r="AM15" s="72"/>
    </row>
    <row r="16" spans="1:39" ht="23" x14ac:dyDescent="0.5">
      <c r="A16" s="72"/>
      <c r="B16" s="72"/>
      <c r="C16" s="78"/>
      <c r="D16" s="72"/>
      <c r="E16" s="72"/>
      <c r="F16" s="72"/>
      <c r="G16" s="72"/>
      <c r="H16" s="72"/>
      <c r="I16" s="72"/>
      <c r="J16" s="72"/>
      <c r="K16" s="72"/>
      <c r="L16" s="72"/>
      <c r="M16" s="78"/>
      <c r="N16" s="72"/>
      <c r="O16" s="72"/>
      <c r="P16" s="72"/>
      <c r="Q16" s="72"/>
      <c r="R16" s="72"/>
      <c r="S16" s="72"/>
      <c r="T16" s="72"/>
      <c r="U16" s="72"/>
      <c r="V16" s="72"/>
      <c r="W16" s="72"/>
      <c r="X16" s="72"/>
      <c r="Y16" s="72"/>
      <c r="Z16" s="72"/>
      <c r="AA16" s="72"/>
      <c r="AB16" s="72"/>
      <c r="AC16" s="72"/>
      <c r="AD16" s="72"/>
      <c r="AE16" s="72"/>
      <c r="AF16" s="72"/>
      <c r="AG16" s="72"/>
      <c r="AH16" s="72"/>
      <c r="AI16" s="72"/>
      <c r="AJ16" s="72"/>
      <c r="AK16" s="72"/>
      <c r="AL16" s="72"/>
      <c r="AM16" s="72"/>
    </row>
    <row r="17" spans="1:39" ht="23" x14ac:dyDescent="0.5">
      <c r="A17" s="72"/>
      <c r="B17" s="72"/>
      <c r="C17" s="78"/>
      <c r="D17" s="72"/>
      <c r="E17" s="72"/>
      <c r="F17" s="72"/>
      <c r="G17" s="72"/>
      <c r="H17" s="72"/>
      <c r="I17" s="72"/>
      <c r="J17" s="72"/>
      <c r="K17" s="72"/>
      <c r="L17" s="72"/>
      <c r="M17" s="78"/>
      <c r="N17" s="72"/>
      <c r="O17" s="72"/>
      <c r="P17" s="72"/>
      <c r="Q17" s="72"/>
      <c r="R17" s="72"/>
      <c r="S17" s="72"/>
      <c r="T17" s="72"/>
      <c r="U17" s="72"/>
      <c r="V17" s="72"/>
      <c r="W17" s="72"/>
      <c r="X17" s="72"/>
      <c r="Y17" s="72"/>
      <c r="Z17" s="72"/>
      <c r="AA17" s="72"/>
      <c r="AB17" s="72"/>
      <c r="AC17" s="72"/>
      <c r="AD17" s="72"/>
      <c r="AE17" s="72"/>
      <c r="AF17" s="72"/>
      <c r="AG17" s="72"/>
      <c r="AH17" s="72"/>
      <c r="AI17" s="72"/>
      <c r="AJ17" s="72"/>
      <c r="AK17" s="72"/>
      <c r="AL17" s="72"/>
      <c r="AM17" s="72"/>
    </row>
    <row r="18" spans="1:39" ht="23" x14ac:dyDescent="0.5">
      <c r="A18" s="72"/>
      <c r="B18" s="72"/>
      <c r="C18" s="78"/>
      <c r="D18" s="72"/>
      <c r="E18" s="72"/>
      <c r="F18" s="72"/>
      <c r="G18" s="72"/>
      <c r="H18" s="72"/>
      <c r="I18" s="72"/>
      <c r="J18" s="72"/>
      <c r="K18" s="72"/>
      <c r="L18" s="72"/>
      <c r="M18" s="78"/>
      <c r="N18" s="72"/>
      <c r="O18" s="72"/>
      <c r="P18" s="72"/>
      <c r="Q18" s="72"/>
      <c r="R18" s="72"/>
      <c r="S18" s="72"/>
      <c r="T18" s="72"/>
      <c r="U18" s="72"/>
      <c r="V18" s="72"/>
      <c r="W18" s="72"/>
      <c r="X18" s="72"/>
      <c r="Y18" s="72"/>
      <c r="Z18" s="72"/>
      <c r="AA18" s="72"/>
      <c r="AB18" s="72"/>
      <c r="AC18" s="72"/>
      <c r="AD18" s="72"/>
      <c r="AE18" s="72"/>
      <c r="AF18" s="72"/>
      <c r="AG18" s="72"/>
      <c r="AH18" s="72"/>
      <c r="AI18" s="72"/>
      <c r="AJ18" s="72"/>
      <c r="AK18" s="72"/>
      <c r="AL18" s="72"/>
      <c r="AM18" s="72"/>
    </row>
    <row r="19" spans="1:39" ht="23" x14ac:dyDescent="0.5">
      <c r="A19" s="72"/>
      <c r="B19" s="72"/>
      <c r="C19" s="78"/>
      <c r="D19" s="72"/>
      <c r="E19" s="72"/>
      <c r="F19" s="72"/>
      <c r="G19" s="72"/>
      <c r="H19" s="72"/>
      <c r="I19" s="72"/>
      <c r="J19" s="72"/>
      <c r="K19" s="72"/>
      <c r="L19" s="72"/>
      <c r="M19" s="78"/>
      <c r="N19" s="72"/>
      <c r="O19" s="72"/>
      <c r="P19" s="72"/>
      <c r="Q19" s="72"/>
      <c r="R19" s="72"/>
      <c r="S19" s="72"/>
      <c r="T19" s="72"/>
      <c r="U19" s="72"/>
      <c r="V19" s="72"/>
      <c r="W19" s="72"/>
      <c r="X19" s="72"/>
      <c r="Y19" s="72"/>
      <c r="Z19" s="72"/>
      <c r="AA19" s="72"/>
      <c r="AB19" s="72"/>
      <c r="AC19" s="72"/>
      <c r="AD19" s="72"/>
      <c r="AE19" s="72"/>
      <c r="AF19" s="72"/>
      <c r="AG19" s="72"/>
      <c r="AH19" s="72"/>
      <c r="AI19" s="72"/>
      <c r="AJ19" s="72"/>
      <c r="AK19" s="72"/>
      <c r="AL19" s="72"/>
      <c r="AM19" s="72"/>
    </row>
    <row r="20" spans="1:39" ht="23" x14ac:dyDescent="0.5">
      <c r="A20" s="72"/>
      <c r="B20" s="72"/>
      <c r="C20" s="78"/>
      <c r="D20" s="72"/>
      <c r="E20" s="72"/>
      <c r="F20" s="72"/>
      <c r="G20" s="72"/>
      <c r="H20" s="72"/>
      <c r="I20" s="72"/>
      <c r="J20" s="72"/>
      <c r="K20" s="72"/>
      <c r="L20" s="72"/>
      <c r="M20" s="78"/>
      <c r="N20" s="72"/>
      <c r="O20" s="72"/>
      <c r="P20" s="72"/>
      <c r="Q20" s="72"/>
      <c r="R20" s="72"/>
      <c r="S20" s="72"/>
      <c r="T20" s="72"/>
      <c r="U20" s="72"/>
      <c r="V20" s="72"/>
      <c r="W20" s="72"/>
      <c r="X20" s="72"/>
      <c r="Y20" s="72"/>
      <c r="Z20" s="72"/>
      <c r="AA20" s="72"/>
      <c r="AB20" s="72"/>
      <c r="AC20" s="72"/>
      <c r="AD20" s="72"/>
      <c r="AE20" s="72"/>
      <c r="AF20" s="72"/>
      <c r="AG20" s="72"/>
      <c r="AH20" s="72"/>
      <c r="AI20" s="72"/>
      <c r="AJ20" s="72"/>
      <c r="AK20" s="72"/>
      <c r="AL20" s="72"/>
      <c r="AM20" s="72"/>
    </row>
    <row r="21" spans="1:39" ht="23" x14ac:dyDescent="0.5">
      <c r="A21" s="72"/>
      <c r="B21" s="72"/>
      <c r="C21" s="78"/>
      <c r="D21" s="72"/>
      <c r="E21" s="72"/>
      <c r="F21" s="72"/>
      <c r="G21" s="72"/>
      <c r="H21" s="72"/>
      <c r="I21" s="72"/>
      <c r="J21" s="72"/>
      <c r="K21" s="72"/>
      <c r="L21" s="72"/>
      <c r="M21" s="78"/>
      <c r="N21" s="72"/>
      <c r="O21" s="72"/>
      <c r="P21" s="72"/>
      <c r="Q21" s="72"/>
      <c r="R21" s="72"/>
      <c r="S21" s="72"/>
      <c r="T21" s="72"/>
      <c r="U21" s="72"/>
      <c r="V21" s="72"/>
      <c r="W21" s="72"/>
      <c r="X21" s="72"/>
      <c r="Y21" s="72"/>
      <c r="Z21" s="72"/>
      <c r="AA21" s="72"/>
      <c r="AB21" s="72"/>
      <c r="AC21" s="72"/>
      <c r="AD21" s="72"/>
      <c r="AE21" s="72"/>
      <c r="AF21" s="72"/>
      <c r="AG21" s="72"/>
      <c r="AH21" s="72"/>
      <c r="AI21" s="72"/>
      <c r="AJ21" s="72"/>
      <c r="AK21" s="72"/>
      <c r="AL21" s="72"/>
      <c r="AM21" s="72"/>
    </row>
    <row r="22" spans="1:39" ht="23" x14ac:dyDescent="0.5">
      <c r="A22" s="72"/>
      <c r="B22" s="72"/>
      <c r="C22" s="78"/>
      <c r="D22" s="72"/>
      <c r="E22" s="72"/>
      <c r="F22" s="72"/>
      <c r="G22" s="72"/>
      <c r="H22" s="72"/>
      <c r="I22" s="72"/>
      <c r="J22" s="72"/>
      <c r="K22" s="72"/>
      <c r="L22" s="72"/>
      <c r="M22" s="78"/>
      <c r="N22" s="72"/>
      <c r="O22" s="72"/>
      <c r="P22" s="72"/>
      <c r="Q22" s="72"/>
      <c r="R22" s="72"/>
      <c r="S22" s="72"/>
      <c r="T22" s="72"/>
      <c r="U22" s="72"/>
      <c r="V22" s="72"/>
      <c r="W22" s="72"/>
      <c r="X22" s="72"/>
      <c r="Y22" s="72"/>
      <c r="Z22" s="72"/>
      <c r="AA22" s="72"/>
      <c r="AB22" s="72"/>
      <c r="AC22" s="72"/>
      <c r="AD22" s="72"/>
      <c r="AE22" s="72"/>
      <c r="AF22" s="72"/>
      <c r="AG22" s="72"/>
      <c r="AH22" s="72"/>
      <c r="AI22" s="72"/>
      <c r="AJ22" s="72"/>
      <c r="AK22" s="72"/>
      <c r="AL22" s="72"/>
      <c r="AM22" s="72"/>
    </row>
    <row r="23" spans="1:39" ht="23" x14ac:dyDescent="0.5">
      <c r="A23" s="72"/>
      <c r="B23" s="72"/>
      <c r="C23" s="78"/>
      <c r="D23" s="72"/>
      <c r="E23" s="72"/>
      <c r="F23" s="72"/>
      <c r="G23" s="72"/>
      <c r="H23" s="72"/>
      <c r="I23" s="72"/>
      <c r="J23" s="72"/>
      <c r="K23" s="72"/>
      <c r="L23" s="72"/>
      <c r="M23" s="78"/>
      <c r="N23" s="72"/>
      <c r="O23" s="72"/>
      <c r="P23" s="72"/>
      <c r="Q23" s="72"/>
      <c r="R23" s="72"/>
      <c r="S23" s="72"/>
      <c r="T23" s="72"/>
      <c r="U23" s="72"/>
      <c r="V23" s="72"/>
      <c r="W23" s="72"/>
      <c r="X23" s="72"/>
      <c r="Y23" s="72"/>
      <c r="Z23" s="72"/>
      <c r="AA23" s="72"/>
      <c r="AB23" s="72"/>
      <c r="AC23" s="72"/>
      <c r="AD23" s="72"/>
      <c r="AE23" s="72"/>
      <c r="AF23" s="72"/>
      <c r="AG23" s="72"/>
      <c r="AH23" s="72"/>
      <c r="AI23" s="72"/>
      <c r="AJ23" s="72"/>
      <c r="AK23" s="72"/>
      <c r="AL23" s="72"/>
      <c r="AM23" s="72"/>
    </row>
    <row r="24" spans="1:39" ht="23" x14ac:dyDescent="0.5">
      <c r="A24" s="72"/>
      <c r="B24" s="72"/>
      <c r="C24" s="78"/>
      <c r="D24" s="72"/>
      <c r="E24" s="72"/>
      <c r="F24" s="72"/>
      <c r="G24" s="72"/>
      <c r="H24" s="72"/>
      <c r="I24" s="72"/>
      <c r="J24" s="72"/>
      <c r="K24" s="72"/>
      <c r="L24" s="72"/>
      <c r="M24" s="78"/>
      <c r="N24" s="72"/>
      <c r="O24" s="72"/>
      <c r="P24" s="72"/>
      <c r="Q24" s="72"/>
      <c r="R24" s="72"/>
      <c r="S24" s="72"/>
      <c r="T24" s="72"/>
      <c r="U24" s="72"/>
      <c r="V24" s="72"/>
      <c r="W24" s="72"/>
      <c r="X24" s="72"/>
      <c r="Y24" s="72"/>
      <c r="Z24" s="72"/>
      <c r="AA24" s="72"/>
      <c r="AB24" s="72"/>
      <c r="AC24" s="72"/>
      <c r="AD24" s="72"/>
      <c r="AE24" s="72"/>
      <c r="AF24" s="72"/>
      <c r="AG24" s="72"/>
      <c r="AH24" s="72"/>
      <c r="AI24" s="72"/>
      <c r="AJ24" s="72"/>
      <c r="AK24" s="72"/>
      <c r="AL24" s="72"/>
      <c r="AM24" s="72"/>
    </row>
    <row r="25" spans="1:39" ht="23" x14ac:dyDescent="0.5">
      <c r="A25" s="72"/>
      <c r="B25" s="72"/>
      <c r="C25" s="78"/>
      <c r="D25" s="72"/>
      <c r="E25" s="72"/>
      <c r="F25" s="72"/>
      <c r="G25" s="72"/>
      <c r="H25" s="72"/>
      <c r="I25" s="72"/>
      <c r="J25" s="72"/>
      <c r="K25" s="72"/>
      <c r="L25" s="72"/>
      <c r="M25" s="78"/>
      <c r="N25" s="72"/>
      <c r="O25" s="72"/>
      <c r="P25" s="72"/>
      <c r="Q25" s="72"/>
      <c r="R25" s="72"/>
      <c r="S25" s="72"/>
      <c r="T25" s="72"/>
      <c r="U25" s="72"/>
      <c r="V25" s="72"/>
      <c r="W25" s="72"/>
      <c r="X25" s="72"/>
      <c r="Y25" s="72"/>
      <c r="Z25" s="72"/>
      <c r="AA25" s="72"/>
      <c r="AB25" s="72"/>
      <c r="AC25" s="72"/>
      <c r="AD25" s="72"/>
      <c r="AE25" s="72"/>
      <c r="AF25" s="72"/>
      <c r="AG25" s="72"/>
      <c r="AH25" s="72"/>
      <c r="AI25" s="72"/>
      <c r="AJ25" s="72"/>
      <c r="AK25" s="72"/>
      <c r="AL25" s="72"/>
      <c r="AM25" s="72"/>
    </row>
    <row r="26" spans="1:39" ht="23" x14ac:dyDescent="0.5">
      <c r="A26" s="72"/>
      <c r="B26" s="72"/>
      <c r="C26" s="78"/>
      <c r="D26" s="72"/>
      <c r="E26" s="72"/>
      <c r="F26" s="72"/>
      <c r="G26" s="72"/>
      <c r="H26" s="72"/>
      <c r="I26" s="72"/>
      <c r="J26" s="72"/>
      <c r="K26" s="72"/>
      <c r="L26" s="72"/>
      <c r="M26" s="78"/>
      <c r="N26" s="72"/>
      <c r="O26" s="72"/>
      <c r="P26" s="72"/>
      <c r="Q26" s="72"/>
      <c r="R26" s="72"/>
      <c r="S26" s="72"/>
      <c r="T26" s="72"/>
      <c r="U26" s="72"/>
      <c r="V26" s="72"/>
      <c r="W26" s="72"/>
      <c r="X26" s="72"/>
      <c r="Y26" s="72"/>
      <c r="Z26" s="72"/>
      <c r="AA26" s="72"/>
      <c r="AB26" s="72"/>
      <c r="AC26" s="72"/>
      <c r="AD26" s="72"/>
      <c r="AE26" s="72"/>
      <c r="AF26" s="72"/>
      <c r="AG26" s="72"/>
      <c r="AH26" s="72"/>
      <c r="AI26" s="72"/>
      <c r="AJ26" s="72"/>
      <c r="AK26" s="72"/>
      <c r="AL26" s="72"/>
      <c r="AM26" s="72"/>
    </row>
    <row r="27" spans="1:39" ht="23" x14ac:dyDescent="0.5">
      <c r="A27" s="72"/>
      <c r="B27" s="72"/>
      <c r="C27" s="78"/>
      <c r="D27" s="72"/>
      <c r="E27" s="72"/>
      <c r="F27" s="72"/>
      <c r="G27" s="72"/>
      <c r="H27" s="72"/>
      <c r="I27" s="72"/>
      <c r="J27" s="72"/>
      <c r="K27" s="72"/>
      <c r="L27" s="72"/>
      <c r="M27" s="78"/>
      <c r="N27" s="72"/>
      <c r="O27" s="72"/>
      <c r="P27" s="72"/>
      <c r="Q27" s="72"/>
      <c r="R27" s="72"/>
      <c r="S27" s="72"/>
      <c r="T27" s="72"/>
      <c r="U27" s="72"/>
      <c r="V27" s="72"/>
      <c r="W27" s="72"/>
      <c r="X27" s="72"/>
      <c r="Y27" s="72"/>
      <c r="Z27" s="72"/>
      <c r="AA27" s="72"/>
      <c r="AB27" s="72"/>
      <c r="AC27" s="72"/>
      <c r="AD27" s="72"/>
      <c r="AE27" s="72"/>
      <c r="AF27" s="72"/>
      <c r="AG27" s="72"/>
      <c r="AH27" s="72"/>
      <c r="AI27" s="72"/>
      <c r="AJ27" s="72"/>
      <c r="AK27" s="72"/>
      <c r="AL27" s="72"/>
      <c r="AM27" s="72"/>
    </row>
    <row r="28" spans="1:39" ht="23" x14ac:dyDescent="0.5">
      <c r="A28" s="72"/>
      <c r="B28" s="72"/>
      <c r="C28" s="78"/>
      <c r="D28" s="72"/>
      <c r="E28" s="72"/>
      <c r="F28" s="72"/>
      <c r="G28" s="72"/>
      <c r="H28" s="72"/>
      <c r="I28" s="72"/>
      <c r="J28" s="72"/>
      <c r="K28" s="72"/>
      <c r="L28" s="72"/>
      <c r="M28" s="78"/>
      <c r="N28" s="72"/>
      <c r="O28" s="72"/>
      <c r="P28" s="72"/>
      <c r="Q28" s="72"/>
      <c r="R28" s="72"/>
      <c r="S28" s="72"/>
      <c r="T28" s="72"/>
      <c r="U28" s="72"/>
      <c r="V28" s="72"/>
      <c r="W28" s="72"/>
      <c r="X28" s="72"/>
      <c r="Y28" s="72"/>
      <c r="Z28" s="72"/>
      <c r="AA28" s="72"/>
      <c r="AB28" s="72"/>
      <c r="AC28" s="72"/>
      <c r="AD28" s="72"/>
      <c r="AE28" s="72"/>
      <c r="AF28" s="72"/>
      <c r="AG28" s="72"/>
      <c r="AH28" s="72"/>
      <c r="AI28" s="72"/>
      <c r="AJ28" s="72"/>
      <c r="AK28" s="72"/>
      <c r="AL28" s="72"/>
      <c r="AM28" s="72"/>
    </row>
    <row r="29" spans="1:39" ht="23" x14ac:dyDescent="0.5">
      <c r="A29" s="72"/>
      <c r="B29" s="72"/>
      <c r="C29" s="78"/>
      <c r="D29" s="72"/>
      <c r="E29" s="72"/>
      <c r="F29" s="72"/>
      <c r="G29" s="72"/>
      <c r="H29" s="72"/>
      <c r="I29" s="72"/>
      <c r="J29" s="72"/>
      <c r="K29" s="72"/>
      <c r="L29" s="72"/>
      <c r="M29" s="78"/>
      <c r="N29" s="72"/>
      <c r="O29" s="72"/>
      <c r="P29" s="72"/>
      <c r="Q29" s="72"/>
      <c r="R29" s="72"/>
      <c r="S29" s="72"/>
      <c r="T29" s="72"/>
      <c r="U29" s="72"/>
      <c r="V29" s="72"/>
      <c r="W29" s="72"/>
      <c r="X29" s="72"/>
      <c r="Y29" s="72"/>
      <c r="Z29" s="72"/>
      <c r="AA29" s="72"/>
      <c r="AB29" s="72"/>
      <c r="AC29" s="72"/>
      <c r="AD29" s="72"/>
      <c r="AE29" s="72"/>
      <c r="AF29" s="72"/>
      <c r="AG29" s="72"/>
      <c r="AH29" s="72"/>
      <c r="AI29" s="72"/>
      <c r="AJ29" s="72"/>
      <c r="AK29" s="72"/>
      <c r="AL29" s="72"/>
      <c r="AM29" s="72"/>
    </row>
    <row r="30" spans="1:39" ht="23" x14ac:dyDescent="0.5">
      <c r="A30" s="72"/>
      <c r="B30" s="72"/>
      <c r="C30" s="75"/>
      <c r="D30" s="72"/>
      <c r="E30" s="72"/>
      <c r="F30" s="72"/>
      <c r="G30" s="72"/>
      <c r="H30" s="72"/>
      <c r="I30" s="72"/>
      <c r="J30" s="72"/>
      <c r="K30" s="72"/>
      <c r="L30" s="72"/>
      <c r="M30" s="75"/>
      <c r="N30" s="72"/>
      <c r="O30" s="72"/>
      <c r="P30" s="72"/>
      <c r="Q30" s="72"/>
      <c r="R30" s="72"/>
      <c r="S30" s="72"/>
      <c r="T30" s="72"/>
      <c r="U30" s="72"/>
      <c r="V30" s="72"/>
      <c r="W30" s="72"/>
      <c r="X30" s="72"/>
      <c r="Y30" s="72"/>
      <c r="Z30" s="72"/>
      <c r="AA30" s="72"/>
      <c r="AB30" s="72"/>
      <c r="AC30" s="72"/>
      <c r="AD30" s="72"/>
      <c r="AE30" s="72"/>
      <c r="AF30" s="72"/>
      <c r="AG30" s="72"/>
      <c r="AH30" s="72"/>
      <c r="AI30" s="72"/>
      <c r="AJ30" s="72"/>
      <c r="AK30" s="72"/>
      <c r="AL30" s="72"/>
      <c r="AM30" s="72"/>
    </row>
    <row r="31" spans="1:39" ht="23" x14ac:dyDescent="0.5">
      <c r="A31" s="72"/>
      <c r="B31" s="72"/>
      <c r="C31" s="78"/>
      <c r="D31" s="72"/>
      <c r="E31" s="72"/>
      <c r="F31" s="72"/>
      <c r="G31" s="72"/>
      <c r="H31" s="72"/>
      <c r="I31" s="72"/>
      <c r="J31" s="72"/>
      <c r="K31" s="72"/>
      <c r="L31" s="72"/>
      <c r="M31" s="78" t="s">
        <v>165</v>
      </c>
      <c r="N31" s="72"/>
      <c r="O31" s="72"/>
      <c r="P31" s="72"/>
      <c r="Q31" s="72"/>
      <c r="R31" s="72"/>
      <c r="S31" s="72"/>
      <c r="T31" s="72"/>
      <c r="U31" s="72"/>
      <c r="V31" s="72"/>
      <c r="W31" s="72"/>
      <c r="X31" s="72"/>
      <c r="Y31" s="72"/>
      <c r="Z31" s="72"/>
      <c r="AA31" s="72"/>
      <c r="AB31" s="72"/>
      <c r="AC31" s="72"/>
      <c r="AD31" s="72"/>
      <c r="AE31" s="72"/>
      <c r="AF31" s="72"/>
      <c r="AG31" s="72"/>
      <c r="AH31" s="72"/>
      <c r="AJ31" s="72"/>
      <c r="AK31" s="72"/>
      <c r="AL31" s="72"/>
      <c r="AM31" s="72"/>
    </row>
    <row r="32" spans="1:39" ht="23" x14ac:dyDescent="0.5">
      <c r="A32" s="72"/>
      <c r="B32" s="72"/>
      <c r="C32" s="75"/>
      <c r="D32" s="72"/>
      <c r="E32" s="72"/>
      <c r="F32" s="72"/>
      <c r="G32" s="72"/>
      <c r="H32" s="72"/>
      <c r="I32" s="72"/>
      <c r="J32" s="72"/>
      <c r="K32" s="72"/>
      <c r="L32" s="72"/>
      <c r="M32" s="75"/>
      <c r="N32" s="72"/>
      <c r="O32" s="72"/>
      <c r="P32" s="72"/>
      <c r="Q32" s="72"/>
      <c r="R32" s="72"/>
      <c r="S32" s="72"/>
      <c r="T32" s="72"/>
      <c r="U32" s="72"/>
      <c r="V32" s="72"/>
      <c r="W32" s="72"/>
      <c r="X32" s="72"/>
      <c r="Y32" s="72"/>
      <c r="Z32" s="72"/>
      <c r="AA32" s="72"/>
      <c r="AB32" s="72"/>
      <c r="AC32" s="72"/>
      <c r="AD32" s="72"/>
      <c r="AE32" s="72"/>
      <c r="AF32" s="72"/>
      <c r="AG32" s="72"/>
      <c r="AH32" s="72"/>
      <c r="AI32" s="72"/>
      <c r="AJ32" s="72"/>
      <c r="AK32" s="72"/>
      <c r="AL32" s="72"/>
      <c r="AM32" s="72"/>
    </row>
    <row r="33" spans="1:39" ht="23" x14ac:dyDescent="0.5">
      <c r="A33" s="72"/>
      <c r="B33" s="72"/>
      <c r="C33" s="75"/>
      <c r="D33" s="72"/>
      <c r="E33" s="72"/>
      <c r="F33" s="72"/>
      <c r="G33" s="72"/>
      <c r="H33" s="72"/>
      <c r="I33" s="72"/>
      <c r="J33" s="72"/>
      <c r="K33" s="72"/>
      <c r="L33" s="72"/>
      <c r="M33" s="75"/>
      <c r="N33" s="72"/>
      <c r="O33" s="72"/>
      <c r="P33" s="72"/>
      <c r="Q33" s="72"/>
      <c r="R33" s="72"/>
      <c r="S33" s="72"/>
      <c r="T33" s="72"/>
      <c r="U33" s="72"/>
      <c r="V33" s="72"/>
      <c r="W33" s="72"/>
      <c r="X33" s="72"/>
      <c r="Y33" s="72"/>
      <c r="Z33" s="72"/>
      <c r="AA33" s="72"/>
      <c r="AB33" s="72"/>
      <c r="AC33" s="72"/>
      <c r="AD33" s="72"/>
      <c r="AE33" s="72"/>
      <c r="AF33" s="72"/>
      <c r="AG33" s="72"/>
      <c r="AH33" s="72"/>
      <c r="AI33" s="72"/>
      <c r="AJ33" s="72"/>
      <c r="AK33" s="72"/>
      <c r="AL33" s="72"/>
      <c r="AM33" s="72"/>
    </row>
    <row r="34" spans="1:39" ht="23" x14ac:dyDescent="0.5">
      <c r="A34" s="72"/>
      <c r="B34" s="72"/>
      <c r="C34" s="75"/>
      <c r="D34" s="72"/>
      <c r="E34" s="72"/>
      <c r="F34" s="72"/>
      <c r="G34" s="72"/>
      <c r="H34" s="72"/>
      <c r="I34" s="72"/>
      <c r="J34" s="72"/>
      <c r="K34" s="72"/>
      <c r="L34" s="72"/>
      <c r="M34" s="75"/>
      <c r="N34" s="72"/>
      <c r="O34" s="72"/>
      <c r="P34" s="72"/>
      <c r="Q34" s="72"/>
      <c r="R34" s="72"/>
      <c r="S34" s="72"/>
      <c r="T34" s="72"/>
      <c r="U34" s="72"/>
      <c r="V34" s="72"/>
      <c r="W34" s="72"/>
      <c r="X34" s="72"/>
      <c r="Y34" s="72"/>
      <c r="Z34" s="72"/>
      <c r="AA34" s="72"/>
      <c r="AB34" s="72"/>
      <c r="AC34" s="72"/>
      <c r="AD34" s="72"/>
      <c r="AE34" s="72"/>
      <c r="AF34" s="72"/>
      <c r="AG34" s="72"/>
      <c r="AH34" s="72"/>
      <c r="AI34" s="72"/>
      <c r="AJ34" s="72"/>
      <c r="AK34" s="72"/>
      <c r="AL34" s="72"/>
      <c r="AM34" s="72"/>
    </row>
    <row r="35" spans="1:39" ht="23" x14ac:dyDescent="0.5">
      <c r="A35" s="72"/>
      <c r="B35" s="72"/>
      <c r="C35" s="75"/>
      <c r="D35" s="72"/>
      <c r="E35" s="72"/>
      <c r="F35" s="72"/>
      <c r="G35" s="72"/>
      <c r="H35" s="72"/>
      <c r="I35" s="72"/>
      <c r="J35" s="72"/>
      <c r="K35" s="72"/>
      <c r="L35" s="72"/>
      <c r="M35" s="75"/>
      <c r="N35" s="72"/>
      <c r="O35" s="72"/>
      <c r="P35" s="72"/>
      <c r="Q35" s="72"/>
      <c r="R35" s="72"/>
      <c r="S35" s="72"/>
      <c r="T35" s="72"/>
      <c r="U35" s="72"/>
      <c r="V35" s="72"/>
      <c r="W35" s="72"/>
      <c r="X35" s="72"/>
      <c r="Y35" s="72"/>
      <c r="Z35" s="72"/>
      <c r="AA35" s="72"/>
      <c r="AB35" s="72"/>
      <c r="AC35" s="72"/>
      <c r="AD35" s="72"/>
      <c r="AE35" s="72"/>
      <c r="AF35" s="72"/>
      <c r="AG35" s="72"/>
      <c r="AH35" s="72"/>
      <c r="AI35" s="72"/>
      <c r="AJ35" s="72"/>
      <c r="AK35" s="72"/>
      <c r="AL35" s="72"/>
      <c r="AM35" s="72"/>
    </row>
    <row r="36" spans="1:39" ht="23" x14ac:dyDescent="0.5">
      <c r="A36" s="72"/>
      <c r="B36" s="72"/>
      <c r="C36" s="75"/>
      <c r="D36" s="72"/>
      <c r="E36" s="72"/>
      <c r="F36" s="72"/>
      <c r="G36" s="72"/>
      <c r="H36" s="72"/>
      <c r="I36" s="72"/>
      <c r="J36" s="72"/>
      <c r="K36" s="72"/>
      <c r="L36" s="72"/>
      <c r="M36" s="75"/>
      <c r="N36" s="72"/>
      <c r="O36" s="72"/>
      <c r="P36" s="72"/>
      <c r="Q36" s="72"/>
      <c r="R36" s="72"/>
      <c r="S36" s="72"/>
      <c r="T36" s="72"/>
      <c r="U36" s="72"/>
      <c r="V36" s="72"/>
      <c r="W36" s="72"/>
      <c r="X36" s="72"/>
      <c r="Y36" s="72"/>
      <c r="Z36" s="72"/>
      <c r="AA36" s="72"/>
      <c r="AB36" s="72"/>
      <c r="AC36" s="72"/>
      <c r="AD36" s="72"/>
      <c r="AE36" s="72"/>
      <c r="AF36" s="72"/>
      <c r="AG36" s="72"/>
      <c r="AH36" s="72"/>
      <c r="AI36" s="72"/>
      <c r="AJ36" s="72"/>
      <c r="AK36" s="72"/>
      <c r="AL36" s="72"/>
      <c r="AM36" s="72"/>
    </row>
    <row r="37" spans="1:39" ht="23" x14ac:dyDescent="0.5">
      <c r="A37" s="72"/>
      <c r="B37" s="72"/>
      <c r="C37" s="75"/>
      <c r="D37" s="72"/>
      <c r="E37" s="72"/>
      <c r="F37" s="72"/>
      <c r="G37" s="72"/>
      <c r="H37" s="72"/>
      <c r="I37" s="72"/>
      <c r="J37" s="72"/>
      <c r="K37" s="72"/>
      <c r="L37" s="72"/>
      <c r="M37" s="75"/>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72"/>
    </row>
    <row r="38" spans="1:39" ht="23" x14ac:dyDescent="0.5">
      <c r="A38" s="72"/>
      <c r="B38" s="72"/>
      <c r="C38" s="75"/>
      <c r="D38" s="72"/>
      <c r="E38" s="72"/>
      <c r="F38" s="72"/>
      <c r="G38" s="72"/>
      <c r="H38" s="72"/>
      <c r="I38" s="72"/>
      <c r="J38" s="72"/>
      <c r="K38" s="72"/>
      <c r="L38" s="72"/>
      <c r="M38" s="75"/>
      <c r="N38" s="72"/>
      <c r="O38" s="72"/>
      <c r="P38" s="72"/>
      <c r="Q38" s="72"/>
      <c r="R38" s="72"/>
      <c r="S38" s="72"/>
      <c r="T38" s="72"/>
      <c r="U38" s="72"/>
      <c r="V38" s="72"/>
      <c r="W38" s="72"/>
      <c r="X38" s="72"/>
      <c r="Y38" s="72"/>
      <c r="Z38" s="72"/>
      <c r="AA38" s="72"/>
      <c r="AB38" s="72"/>
      <c r="AC38" s="72"/>
      <c r="AD38" s="72"/>
      <c r="AE38" s="72"/>
      <c r="AF38" s="72"/>
      <c r="AG38" s="72"/>
      <c r="AH38" s="72"/>
      <c r="AI38" s="72"/>
      <c r="AJ38" s="72"/>
      <c r="AK38" s="72"/>
      <c r="AL38" s="72"/>
      <c r="AM38" s="72"/>
    </row>
    <row r="39" spans="1:39" ht="23" x14ac:dyDescent="0.5">
      <c r="A39" s="72"/>
      <c r="B39" s="72"/>
      <c r="C39" s="78"/>
      <c r="D39" s="72"/>
      <c r="E39" s="72"/>
      <c r="F39" s="72"/>
      <c r="G39" s="72"/>
      <c r="H39" s="72"/>
      <c r="I39" s="72"/>
      <c r="J39" s="72"/>
      <c r="K39" s="72"/>
      <c r="L39" s="72"/>
      <c r="M39" s="78" t="s">
        <v>166</v>
      </c>
      <c r="N39" s="72"/>
      <c r="O39" s="72"/>
      <c r="P39" s="72"/>
      <c r="Q39" s="72"/>
      <c r="R39" s="72"/>
      <c r="S39" s="72"/>
      <c r="T39" s="72"/>
      <c r="U39" s="72"/>
      <c r="V39" s="72"/>
      <c r="W39" s="72"/>
      <c r="X39" s="72"/>
      <c r="Y39" s="72"/>
      <c r="Z39" s="72"/>
      <c r="AA39" s="72"/>
      <c r="AB39" s="72"/>
      <c r="AC39" s="72"/>
      <c r="AD39" s="72"/>
      <c r="AE39" s="72"/>
      <c r="AF39" s="72"/>
      <c r="AG39" s="72"/>
      <c r="AH39" s="72"/>
      <c r="AJ39" s="72"/>
      <c r="AK39" s="72"/>
      <c r="AL39" s="72"/>
      <c r="AM39" s="72"/>
    </row>
    <row r="40" spans="1:39" ht="23" x14ac:dyDescent="0.5">
      <c r="A40" s="72"/>
      <c r="B40" s="72"/>
      <c r="C40" s="75"/>
      <c r="D40" s="72"/>
      <c r="E40" s="72"/>
      <c r="F40" s="72"/>
      <c r="G40" s="72"/>
      <c r="H40" s="72"/>
      <c r="I40" s="72"/>
      <c r="J40" s="72"/>
      <c r="K40" s="72"/>
      <c r="L40" s="72"/>
      <c r="M40" s="75"/>
      <c r="N40" s="72"/>
      <c r="O40" s="72"/>
      <c r="P40" s="72"/>
      <c r="Q40" s="72"/>
      <c r="R40" s="72"/>
      <c r="S40" s="72"/>
      <c r="T40" s="72"/>
      <c r="U40" s="72"/>
      <c r="V40" s="72"/>
      <c r="W40" s="72"/>
      <c r="X40" s="72"/>
      <c r="Y40" s="72"/>
      <c r="Z40" s="72"/>
      <c r="AA40" s="72"/>
      <c r="AB40" s="72"/>
      <c r="AC40" s="72"/>
      <c r="AD40" s="72"/>
      <c r="AE40" s="72"/>
      <c r="AF40" s="72"/>
      <c r="AG40" s="72"/>
      <c r="AH40" s="72"/>
      <c r="AI40" s="72"/>
      <c r="AJ40" s="72"/>
      <c r="AK40" s="72"/>
      <c r="AL40" s="72"/>
      <c r="AM40" s="72"/>
    </row>
    <row r="41" spans="1:39" ht="23" x14ac:dyDescent="0.5">
      <c r="A41" s="72"/>
      <c r="B41" s="72"/>
      <c r="C41" s="75"/>
      <c r="D41" s="72"/>
      <c r="E41" s="72"/>
      <c r="F41" s="72"/>
      <c r="G41" s="72"/>
      <c r="H41" s="72"/>
      <c r="I41" s="72"/>
      <c r="J41" s="72"/>
      <c r="K41" s="72"/>
      <c r="L41" s="72"/>
      <c r="M41" s="75"/>
      <c r="N41" s="72"/>
      <c r="O41" s="72"/>
      <c r="P41" s="72"/>
      <c r="Q41" s="72"/>
      <c r="R41" s="72"/>
      <c r="S41" s="72"/>
      <c r="T41" s="72"/>
      <c r="U41" s="72"/>
      <c r="V41" s="72"/>
      <c r="W41" s="72"/>
      <c r="X41" s="72"/>
      <c r="Y41" s="72"/>
      <c r="Z41" s="72"/>
      <c r="AA41" s="72"/>
      <c r="AB41" s="72"/>
      <c r="AC41" s="72"/>
      <c r="AD41" s="72"/>
      <c r="AE41" s="72"/>
      <c r="AF41" s="72"/>
      <c r="AG41" s="72"/>
      <c r="AH41" s="72"/>
      <c r="AI41" s="72"/>
      <c r="AJ41" s="72"/>
      <c r="AK41" s="72"/>
      <c r="AL41" s="72"/>
      <c r="AM41" s="72"/>
    </row>
    <row r="42" spans="1:39" ht="23" x14ac:dyDescent="0.5">
      <c r="A42" s="72"/>
      <c r="B42" s="72"/>
      <c r="C42" s="75"/>
      <c r="D42" s="72"/>
      <c r="E42" s="72"/>
      <c r="F42" s="72"/>
      <c r="G42" s="72"/>
      <c r="H42" s="72"/>
      <c r="I42" s="72"/>
      <c r="J42" s="72"/>
      <c r="K42" s="72"/>
      <c r="L42" s="72"/>
      <c r="M42" s="75"/>
      <c r="N42" s="72"/>
      <c r="O42" s="72"/>
      <c r="P42" s="72"/>
      <c r="Q42" s="72"/>
      <c r="R42" s="72"/>
      <c r="S42" s="72"/>
      <c r="T42" s="72"/>
      <c r="U42" s="72"/>
      <c r="V42" s="72"/>
      <c r="W42" s="72"/>
      <c r="X42" s="72"/>
      <c r="Y42" s="72"/>
      <c r="Z42" s="72"/>
      <c r="AA42" s="72"/>
      <c r="AB42" s="72"/>
      <c r="AC42" s="72"/>
      <c r="AD42" s="72"/>
      <c r="AE42" s="72"/>
      <c r="AF42" s="72"/>
      <c r="AG42" s="72"/>
      <c r="AH42" s="72"/>
      <c r="AI42" s="72"/>
      <c r="AJ42" s="72"/>
      <c r="AK42" s="72"/>
      <c r="AL42" s="72"/>
      <c r="AM42" s="72"/>
    </row>
    <row r="43" spans="1:39" ht="23" x14ac:dyDescent="0.5">
      <c r="A43" s="72"/>
      <c r="B43" s="72"/>
      <c r="C43" s="78"/>
      <c r="D43" s="72"/>
      <c r="E43" s="72"/>
      <c r="F43" s="72"/>
      <c r="G43" s="72"/>
      <c r="H43" s="72"/>
      <c r="I43" s="72"/>
      <c r="J43" s="72"/>
      <c r="K43" s="72"/>
      <c r="L43" s="72"/>
      <c r="M43" s="78" t="s">
        <v>167</v>
      </c>
      <c r="N43" s="72"/>
      <c r="O43" s="72"/>
      <c r="P43" s="72"/>
      <c r="Q43" s="72"/>
      <c r="R43" s="72"/>
      <c r="S43" s="72"/>
      <c r="T43" s="72"/>
      <c r="U43" s="72"/>
      <c r="V43" s="72"/>
      <c r="W43" s="72"/>
      <c r="X43" s="72"/>
      <c r="Y43" s="72"/>
      <c r="Z43" s="72"/>
      <c r="AA43" s="72"/>
      <c r="AB43" s="72"/>
      <c r="AC43" s="72"/>
      <c r="AD43" s="72"/>
      <c r="AE43" s="72"/>
      <c r="AF43" s="72"/>
      <c r="AG43" s="72"/>
      <c r="AH43" s="72"/>
      <c r="AJ43" s="72"/>
      <c r="AK43" s="72"/>
      <c r="AL43" s="72"/>
      <c r="AM43" s="72"/>
    </row>
    <row r="44" spans="1:39" ht="23" x14ac:dyDescent="0.5">
      <c r="A44" s="72"/>
      <c r="B44" s="72"/>
      <c r="C44" s="78"/>
      <c r="D44" s="72"/>
      <c r="E44" s="72"/>
      <c r="F44" s="72"/>
      <c r="G44" s="72"/>
      <c r="H44" s="72"/>
      <c r="I44" s="72"/>
      <c r="J44" s="72"/>
      <c r="K44" s="72"/>
      <c r="L44" s="72"/>
      <c r="M44" s="78"/>
      <c r="N44" s="72"/>
      <c r="O44" s="72"/>
      <c r="P44" s="72"/>
      <c r="Q44" s="72"/>
      <c r="R44" s="72"/>
      <c r="S44" s="72"/>
      <c r="T44" s="72"/>
      <c r="U44" s="72"/>
      <c r="V44" s="72"/>
      <c r="W44" s="72"/>
      <c r="X44" s="72"/>
      <c r="Y44" s="72"/>
      <c r="Z44" s="72"/>
      <c r="AA44" s="72"/>
      <c r="AB44" s="72"/>
      <c r="AC44" s="72"/>
      <c r="AD44" s="72"/>
      <c r="AE44" s="72"/>
      <c r="AF44" s="72"/>
      <c r="AG44" s="72"/>
      <c r="AH44" s="72"/>
      <c r="AJ44" s="72"/>
      <c r="AK44" s="72"/>
      <c r="AL44" s="72"/>
      <c r="AM44" s="72"/>
    </row>
    <row r="45" spans="1:39" ht="23" x14ac:dyDescent="0.5">
      <c r="A45" s="72"/>
      <c r="B45" s="72"/>
      <c r="C45" s="78"/>
      <c r="D45" s="72"/>
      <c r="E45" s="72"/>
      <c r="F45" s="72"/>
      <c r="G45" s="72"/>
      <c r="H45" s="72"/>
      <c r="I45" s="72"/>
      <c r="J45" s="72"/>
      <c r="K45" s="72"/>
      <c r="L45" s="72"/>
      <c r="M45" s="78"/>
      <c r="N45" s="72"/>
      <c r="O45" s="72"/>
      <c r="P45" s="72"/>
      <c r="Q45" s="72"/>
      <c r="R45" s="72"/>
      <c r="S45" s="72"/>
      <c r="T45" s="72"/>
      <c r="U45" s="72"/>
      <c r="V45" s="72"/>
      <c r="W45" s="72"/>
      <c r="X45" s="72"/>
      <c r="Y45" s="72"/>
      <c r="Z45" s="72"/>
      <c r="AA45" s="72"/>
      <c r="AB45" s="72"/>
      <c r="AC45" s="72"/>
      <c r="AD45" s="72"/>
      <c r="AE45" s="72"/>
      <c r="AF45" s="72"/>
      <c r="AG45" s="72"/>
      <c r="AH45" s="72"/>
      <c r="AJ45" s="72"/>
      <c r="AK45" s="72"/>
      <c r="AL45" s="72"/>
      <c r="AM45" s="72"/>
    </row>
    <row r="46" spans="1:39" ht="23" x14ac:dyDescent="0.5">
      <c r="A46" s="72"/>
      <c r="B46" s="72"/>
      <c r="C46" s="75"/>
      <c r="D46" s="72"/>
      <c r="E46" s="72"/>
      <c r="F46" s="72"/>
      <c r="G46" s="72"/>
      <c r="H46" s="72"/>
      <c r="I46" s="72"/>
      <c r="J46" s="72"/>
      <c r="K46" s="72"/>
      <c r="L46" s="72"/>
      <c r="M46" s="75"/>
      <c r="N46" s="72"/>
      <c r="O46" s="72"/>
      <c r="P46" s="72"/>
      <c r="Q46" s="72"/>
      <c r="R46" s="72"/>
      <c r="S46" s="72"/>
      <c r="T46" s="72"/>
      <c r="U46" s="72"/>
      <c r="V46" s="72"/>
      <c r="W46" s="72"/>
      <c r="X46" s="72"/>
      <c r="Y46" s="72"/>
      <c r="Z46" s="72"/>
      <c r="AA46" s="72"/>
      <c r="AB46" s="72"/>
      <c r="AC46" s="72"/>
      <c r="AD46" s="72"/>
      <c r="AE46" s="72"/>
      <c r="AF46" s="72"/>
      <c r="AG46" s="72"/>
      <c r="AH46" s="72"/>
      <c r="AI46" s="72"/>
      <c r="AJ46" s="72"/>
      <c r="AK46" s="72"/>
      <c r="AL46" s="72"/>
      <c r="AM46" s="72"/>
    </row>
    <row r="47" spans="1:39" ht="23" x14ac:dyDescent="0.5">
      <c r="A47" s="72"/>
      <c r="B47" s="72"/>
      <c r="C47" s="75"/>
      <c r="D47" s="72"/>
      <c r="E47" s="72"/>
      <c r="F47" s="72"/>
      <c r="G47" s="72"/>
      <c r="H47" s="72"/>
      <c r="I47" s="72"/>
      <c r="J47" s="72"/>
      <c r="K47" s="72"/>
      <c r="L47" s="72"/>
      <c r="M47" s="75"/>
      <c r="N47" s="72"/>
      <c r="O47" s="72"/>
      <c r="P47" s="72"/>
      <c r="Q47" s="72"/>
      <c r="R47" s="72"/>
      <c r="S47" s="72"/>
      <c r="T47" s="72"/>
      <c r="U47" s="72"/>
      <c r="V47" s="72"/>
      <c r="W47" s="72"/>
      <c r="X47" s="72"/>
      <c r="Y47" s="72"/>
      <c r="Z47" s="72"/>
      <c r="AA47" s="72"/>
      <c r="AB47" s="72"/>
      <c r="AC47" s="72"/>
      <c r="AD47" s="72"/>
      <c r="AE47" s="72"/>
      <c r="AF47" s="72"/>
      <c r="AG47" s="72"/>
      <c r="AH47" s="72"/>
      <c r="AI47" s="72"/>
      <c r="AJ47" s="72"/>
      <c r="AK47" s="72"/>
      <c r="AL47" s="72"/>
      <c r="AM47" s="72"/>
    </row>
    <row r="48" spans="1:39" ht="23" x14ac:dyDescent="0.5">
      <c r="A48" s="72"/>
      <c r="B48" s="72"/>
      <c r="C48" s="75"/>
      <c r="D48" s="72"/>
      <c r="E48" s="72"/>
      <c r="F48" s="72"/>
      <c r="G48" s="72"/>
      <c r="H48" s="72"/>
      <c r="I48" s="72"/>
      <c r="J48" s="72"/>
      <c r="K48" s="72"/>
      <c r="L48" s="72"/>
      <c r="M48" s="75"/>
      <c r="N48" s="72"/>
      <c r="O48" s="72"/>
      <c r="P48" s="72"/>
      <c r="Q48" s="72"/>
      <c r="R48" s="72"/>
      <c r="S48" s="72"/>
      <c r="T48" s="72"/>
      <c r="U48" s="72"/>
      <c r="V48" s="72"/>
      <c r="W48" s="72"/>
      <c r="X48" s="72"/>
      <c r="Y48" s="72"/>
      <c r="Z48" s="72"/>
      <c r="AA48" s="72"/>
      <c r="AB48" s="72"/>
      <c r="AC48" s="72"/>
      <c r="AD48" s="72"/>
      <c r="AE48" s="72"/>
      <c r="AF48" s="72"/>
      <c r="AG48" s="72"/>
      <c r="AH48" s="72"/>
      <c r="AI48" s="72"/>
      <c r="AJ48" s="72"/>
      <c r="AK48" s="72"/>
      <c r="AL48" s="72"/>
      <c r="AM48" s="72"/>
    </row>
    <row r="49" spans="1:39" x14ac:dyDescent="0.35">
      <c r="A49" s="72"/>
      <c r="B49" s="72"/>
      <c r="C49" s="72"/>
      <c r="D49" s="72"/>
      <c r="E49" s="72"/>
      <c r="F49" s="72"/>
      <c r="G49" s="72"/>
      <c r="H49" s="72"/>
      <c r="I49" s="72"/>
      <c r="J49" s="72"/>
      <c r="K49" s="72"/>
      <c r="L49" s="72"/>
      <c r="M49" s="81"/>
      <c r="N49" s="81"/>
      <c r="O49" s="81"/>
      <c r="P49" s="81"/>
      <c r="Q49" s="81"/>
      <c r="R49" s="81"/>
      <c r="S49" s="81"/>
      <c r="T49" s="81"/>
      <c r="U49" s="81"/>
      <c r="V49" s="81"/>
      <c r="W49" s="81"/>
      <c r="X49" s="81"/>
      <c r="Y49" s="81"/>
      <c r="Z49" s="81"/>
      <c r="AA49" s="72"/>
      <c r="AB49" s="72"/>
      <c r="AC49" s="72"/>
      <c r="AD49" s="72"/>
      <c r="AE49" s="72"/>
      <c r="AF49" s="72"/>
      <c r="AG49" s="72"/>
      <c r="AH49" s="72"/>
      <c r="AI49" s="72"/>
      <c r="AJ49" s="72"/>
      <c r="AK49" s="72"/>
      <c r="AL49" s="72"/>
      <c r="AM49" s="72"/>
    </row>
    <row r="50" spans="1:39" x14ac:dyDescent="0.35">
      <c r="A50" s="72"/>
      <c r="B50" s="72"/>
      <c r="C50" s="72"/>
      <c r="D50" s="72"/>
      <c r="E50" s="72"/>
      <c r="F50" s="72"/>
      <c r="G50" s="72"/>
      <c r="H50" s="72"/>
      <c r="I50" s="72"/>
      <c r="J50" s="72"/>
      <c r="K50" s="72"/>
      <c r="L50" s="72"/>
      <c r="M50" s="72"/>
      <c r="N50" s="72"/>
      <c r="O50" s="72"/>
      <c r="P50" s="72"/>
      <c r="Q50" s="72"/>
      <c r="R50" s="72"/>
      <c r="S50" s="72"/>
      <c r="T50" s="72"/>
      <c r="U50" s="72"/>
      <c r="V50" s="72"/>
      <c r="W50" s="72"/>
      <c r="X50" s="72"/>
      <c r="Y50" s="72"/>
      <c r="Z50" s="72"/>
      <c r="AA50" s="72"/>
      <c r="AB50" s="72"/>
      <c r="AC50" s="72"/>
      <c r="AD50" s="72"/>
      <c r="AE50" s="72"/>
      <c r="AF50" s="72"/>
      <c r="AG50" s="72"/>
      <c r="AH50" s="72"/>
      <c r="AI50" s="72"/>
      <c r="AJ50" s="72"/>
      <c r="AK50" s="72"/>
      <c r="AL50" s="72"/>
      <c r="AM50" s="72"/>
    </row>
    <row r="51" spans="1:39" x14ac:dyDescent="0.35">
      <c r="A51" s="72"/>
      <c r="B51" s="72"/>
      <c r="C51" s="72"/>
      <c r="D51" s="72"/>
      <c r="E51" s="72"/>
      <c r="F51" s="72"/>
      <c r="G51" s="72"/>
      <c r="H51" s="72"/>
      <c r="I51" s="72"/>
      <c r="J51" s="72"/>
      <c r="K51" s="72"/>
      <c r="L51" s="72"/>
      <c r="M51" s="72"/>
      <c r="N51" s="72"/>
      <c r="O51" s="72"/>
      <c r="P51" s="72"/>
      <c r="Q51" s="72"/>
      <c r="R51" s="72"/>
      <c r="S51" s="72"/>
      <c r="T51" s="72"/>
      <c r="U51" s="72"/>
      <c r="V51" s="72"/>
      <c r="W51" s="72"/>
      <c r="X51" s="72"/>
      <c r="Y51" s="72"/>
      <c r="Z51" s="72"/>
      <c r="AA51" s="72"/>
      <c r="AB51" s="72"/>
      <c r="AC51" s="72"/>
      <c r="AD51" s="72"/>
      <c r="AE51" s="72"/>
      <c r="AF51" s="72"/>
      <c r="AG51" s="72"/>
      <c r="AH51" s="72"/>
      <c r="AI51" s="72"/>
      <c r="AJ51" s="72"/>
      <c r="AK51" s="72"/>
      <c r="AL51" s="72"/>
      <c r="AM51" s="72"/>
    </row>
    <row r="52" spans="1:39" x14ac:dyDescent="0.35">
      <c r="A52" s="72"/>
      <c r="B52" s="72"/>
      <c r="C52" s="72"/>
      <c r="D52" s="72"/>
      <c r="E52" s="72"/>
      <c r="F52" s="72"/>
      <c r="G52" s="72"/>
      <c r="H52" s="72"/>
      <c r="I52" s="72"/>
      <c r="J52" s="72"/>
      <c r="K52" s="72"/>
      <c r="L52" s="72"/>
      <c r="M52" s="72"/>
      <c r="N52" s="72"/>
      <c r="O52" s="72"/>
      <c r="P52" s="72"/>
      <c r="Q52" s="72"/>
      <c r="R52" s="72"/>
      <c r="S52" s="72"/>
      <c r="T52" s="72"/>
      <c r="U52" s="72"/>
      <c r="V52" s="72"/>
      <c r="W52" s="72"/>
      <c r="X52" s="72"/>
      <c r="Y52" s="72"/>
      <c r="Z52" s="72"/>
      <c r="AA52" s="72"/>
      <c r="AB52" s="72"/>
      <c r="AC52" s="72"/>
      <c r="AD52" s="72"/>
      <c r="AE52" s="72"/>
      <c r="AF52" s="72"/>
      <c r="AG52" s="72"/>
      <c r="AH52" s="72"/>
      <c r="AI52" s="72"/>
      <c r="AJ52" s="72"/>
      <c r="AK52" s="72"/>
      <c r="AL52" s="72"/>
      <c r="AM52" s="72"/>
    </row>
    <row r="53" spans="1:39" x14ac:dyDescent="0.35">
      <c r="A53" s="72"/>
      <c r="B53" s="72"/>
      <c r="C53" s="72"/>
      <c r="D53" s="72"/>
      <c r="E53" s="72"/>
      <c r="F53" s="72"/>
      <c r="G53" s="72"/>
      <c r="H53" s="72"/>
      <c r="I53" s="72"/>
      <c r="J53" s="72"/>
      <c r="K53" s="72"/>
      <c r="L53" s="72"/>
      <c r="M53" s="72"/>
      <c r="N53" s="72"/>
      <c r="O53" s="72"/>
      <c r="P53" s="72"/>
      <c r="Q53" s="72"/>
      <c r="R53" s="72"/>
      <c r="S53" s="72"/>
      <c r="T53" s="72"/>
      <c r="U53" s="72"/>
      <c r="V53" s="72"/>
      <c r="W53" s="72"/>
      <c r="X53" s="72"/>
      <c r="Y53" s="72"/>
      <c r="Z53" s="72"/>
      <c r="AA53" s="72"/>
      <c r="AB53" s="72"/>
      <c r="AC53" s="72"/>
      <c r="AD53" s="72"/>
      <c r="AE53" s="72"/>
      <c r="AF53" s="72"/>
      <c r="AG53" s="72"/>
      <c r="AH53" s="72"/>
      <c r="AI53" s="72"/>
      <c r="AJ53" s="72"/>
      <c r="AK53" s="72"/>
      <c r="AL53" s="72"/>
      <c r="AM53" s="72"/>
    </row>
    <row r="54" spans="1:39" x14ac:dyDescent="0.35">
      <c r="A54" s="72"/>
      <c r="B54" s="72"/>
      <c r="C54" s="72"/>
      <c r="D54" s="72"/>
      <c r="E54" s="72"/>
      <c r="F54" s="72"/>
      <c r="G54" s="72"/>
      <c r="H54" s="72"/>
      <c r="I54" s="72"/>
      <c r="J54" s="72"/>
      <c r="K54" s="72"/>
      <c r="L54" s="72"/>
      <c r="M54" s="72"/>
      <c r="N54" s="72"/>
      <c r="O54" s="72"/>
      <c r="P54" s="72"/>
      <c r="Q54" s="72"/>
      <c r="R54" s="72"/>
      <c r="S54" s="72"/>
      <c r="T54" s="72"/>
      <c r="U54" s="72"/>
      <c r="V54" s="72"/>
      <c r="W54" s="72"/>
      <c r="X54" s="72"/>
      <c r="Y54" s="72"/>
      <c r="Z54" s="72"/>
      <c r="AA54" s="72"/>
      <c r="AB54" s="72"/>
      <c r="AC54" s="72"/>
      <c r="AD54" s="72"/>
      <c r="AE54" s="72"/>
      <c r="AF54" s="72"/>
      <c r="AG54" s="72"/>
      <c r="AH54" s="72"/>
      <c r="AI54" s="72"/>
      <c r="AJ54" s="72"/>
      <c r="AK54" s="72"/>
      <c r="AL54" s="72"/>
      <c r="AM54" s="72"/>
    </row>
    <row r="55" spans="1:39" x14ac:dyDescent="0.35">
      <c r="A55" s="72"/>
      <c r="B55" s="72"/>
      <c r="C55" s="72"/>
      <c r="D55" s="72"/>
      <c r="E55" s="72"/>
      <c r="F55" s="72"/>
      <c r="G55" s="72"/>
      <c r="H55" s="72"/>
      <c r="I55" s="72"/>
      <c r="J55" s="72"/>
      <c r="K55" s="72"/>
      <c r="L55" s="72"/>
      <c r="M55" s="72"/>
      <c r="N55" s="72"/>
      <c r="O55" s="72"/>
      <c r="P55" s="72"/>
      <c r="Q55" s="72"/>
      <c r="R55" s="72"/>
      <c r="S55" s="72"/>
      <c r="T55" s="72"/>
      <c r="U55" s="72"/>
      <c r="V55" s="72"/>
      <c r="W55" s="72"/>
      <c r="X55" s="72"/>
      <c r="Y55" s="72"/>
      <c r="Z55" s="72"/>
      <c r="AA55" s="72"/>
      <c r="AB55" s="72"/>
      <c r="AC55" s="72"/>
      <c r="AD55" s="72"/>
      <c r="AE55" s="72"/>
      <c r="AF55" s="72"/>
      <c r="AG55" s="72"/>
      <c r="AH55" s="72"/>
      <c r="AI55" s="72"/>
      <c r="AJ55" s="72"/>
      <c r="AK55" s="72"/>
      <c r="AL55" s="72"/>
      <c r="AM55" s="72"/>
    </row>
    <row r="56" spans="1:39" x14ac:dyDescent="0.35">
      <c r="A56" s="72"/>
      <c r="B56" s="72"/>
      <c r="C56" s="72"/>
      <c r="D56" s="72"/>
      <c r="E56" s="72"/>
      <c r="F56" s="72"/>
      <c r="G56" s="72"/>
      <c r="H56" s="72"/>
      <c r="I56" s="72"/>
      <c r="J56" s="72"/>
      <c r="K56" s="72"/>
      <c r="L56" s="72"/>
      <c r="M56" s="72"/>
      <c r="N56" s="72"/>
      <c r="O56" s="72"/>
      <c r="P56" s="72"/>
      <c r="Q56" s="72"/>
      <c r="R56" s="72"/>
      <c r="S56" s="72"/>
      <c r="T56" s="72"/>
      <c r="U56" s="72"/>
      <c r="V56" s="72"/>
      <c r="W56" s="72"/>
      <c r="X56" s="72"/>
      <c r="Y56" s="72"/>
      <c r="Z56" s="72"/>
      <c r="AA56" s="72"/>
      <c r="AB56" s="72"/>
      <c r="AC56" s="72"/>
      <c r="AD56" s="72"/>
      <c r="AE56" s="72"/>
      <c r="AF56" s="72"/>
      <c r="AG56" s="72"/>
      <c r="AH56" s="72"/>
      <c r="AI56" s="72"/>
      <c r="AJ56" s="72"/>
      <c r="AK56" s="72"/>
      <c r="AL56" s="72"/>
      <c r="AM56" s="72"/>
    </row>
    <row r="57" spans="1:39" x14ac:dyDescent="0.35">
      <c r="A57" s="72"/>
      <c r="B57" s="72"/>
      <c r="C57" s="72"/>
      <c r="D57" s="72"/>
      <c r="E57" s="72"/>
      <c r="F57" s="72"/>
      <c r="G57" s="72"/>
      <c r="H57" s="72"/>
      <c r="I57" s="72"/>
      <c r="J57" s="72"/>
      <c r="K57" s="72"/>
      <c r="L57" s="72"/>
      <c r="M57" s="72"/>
      <c r="N57" s="72"/>
      <c r="O57" s="72"/>
      <c r="P57" s="72"/>
      <c r="Q57" s="72"/>
      <c r="R57" s="72"/>
      <c r="S57" s="72"/>
      <c r="T57" s="72"/>
      <c r="U57" s="72"/>
      <c r="V57" s="72"/>
      <c r="W57" s="72"/>
      <c r="X57" s="72"/>
      <c r="Y57" s="72"/>
      <c r="Z57" s="72"/>
      <c r="AA57" s="72"/>
      <c r="AB57" s="72"/>
      <c r="AC57" s="72"/>
      <c r="AD57" s="72"/>
      <c r="AE57" s="72"/>
      <c r="AF57" s="72"/>
      <c r="AG57" s="72"/>
      <c r="AH57" s="72"/>
      <c r="AI57" s="72"/>
      <c r="AJ57" s="72"/>
      <c r="AK57" s="72"/>
      <c r="AL57" s="72"/>
      <c r="AM57" s="72"/>
    </row>
    <row r="58" spans="1:39" ht="13.5" customHeight="1" x14ac:dyDescent="0.35">
      <c r="A58" s="72"/>
      <c r="B58" s="72"/>
      <c r="C58" s="72"/>
      <c r="D58" s="72"/>
      <c r="E58" s="72"/>
      <c r="F58" s="72"/>
      <c r="G58" s="72"/>
      <c r="H58" s="72"/>
      <c r="I58" s="72"/>
      <c r="J58" s="72"/>
      <c r="K58" s="72"/>
      <c r="L58" s="72"/>
      <c r="M58" s="72"/>
      <c r="N58" s="72"/>
      <c r="O58" s="72"/>
      <c r="P58" s="72"/>
      <c r="Q58" s="72"/>
      <c r="R58" s="72"/>
      <c r="S58" s="72"/>
      <c r="T58" s="72"/>
      <c r="U58" s="72"/>
      <c r="V58" s="72"/>
      <c r="W58" s="72"/>
      <c r="X58" s="72"/>
      <c r="Y58" s="72"/>
      <c r="Z58" s="72"/>
      <c r="AA58" s="72"/>
      <c r="AB58" s="72"/>
      <c r="AC58" s="72"/>
      <c r="AD58" s="72"/>
      <c r="AE58" s="72"/>
      <c r="AF58" s="72"/>
      <c r="AG58" s="72"/>
      <c r="AH58" s="72"/>
      <c r="AI58" s="72"/>
      <c r="AJ58" s="72"/>
      <c r="AK58" s="72"/>
      <c r="AL58" s="72"/>
      <c r="AM58" s="72"/>
    </row>
  </sheetData>
  <sheetProtection algorithmName="SHA-512" hashValue="zOZgFu2XnpwTWoxyhKdRn7frpMwpxebXIeMolTBlWg2nbFwOPdFN8UnqrW01ASVbn5lRscdxxl6TwkrOXypBRw==" saltValue="p+tjxQNC2T1FemLNPwQuqA==" spinCount="100000" sheet="1" objects="1" scenarios="1" selectLockedCells="1"/>
  <pageMargins left="0.7" right="0.7" top="0.75" bottom="0.75" header="0.3" footer="0.3"/>
  <pageSetup scale="25"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7ABFF-B869-4C52-97CA-5FE386BE19E0}">
  <sheetPr>
    <tabColor theme="5" tint="0.39997558519241921"/>
  </sheetPr>
  <dimension ref="A1:N68"/>
  <sheetViews>
    <sheetView topLeftCell="B14" zoomScaleNormal="100" workbookViewId="0">
      <selection activeCell="H59" sqref="H59"/>
    </sheetView>
  </sheetViews>
  <sheetFormatPr defaultRowHeight="14.5" x14ac:dyDescent="0.35"/>
  <cols>
    <col min="1" max="1" width="22.1796875" style="1" customWidth="1"/>
    <col min="2" max="2" width="63.54296875" customWidth="1"/>
    <col min="3" max="3" width="26.81640625" style="9" customWidth="1"/>
    <col min="4" max="4" width="26.453125" style="9" customWidth="1"/>
    <col min="5" max="5" width="25.54296875" style="9" customWidth="1"/>
    <col min="6" max="6" width="26.1796875" customWidth="1"/>
    <col min="7" max="7" width="24.54296875" customWidth="1"/>
    <col min="8" max="8" width="32.1796875" customWidth="1"/>
    <col min="9" max="9" width="15.54296875" customWidth="1"/>
    <col min="10" max="10" width="26.1796875" customWidth="1"/>
    <col min="11" max="11" width="15.54296875" customWidth="1"/>
    <col min="12" max="12" width="20.453125" customWidth="1"/>
  </cols>
  <sheetData>
    <row r="1" spans="1:14" ht="20" thickBot="1" x14ac:dyDescent="0.5">
      <c r="A1" s="2" t="s">
        <v>147</v>
      </c>
      <c r="C1" s="9" t="s">
        <v>148</v>
      </c>
    </row>
    <row r="2" spans="1:14" s="1" customFormat="1" ht="15" thickTop="1" x14ac:dyDescent="0.35">
      <c r="C2" s="10"/>
      <c r="D2" s="10"/>
      <c r="E2" s="10"/>
    </row>
    <row r="3" spans="1:14" s="1" customFormat="1" x14ac:dyDescent="0.35">
      <c r="A3" s="15" t="s">
        <v>127</v>
      </c>
      <c r="B3" s="16">
        <f>'1. Getting Started'!Q68</f>
        <v>5000</v>
      </c>
      <c r="C3"/>
      <c r="D3"/>
      <c r="E3"/>
      <c r="F3"/>
      <c r="G3"/>
      <c r="H3"/>
      <c r="I3"/>
      <c r="J3"/>
      <c r="K3"/>
      <c r="L3"/>
      <c r="M3"/>
    </row>
    <row r="4" spans="1:14" x14ac:dyDescent="0.35">
      <c r="A4" s="34"/>
      <c r="B4" s="35"/>
      <c r="C4" s="19" t="s">
        <v>136</v>
      </c>
      <c r="D4" s="166" t="s">
        <v>138</v>
      </c>
      <c r="E4" s="166"/>
      <c r="F4" s="166"/>
      <c r="G4" s="167" t="s">
        <v>139</v>
      </c>
      <c r="H4" s="168"/>
      <c r="I4" s="169"/>
      <c r="J4" s="168" t="s">
        <v>141</v>
      </c>
      <c r="K4" s="168"/>
      <c r="L4" s="168"/>
      <c r="N4" s="1"/>
    </row>
    <row r="5" spans="1:14" s="31" customFormat="1" ht="33.65" customHeight="1" x14ac:dyDescent="0.35">
      <c r="A5" s="25"/>
      <c r="B5" s="26" t="s">
        <v>123</v>
      </c>
      <c r="C5" s="27" t="s">
        <v>137</v>
      </c>
      <c r="D5" s="28" t="s">
        <v>133</v>
      </c>
      <c r="E5" s="29" t="s">
        <v>134</v>
      </c>
      <c r="F5" s="30" t="s">
        <v>135</v>
      </c>
      <c r="G5" s="33" t="s">
        <v>126</v>
      </c>
      <c r="H5" s="29" t="s">
        <v>131</v>
      </c>
      <c r="I5" s="20" t="s">
        <v>132</v>
      </c>
      <c r="J5" s="33" t="s">
        <v>126</v>
      </c>
      <c r="K5" s="29" t="s">
        <v>131</v>
      </c>
      <c r="L5" s="20" t="s">
        <v>132</v>
      </c>
    </row>
    <row r="6" spans="1:14" x14ac:dyDescent="0.35">
      <c r="A6" s="17" t="s">
        <v>31</v>
      </c>
      <c r="B6" s="18" t="str">
        <f>'1. Getting Started'!K71</f>
        <v>No balconies</v>
      </c>
      <c r="C6" s="24">
        <f>IF(OR('1. Getting Started'!Q71 = "-", '1. Getting Started'!Q71 = ""), 0, '1. Getting Started'!Q71/100)</f>
        <v>0</v>
      </c>
      <c r="D6" s="21">
        <f>VLOOKUP(B6,Table1[[#All],[Name]:[Upfront plus end of life]],9,FALSE)</f>
        <v>7.9319710154127209E-3</v>
      </c>
      <c r="E6" s="22">
        <f>VLOOKUP(B6,Table1[[#All],[Name]:[Upfront plus end of life]],3,FALSE)*(VLOOKUP(B6,Table1[[#All],[Name]:[Upfront plus end of life]],5,FALSE)+VLOOKUP(B6,Table1[[#All],[Name]:[Upfront plus end of life]],6,FALSE))</f>
        <v>0</v>
      </c>
      <c r="F6" s="23">
        <f>VLOOKUP(B6,Table1[[#All],[Name]:[Upfront plus end of life]],4,FALSE)*(VLOOKUP(B6,Table1[[#All],[Name]:[Upfront plus end of life]],5,FALSE)+VLOOKUP(B6,Table1[[#All],[Name]:[Upfront plus end of life]],6,FALSE))</f>
        <v>0</v>
      </c>
      <c r="G6" s="13">
        <f>IF(ISNA(D6),0,$C6*D6)</f>
        <v>0</v>
      </c>
      <c r="H6" s="32">
        <f t="shared" ref="H6:I16" si="0">IF(ISNA(E6),0,$C6*E6)</f>
        <v>0</v>
      </c>
      <c r="I6" s="23">
        <f t="shared" si="0"/>
        <v>0</v>
      </c>
      <c r="J6" s="37">
        <f>IF(ISNA(D6),0,$C6*D6*$B$3*50)/1000</f>
        <v>0</v>
      </c>
      <c r="K6" s="38">
        <f t="shared" ref="K6:L16" si="1">IF(ISNA(E6),0,$C6*E6*$B$3*50)/1000</f>
        <v>0</v>
      </c>
      <c r="L6" s="39">
        <f t="shared" si="1"/>
        <v>0</v>
      </c>
    </row>
    <row r="7" spans="1:14" x14ac:dyDescent="0.35">
      <c r="A7" s="17" t="s">
        <v>29</v>
      </c>
      <c r="B7" s="18" t="str">
        <f>'1. Getting Started'!K72</f>
        <v>Typical apartment - Concrete columns and beams</v>
      </c>
      <c r="C7" s="24">
        <f>IF(OR('1. Getting Started'!Q72 = "-", '1. Getting Started'!Q72 = ""), 0, '1. Getting Started'!Q72/100)</f>
        <v>1</v>
      </c>
      <c r="D7" s="21">
        <f>VLOOKUP(B7,Table1[[#All],[Name]:[Upfront plus end of life]],9,FALSE)</f>
        <v>4.2969211480675458E-2</v>
      </c>
      <c r="E7" s="22">
        <f>VLOOKUP(B7,Table1[[#All],[Name]:[Upfront plus end of life]],3,FALSE)*(VLOOKUP(B7,Table1[[#All],[Name]:[Upfront plus end of life]],5,FALSE)+VLOOKUP(B7,Table1[[#All],[Name]:[Upfront plus end of life]],6,FALSE))</f>
        <v>0</v>
      </c>
      <c r="F7" s="23">
        <f>VLOOKUP(B7,Table1[[#All],[Name]:[Upfront plus end of life]],4,FALSE)*(VLOOKUP(B7,Table1[[#All],[Name]:[Upfront plus end of life]],5,FALSE)+VLOOKUP(B7,Table1[[#All],[Name]:[Upfront plus end of life]],6,FALSE))</f>
        <v>0.24247224493352504</v>
      </c>
      <c r="G7" s="13">
        <f t="shared" ref="G7:G16" si="2">IF(ISNA(D7),0,$C7*D7)</f>
        <v>4.2969211480675458E-2</v>
      </c>
      <c r="H7" s="32">
        <f t="shared" si="0"/>
        <v>0</v>
      </c>
      <c r="I7" s="23">
        <f t="shared" si="0"/>
        <v>0.24247224493352504</v>
      </c>
      <c r="J7" s="37">
        <f t="shared" ref="J7:J16" si="3">IF(ISNA(D7),0,$C7*D7*$B$3*50)/1000</f>
        <v>10.742302870168865</v>
      </c>
      <c r="K7" s="38">
        <f t="shared" si="1"/>
        <v>0</v>
      </c>
      <c r="L7" s="39">
        <f t="shared" si="1"/>
        <v>60.618061233381262</v>
      </c>
    </row>
    <row r="8" spans="1:14" x14ac:dyDescent="0.35">
      <c r="A8" s="17" t="s">
        <v>125</v>
      </c>
      <c r="B8" s="18" t="str">
        <f>'1. Getting Started'!K73</f>
        <v>Typical apartment with concrete structure - Deck</v>
      </c>
      <c r="C8" s="24">
        <f>IF(OR('1. Getting Started'!Q73 = "-", '1. Getting Started'!Q73 = ""), 0, '1. Getting Started'!Q73/100)</f>
        <v>0.3</v>
      </c>
      <c r="D8" s="21">
        <f>VLOOKUP(B8,Table1[[#All],[Name]:[Upfront plus end of life]],9,FALSE)</f>
        <v>1.5548162042523916</v>
      </c>
      <c r="E8" s="22">
        <f>VLOOKUP(B8,Table1[[#All],[Name]:[Upfront plus end of life]],3,FALSE)*(VLOOKUP(B8,Table1[[#All],[Name]:[Upfront plus end of life]],5,FALSE)+VLOOKUP(B8,Table1[[#All],[Name]:[Upfront plus end of life]],6,FALSE))</f>
        <v>0.77535032653316005</v>
      </c>
      <c r="F8" s="23">
        <f>VLOOKUP(B8,Table1[[#All],[Name]:[Upfront plus end of life]],4,FALSE)*(VLOOKUP(B8,Table1[[#All],[Name]:[Upfront plus end of life]],5,FALSE)+VLOOKUP(B8,Table1[[#All],[Name]:[Upfront plus end of life]],6,FALSE))</f>
        <v>3.2156214966066816</v>
      </c>
      <c r="G8" s="13">
        <f t="shared" si="2"/>
        <v>0.46644486127571749</v>
      </c>
      <c r="H8" s="32">
        <f t="shared" si="0"/>
        <v>0.23260509795994799</v>
      </c>
      <c r="I8" s="23">
        <f t="shared" si="0"/>
        <v>0.9646864489820044</v>
      </c>
      <c r="J8" s="37">
        <f t="shared" si="3"/>
        <v>116.61121531892935</v>
      </c>
      <c r="K8" s="38">
        <f t="shared" si="1"/>
        <v>58.151274489986996</v>
      </c>
      <c r="L8" s="39">
        <f t="shared" si="1"/>
        <v>241.17161224550108</v>
      </c>
    </row>
    <row r="9" spans="1:14" x14ac:dyDescent="0.35">
      <c r="A9" s="17" t="s">
        <v>18</v>
      </c>
      <c r="B9" s="18" t="str">
        <f>'1. Getting Started'!K74</f>
        <v>Typical apartment with concrete structure - Foundations</v>
      </c>
      <c r="C9" s="24">
        <f>IF(OR('1. Getting Started'!Q74 = "-", '1. Getting Started'!Q74 = ""), 0, '1. Getting Started'!Q74/100)</f>
        <v>0.8</v>
      </c>
      <c r="D9" s="21">
        <f>VLOOKUP(B9,Table1[[#All],[Name]:[Upfront plus end of life]],9,FALSE)</f>
        <v>0.46019016393401913</v>
      </c>
      <c r="E9" s="22">
        <f>VLOOKUP(B9,Table1[[#All],[Name]:[Upfront plus end of life]],3,FALSE)*(VLOOKUP(B9,Table1[[#All],[Name]:[Upfront plus end of life]],5,FALSE)+VLOOKUP(B9,Table1[[#All],[Name]:[Upfront plus end of life]],6,FALSE))</f>
        <v>0</v>
      </c>
      <c r="F9" s="23">
        <f>VLOOKUP(B9,Table1[[#All],[Name]:[Upfront plus end of life]],4,FALSE)*(VLOOKUP(B9,Table1[[#All],[Name]:[Upfront plus end of life]],5,FALSE)+VLOOKUP(B9,Table1[[#All],[Name]:[Upfront plus end of life]],6,FALSE))</f>
        <v>1.5498170881387889</v>
      </c>
      <c r="G9" s="13">
        <f t="shared" si="2"/>
        <v>0.36815213114721534</v>
      </c>
      <c r="H9" s="32">
        <f t="shared" si="0"/>
        <v>0</v>
      </c>
      <c r="I9" s="23">
        <f t="shared" si="0"/>
        <v>1.2398536705110312</v>
      </c>
      <c r="J9" s="37">
        <f t="shared" si="3"/>
        <v>92.038032786803825</v>
      </c>
      <c r="K9" s="38">
        <f t="shared" si="1"/>
        <v>0</v>
      </c>
      <c r="L9" s="39">
        <f t="shared" si="1"/>
        <v>309.96341762775785</v>
      </c>
    </row>
    <row r="10" spans="1:14" x14ac:dyDescent="0.35">
      <c r="A10" s="17" t="s">
        <v>4</v>
      </c>
      <c r="B10" s="18" t="str">
        <f>'1. Getting Started'!K75</f>
        <v>Typical row house with concrete elements structure - Ground floor slab</v>
      </c>
      <c r="C10" s="24">
        <f>IF(OR('1. Getting Started'!Q75 = "-", '1. Getting Started'!Q75 = ""), 0, '1. Getting Started'!Q75/100)</f>
        <v>0.3</v>
      </c>
      <c r="D10" s="21">
        <f>VLOOKUP(B10,Table1[[#All],[Name]:[Upfront plus end of life]],9,FALSE)</f>
        <v>0.6559992714018319</v>
      </c>
      <c r="E10" s="22">
        <f>VLOOKUP(B10,Table1[[#All],[Name]:[Upfront plus end of life]],3,FALSE)*(VLOOKUP(B10,Table1[[#All],[Name]:[Upfront plus end of life]],5,FALSE)+VLOOKUP(B10,Table1[[#All],[Name]:[Upfront plus end of life]],6,FALSE))</f>
        <v>3.4306741567498966E-2</v>
      </c>
      <c r="F10" s="23">
        <f>VLOOKUP(B10,Table1[[#All],[Name]:[Upfront plus end of life]],4,FALSE)*(VLOOKUP(B10,Table1[[#All],[Name]:[Upfront plus end of life]],5,FALSE)+VLOOKUP(B10,Table1[[#All],[Name]:[Upfront plus end of life]],6,FALSE))</f>
        <v>1.4125291635635395</v>
      </c>
      <c r="G10" s="13">
        <f t="shared" si="2"/>
        <v>0.19679978142054957</v>
      </c>
      <c r="H10" s="32">
        <f t="shared" si="0"/>
        <v>1.029202247024969E-2</v>
      </c>
      <c r="I10" s="23">
        <f t="shared" si="0"/>
        <v>0.42375874906906186</v>
      </c>
      <c r="J10" s="37">
        <f t="shared" si="3"/>
        <v>49.199945355137395</v>
      </c>
      <c r="K10" s="38">
        <f t="shared" si="1"/>
        <v>2.5730056175624223</v>
      </c>
      <c r="L10" s="39">
        <f t="shared" si="1"/>
        <v>105.93968726726546</v>
      </c>
    </row>
    <row r="11" spans="1:14" x14ac:dyDescent="0.35">
      <c r="A11" s="17" t="s">
        <v>3</v>
      </c>
      <c r="B11" s="18" t="str">
        <f>'1. Getting Started'!K76</f>
        <v>Typical row house with timber structure - Inner wall</v>
      </c>
      <c r="C11" s="24">
        <f>IF(OR('1. Getting Started'!Q76 = "-", '1. Getting Started'!Q76 = ""), 0, '1. Getting Started'!Q76/100)</f>
        <v>0.3</v>
      </c>
      <c r="D11" s="21">
        <f>VLOOKUP(B11,Table1[[#All],[Name]:[Upfront plus end of life]],9,FALSE)</f>
        <v>0.35148500190629134</v>
      </c>
      <c r="E11" s="22">
        <f>VLOOKUP(B11,Table1[[#All],[Name]:[Upfront plus end of life]],3,FALSE)*(VLOOKUP(B11,Table1[[#All],[Name]:[Upfront plus end of life]],5,FALSE)+VLOOKUP(B11,Table1[[#All],[Name]:[Upfront plus end of life]],6,FALSE))</f>
        <v>0.23720781033081209</v>
      </c>
      <c r="F11" s="23">
        <f>VLOOKUP(B11,Table1[[#All],[Name]:[Upfront plus end of life]],4,FALSE)*(VLOOKUP(B11,Table1[[#All],[Name]:[Upfront plus end of life]],5,FALSE)+VLOOKUP(B11,Table1[[#All],[Name]:[Upfront plus end of life]],6,FALSE))</f>
        <v>0.47119491449560086</v>
      </c>
      <c r="G11" s="13">
        <f t="shared" si="2"/>
        <v>0.1054455005718874</v>
      </c>
      <c r="H11" s="32">
        <f t="shared" si="0"/>
        <v>7.116234309924363E-2</v>
      </c>
      <c r="I11" s="23">
        <f t="shared" si="0"/>
        <v>0.14135847434868026</v>
      </c>
      <c r="J11" s="37">
        <f t="shared" si="3"/>
        <v>26.361375142971852</v>
      </c>
      <c r="K11" s="38">
        <f t="shared" si="1"/>
        <v>17.790585774810907</v>
      </c>
      <c r="L11" s="39">
        <f t="shared" si="1"/>
        <v>35.339618587170065</v>
      </c>
    </row>
    <row r="12" spans="1:14" x14ac:dyDescent="0.35">
      <c r="A12" s="17" t="s">
        <v>2</v>
      </c>
      <c r="B12" s="18" t="str">
        <f>'1. Getting Started'!K77</f>
        <v>Typical row house with concrete elements structure - Outer wall</v>
      </c>
      <c r="C12" s="24">
        <f>IF(OR('1. Getting Started'!Q77 = "-", '1. Getting Started'!Q77 = ""), 0, '1. Getting Started'!Q77/100)</f>
        <v>0.4</v>
      </c>
      <c r="D12" s="21">
        <f>VLOOKUP(B12,Table1[[#All],[Name]:[Upfront plus end of life]],9,FALSE)</f>
        <v>1.0274729370112063</v>
      </c>
      <c r="E12" s="22">
        <f>VLOOKUP(B12,Table1[[#All],[Name]:[Upfront plus end of life]],3,FALSE)*(VLOOKUP(B12,Table1[[#All],[Name]:[Upfront plus end of life]],5,FALSE)+VLOOKUP(B12,Table1[[#All],[Name]:[Upfront plus end of life]],6,FALSE))</f>
        <v>0.73161735012358642</v>
      </c>
      <c r="F12" s="23">
        <f>VLOOKUP(B12,Table1[[#All],[Name]:[Upfront plus end of life]],4,FALSE)*(VLOOKUP(B12,Table1[[#All],[Name]:[Upfront plus end of life]],5,FALSE)+VLOOKUP(B12,Table1[[#All],[Name]:[Upfront plus end of life]],6,FALSE))</f>
        <v>1.4108667935695649</v>
      </c>
      <c r="G12" s="13">
        <f t="shared" si="2"/>
        <v>0.41098917480448255</v>
      </c>
      <c r="H12" s="32">
        <f t="shared" si="0"/>
        <v>0.29264694004943459</v>
      </c>
      <c r="I12" s="23">
        <f t="shared" si="0"/>
        <v>0.56434671742782594</v>
      </c>
      <c r="J12" s="37">
        <f t="shared" si="3"/>
        <v>102.74729370112064</v>
      </c>
      <c r="K12" s="38">
        <f t="shared" si="1"/>
        <v>73.161735012358648</v>
      </c>
      <c r="L12" s="39">
        <f t="shared" si="1"/>
        <v>141.08667935695647</v>
      </c>
    </row>
    <row r="13" spans="1:14" x14ac:dyDescent="0.35">
      <c r="A13" s="17" t="s">
        <v>1</v>
      </c>
      <c r="B13" s="18" t="str">
        <f>'1. Getting Started'!K78</f>
        <v>Typical apartment with timber structure - Roof</v>
      </c>
      <c r="C13" s="24">
        <f>IF(OR('1. Getting Started'!Q78 = "-", '1. Getting Started'!Q78 = ""), 0, '1. Getting Started'!Q78/100)</f>
        <v>0.4</v>
      </c>
      <c r="D13" s="21">
        <f>VLOOKUP(B13,Table1[[#All],[Name]:[Upfront plus end of life]],9,FALSE)</f>
        <v>0.48634424392603909</v>
      </c>
      <c r="E13" s="22">
        <f>VLOOKUP(B13,Table1[[#All],[Name]:[Upfront plus end of life]],3,FALSE)*(VLOOKUP(B13,Table1[[#All],[Name]:[Upfront plus end of life]],5,FALSE)+VLOOKUP(B13,Table1[[#All],[Name]:[Upfront plus end of life]],6,FALSE))</f>
        <v>9.2094119039123262E-2</v>
      </c>
      <c r="F13" s="23">
        <f>VLOOKUP(B13,Table1[[#All],[Name]:[Upfront plus end of life]],4,FALSE)*(VLOOKUP(B13,Table1[[#All],[Name]:[Upfront plus end of life]],5,FALSE)+VLOOKUP(B13,Table1[[#All],[Name]:[Upfront plus end of life]],6,FALSE))</f>
        <v>1.1080951548280049</v>
      </c>
      <c r="G13" s="13">
        <f t="shared" si="2"/>
        <v>0.19453769757041564</v>
      </c>
      <c r="H13" s="32">
        <f t="shared" si="0"/>
        <v>3.6837647615649304E-2</v>
      </c>
      <c r="I13" s="23">
        <f t="shared" si="0"/>
        <v>0.44323806193120197</v>
      </c>
      <c r="J13" s="37">
        <f t="shared" si="3"/>
        <v>48.634424392603911</v>
      </c>
      <c r="K13" s="38">
        <f t="shared" si="1"/>
        <v>9.2094119039123257</v>
      </c>
      <c r="L13" s="39">
        <f t="shared" si="1"/>
        <v>110.80951548280051</v>
      </c>
    </row>
    <row r="14" spans="1:14" x14ac:dyDescent="0.35">
      <c r="A14" s="17" t="s">
        <v>36</v>
      </c>
      <c r="B14" s="18" t="str">
        <f>'1. Getting Started'!K79</f>
        <v>Typical apartment building - Stairs</v>
      </c>
      <c r="C14" s="24">
        <f>IF(OR('1. Getting Started'!Q79 = "-", '1. Getting Started'!Q79 = ""), 0, '1. Getting Started'!Q79/100)</f>
        <v>0.6</v>
      </c>
      <c r="D14" s="21">
        <f>VLOOKUP(B14,Table1[[#All],[Name]:[Upfront plus end of life]],9,FALSE)</f>
        <v>7.3659090495667975E-2</v>
      </c>
      <c r="E14" s="22">
        <f>VLOOKUP(B14,Table1[[#All],[Name]:[Upfront plus end of life]],3,FALSE)*(VLOOKUP(B14,Table1[[#All],[Name]:[Upfront plus end of life]],5,FALSE)+VLOOKUP(B14,Table1[[#All],[Name]:[Upfront plus end of life]],6,FALSE))</f>
        <v>0</v>
      </c>
      <c r="F14" s="23">
        <f>VLOOKUP(B14,Table1[[#All],[Name]:[Upfront plus end of life]],4,FALSE)*(VLOOKUP(B14,Table1[[#All],[Name]:[Upfront plus end of life]],5,FALSE)+VLOOKUP(B14,Table1[[#All],[Name]:[Upfront plus end of life]],6,FALSE))</f>
        <v>0.32528809535588588</v>
      </c>
      <c r="G14" s="13">
        <f t="shared" si="2"/>
        <v>4.4195454297400787E-2</v>
      </c>
      <c r="H14" s="32">
        <f t="shared" si="0"/>
        <v>0</v>
      </c>
      <c r="I14" s="23">
        <f t="shared" si="0"/>
        <v>0.19517285721353153</v>
      </c>
      <c r="J14" s="37">
        <f t="shared" si="3"/>
        <v>11.048863574350198</v>
      </c>
      <c r="K14" s="38">
        <f t="shared" si="1"/>
        <v>0</v>
      </c>
      <c r="L14" s="39">
        <f t="shared" si="1"/>
        <v>48.793214303382882</v>
      </c>
    </row>
    <row r="15" spans="1:14" x14ac:dyDescent="0.35">
      <c r="A15" s="17" t="s">
        <v>21</v>
      </c>
      <c r="B15" s="18" t="str">
        <f>'1. Getting Started'!K80</f>
        <v>Typical apartment with concrete structure - Technical installations</v>
      </c>
      <c r="C15" s="24">
        <f>IF(OR('1. Getting Started'!Q80 = "-", '1. Getting Started'!Q80 = ""), 0, '1. Getting Started'!Q80/100)</f>
        <v>0.6</v>
      </c>
      <c r="D15" s="21">
        <f>VLOOKUP(B15,Table1[[#All],[Name]:[Upfront plus end of life]],9,FALSE)</f>
        <v>0.4153734025359756</v>
      </c>
      <c r="E15" s="22">
        <f>VLOOKUP(B15,Table1[[#All],[Name]:[Upfront plus end of life]],3,FALSE)*(VLOOKUP(B15,Table1[[#All],[Name]:[Upfront plus end of life]],5,FALSE)+VLOOKUP(B15,Table1[[#All],[Name]:[Upfront plus end of life]],6,FALSE))</f>
        <v>0</v>
      </c>
      <c r="F15" s="23">
        <f>VLOOKUP(B15,Table1[[#All],[Name]:[Upfront plus end of life]],4,FALSE)*(VLOOKUP(B15,Table1[[#All],[Name]:[Upfront plus end of life]],5,FALSE)+VLOOKUP(B15,Table1[[#All],[Name]:[Upfront plus end of life]],6,FALSE))</f>
        <v>1.7481859137915721</v>
      </c>
      <c r="G15" s="13">
        <f t="shared" si="2"/>
        <v>0.24922404152158534</v>
      </c>
      <c r="H15" s="32">
        <f t="shared" si="0"/>
        <v>0</v>
      </c>
      <c r="I15" s="23">
        <f t="shared" si="0"/>
        <v>1.0489115482749432</v>
      </c>
      <c r="J15" s="37">
        <f t="shared" si="3"/>
        <v>62.306010380396337</v>
      </c>
      <c r="K15" s="38">
        <f t="shared" si="1"/>
        <v>0</v>
      </c>
      <c r="L15" s="39">
        <f t="shared" si="1"/>
        <v>262.22788706873581</v>
      </c>
    </row>
    <row r="16" spans="1:14" x14ac:dyDescent="0.35">
      <c r="A16" s="17" t="s">
        <v>33</v>
      </c>
      <c r="B16" s="18" t="str">
        <f>'1. Getting Started'!K81</f>
        <v>Typical apartment with concrete structure - Windows and doors</v>
      </c>
      <c r="C16" s="24">
        <f>IF(OR('1. Getting Started'!Q81 = "-", '1. Getting Started'!Q81 = ""), 0, '1. Getting Started'!Q81/100)</f>
        <v>0.4</v>
      </c>
      <c r="D16" s="21">
        <f>VLOOKUP(B16,Table1[[#All],[Name]:[Upfront plus end of life]],9,FALSE)</f>
        <v>0.36930442285144838</v>
      </c>
      <c r="E16" s="22">
        <f>VLOOKUP(B16,Table1[[#All],[Name]:[Upfront plus end of life]],3,FALSE)*(VLOOKUP(B16,Table1[[#All],[Name]:[Upfront plus end of life]],5,FALSE)+VLOOKUP(B16,Table1[[#All],[Name]:[Upfront plus end of life]],6,FALSE))</f>
        <v>0.11090682233059275</v>
      </c>
      <c r="F16" s="23">
        <f>VLOOKUP(B16,Table1[[#All],[Name]:[Upfront plus end of life]],4,FALSE)*(VLOOKUP(B16,Table1[[#All],[Name]:[Upfront plus end of life]],5,FALSE)+VLOOKUP(B16,Table1[[#All],[Name]:[Upfront plus end of life]],6,FALSE))</f>
        <v>0.72442789453680478</v>
      </c>
      <c r="G16" s="13">
        <f t="shared" si="2"/>
        <v>0.14772176914057936</v>
      </c>
      <c r="H16" s="32">
        <f t="shared" si="0"/>
        <v>4.4362728932237104E-2</v>
      </c>
      <c r="I16" s="23">
        <f t="shared" si="0"/>
        <v>0.2897711578147219</v>
      </c>
      <c r="J16" s="37">
        <f t="shared" si="3"/>
        <v>36.930442285144842</v>
      </c>
      <c r="K16" s="38">
        <f t="shared" si="1"/>
        <v>11.090682233059276</v>
      </c>
      <c r="L16" s="39">
        <f t="shared" si="1"/>
        <v>72.442789453680462</v>
      </c>
    </row>
    <row r="17" spans="1:12" x14ac:dyDescent="0.35">
      <c r="A17" s="17"/>
      <c r="B17" s="18"/>
      <c r="C17" s="24"/>
      <c r="D17" s="21"/>
      <c r="E17" s="22"/>
      <c r="F17" s="23"/>
      <c r="G17" s="13"/>
      <c r="H17" s="32"/>
      <c r="I17" s="23"/>
      <c r="J17" s="37"/>
      <c r="K17" s="38"/>
      <c r="L17" s="39"/>
    </row>
    <row r="18" spans="1:12" x14ac:dyDescent="0.35">
      <c r="A18" s="17"/>
      <c r="B18" s="18"/>
      <c r="C18" s="24"/>
      <c r="D18" s="21"/>
      <c r="E18" s="22"/>
      <c r="F18" s="36" t="s">
        <v>140</v>
      </c>
      <c r="G18" s="14">
        <f>SUM(G6:G16)</f>
        <v>2.2264796232305089</v>
      </c>
      <c r="H18" s="29">
        <f t="shared" ref="H18:L18" si="4">SUM(H6:H16)</f>
        <v>0.68790678012676232</v>
      </c>
      <c r="I18" s="20">
        <f t="shared" si="4"/>
        <v>5.5535699305065283</v>
      </c>
      <c r="J18" s="40">
        <f t="shared" si="4"/>
        <v>556.61990580762722</v>
      </c>
      <c r="K18" s="41">
        <f t="shared" si="4"/>
        <v>171.97669503169058</v>
      </c>
      <c r="L18" s="42">
        <f t="shared" si="4"/>
        <v>1388.3924826266316</v>
      </c>
    </row>
    <row r="19" spans="1:12" x14ac:dyDescent="0.35">
      <c r="F19" s="5"/>
      <c r="G19" s="5"/>
      <c r="H19" s="5"/>
      <c r="I19" s="5"/>
      <c r="J19" s="5"/>
      <c r="K19" s="5"/>
      <c r="L19" s="5"/>
    </row>
    <row r="20" spans="1:12" ht="20" thickBot="1" x14ac:dyDescent="0.5">
      <c r="A20" s="2" t="s">
        <v>146</v>
      </c>
      <c r="C20" s="9" t="s">
        <v>142</v>
      </c>
    </row>
    <row r="21" spans="1:12" ht="15" thickTop="1" x14ac:dyDescent="0.35">
      <c r="B21" s="1"/>
      <c r="C21" s="10"/>
      <c r="D21" s="10"/>
      <c r="E21" s="10"/>
      <c r="F21" s="1"/>
      <c r="G21" s="1"/>
      <c r="H21" s="1"/>
      <c r="I21" s="1"/>
      <c r="J21" s="1"/>
      <c r="K21" s="1"/>
      <c r="L21" s="1"/>
    </row>
    <row r="22" spans="1:12" x14ac:dyDescent="0.35">
      <c r="A22" s="43" t="s">
        <v>127</v>
      </c>
      <c r="B22" s="44">
        <f>'1. Getting Started'!Q68</f>
        <v>5000</v>
      </c>
      <c r="C22"/>
      <c r="D22"/>
      <c r="E22"/>
    </row>
    <row r="23" spans="1:12" x14ac:dyDescent="0.35">
      <c r="A23" s="66"/>
      <c r="B23" s="67"/>
      <c r="C23" s="45" t="s">
        <v>136</v>
      </c>
      <c r="D23" s="170" t="s">
        <v>144</v>
      </c>
      <c r="E23" s="170"/>
      <c r="F23" s="170"/>
      <c r="G23" s="171" t="s">
        <v>139</v>
      </c>
      <c r="H23" s="172"/>
      <c r="I23" s="173"/>
      <c r="J23" s="172" t="s">
        <v>141</v>
      </c>
      <c r="K23" s="172"/>
      <c r="L23" s="172"/>
    </row>
    <row r="24" spans="1:12" ht="29" x14ac:dyDescent="0.35">
      <c r="A24" s="68"/>
      <c r="B24" s="69" t="s">
        <v>123</v>
      </c>
      <c r="C24" s="46" t="s">
        <v>143</v>
      </c>
      <c r="D24" s="48" t="s">
        <v>133</v>
      </c>
      <c r="E24" s="55" t="s">
        <v>134</v>
      </c>
      <c r="F24" s="60" t="s">
        <v>135</v>
      </c>
      <c r="G24" s="51" t="s">
        <v>145</v>
      </c>
      <c r="H24" s="55" t="s">
        <v>131</v>
      </c>
      <c r="I24" s="63" t="s">
        <v>132</v>
      </c>
      <c r="J24" s="51" t="s">
        <v>145</v>
      </c>
      <c r="K24" s="55" t="s">
        <v>131</v>
      </c>
      <c r="L24" s="63" t="s">
        <v>132</v>
      </c>
    </row>
    <row r="25" spans="1:12" x14ac:dyDescent="0.35">
      <c r="A25" s="70" t="s">
        <v>31</v>
      </c>
      <c r="B25" s="71" t="str">
        <f>'1. Getting Started'!K71</f>
        <v>No balconies</v>
      </c>
      <c r="C25" s="47">
        <f>IF(OR('1. Getting Started'!Q71 = "-", '1. Getting Started'!Q71 = ""), 0, '1. Getting Started'!Q71/100)</f>
        <v>0</v>
      </c>
      <c r="D25" s="49">
        <f>VLOOKUP(B25,Table1[[#All],[Name]:[Upfront plus end of life]],8,FALSE)</f>
        <v>3.9659855077063609E-4</v>
      </c>
      <c r="E25" s="56">
        <f>VLOOKUP(B25,Table1[[#All],[Name]:[Upfront plus end of life]],3,FALSE)*VLOOKUP(B25,Table1[[#All],[Name]:[Upfront plus end of life]],6,FALSE)</f>
        <v>0</v>
      </c>
      <c r="F25" s="61">
        <f>VLOOKUP(B25,Table1[[#All],[Name]:[Upfront plus end of life]],4,FALSE)*VLOOKUP(B25,Table1[[#All],[Name]:[Upfront plus end of life]],6,FALSE)</f>
        <v>0</v>
      </c>
      <c r="G25" s="52">
        <f>IF(ISNA(D25),0,$C25*D25)</f>
        <v>0</v>
      </c>
      <c r="H25" s="57">
        <f t="shared" ref="H25:H35" si="5">IF(ISNA(E25),0,$C25*E25)</f>
        <v>0</v>
      </c>
      <c r="I25" s="61">
        <f t="shared" ref="I25:I35" si="6">IF(ISNA(F25),0,$C25*F25)</f>
        <v>0</v>
      </c>
      <c r="J25" s="53">
        <f>IF(ISNA(D25),0,$C25*D25*$B$22*50)/1000</f>
        <v>0</v>
      </c>
      <c r="K25" s="58">
        <f>IF(ISNA(E25),0,$C25*E25*$B$22*50)/1000</f>
        <v>0</v>
      </c>
      <c r="L25" s="64">
        <f>IF(ISNA(F25),0,$C25*F25*$B$22*50)/1000</f>
        <v>0</v>
      </c>
    </row>
    <row r="26" spans="1:12" x14ac:dyDescent="0.35">
      <c r="A26" s="70" t="s">
        <v>29</v>
      </c>
      <c r="B26" s="71" t="str">
        <f>'1. Getting Started'!K72</f>
        <v>Typical apartment - Concrete columns and beams</v>
      </c>
      <c r="C26" s="47">
        <f>IF(OR('1. Getting Started'!Q72 = "-", '1. Getting Started'!Q72 = ""), 0, '1. Getting Started'!Q72/100)</f>
        <v>1</v>
      </c>
      <c r="D26" s="49">
        <f>VLOOKUP(B26,Table1[[#All],[Name]:[Upfront plus end of life]],8,FALSE)</f>
        <v>1.2890763444202637E-3</v>
      </c>
      <c r="E26" s="56">
        <f>VLOOKUP(B26,Table1[[#All],[Name]:[Upfront plus end of life]],3,FALSE)*VLOOKUP(B26,Table1[[#All],[Name]:[Upfront plus end of life]],6,FALSE)</f>
        <v>0</v>
      </c>
      <c r="F26" s="61">
        <f>VLOOKUP(B26,Table1[[#All],[Name]:[Upfront plus end of life]],4,FALSE)*VLOOKUP(B26,Table1[[#All],[Name]:[Upfront plus end of life]],6,FALSE)</f>
        <v>7.2741673480057507E-3</v>
      </c>
      <c r="G26" s="52">
        <f t="shared" ref="G26:G35" si="7">IF(ISNA(D26),0,$C26*D26)</f>
        <v>1.2890763444202637E-3</v>
      </c>
      <c r="H26" s="57">
        <f t="shared" si="5"/>
        <v>0</v>
      </c>
      <c r="I26" s="61">
        <f t="shared" si="6"/>
        <v>7.2741673480057507E-3</v>
      </c>
      <c r="J26" s="53">
        <f t="shared" ref="J26:J35" si="8">IF(ISNA(D26),0,$C26*D26*$B$22*50)/1000</f>
        <v>0.32226908610506594</v>
      </c>
      <c r="K26" s="58">
        <f t="shared" ref="K26:K35" si="9">IF(ISNA(E26),0,$C26*E26*$B$22*50)/1000</f>
        <v>0</v>
      </c>
      <c r="L26" s="64">
        <f t="shared" ref="L26:L35" si="10">IF(ISNA(F26),0,$C26*F26*$B$22*50)/1000</f>
        <v>1.8185418370014379</v>
      </c>
    </row>
    <row r="27" spans="1:12" x14ac:dyDescent="0.35">
      <c r="A27" s="70" t="s">
        <v>125</v>
      </c>
      <c r="B27" s="71" t="str">
        <f>'1. Getting Started'!K73</f>
        <v>Typical apartment with concrete structure - Deck</v>
      </c>
      <c r="C27" s="47">
        <f>IF(OR('1. Getting Started'!Q73 = "-", '1. Getting Started'!Q73 = ""), 0, '1. Getting Started'!Q73/100)</f>
        <v>0.3</v>
      </c>
      <c r="D27" s="49">
        <f>VLOOKUP(B27,Table1[[#All],[Name]:[Upfront plus end of life]],8,FALSE)</f>
        <v>0.23322243063785875</v>
      </c>
      <c r="E27" s="56">
        <f>VLOOKUP(B27,Table1[[#All],[Name]:[Upfront plus end of life]],3,FALSE)*VLOOKUP(B27,Table1[[#All],[Name]:[Upfront plus end of life]],6,FALSE)</f>
        <v>0.116302548979974</v>
      </c>
      <c r="F27" s="61">
        <f>VLOOKUP(B27,Table1[[#All],[Name]:[Upfront plus end of life]],4,FALSE)*VLOOKUP(B27,Table1[[#All],[Name]:[Upfront plus end of life]],6,FALSE)</f>
        <v>0.4823432244910022</v>
      </c>
      <c r="G27" s="52">
        <f t="shared" si="7"/>
        <v>6.9966729191357616E-2</v>
      </c>
      <c r="H27" s="57">
        <f t="shared" si="5"/>
        <v>3.4890764693992195E-2</v>
      </c>
      <c r="I27" s="61">
        <f t="shared" si="6"/>
        <v>0.14470296734730065</v>
      </c>
      <c r="J27" s="53">
        <f t="shared" si="8"/>
        <v>17.491682297839404</v>
      </c>
      <c r="K27" s="58">
        <f t="shared" si="9"/>
        <v>8.722691173498049</v>
      </c>
      <c r="L27" s="64">
        <f t="shared" si="10"/>
        <v>36.175741836825168</v>
      </c>
    </row>
    <row r="28" spans="1:12" x14ac:dyDescent="0.35">
      <c r="A28" s="70" t="s">
        <v>18</v>
      </c>
      <c r="B28" s="71" t="str">
        <f>'1. Getting Started'!K74</f>
        <v>Typical apartment with concrete structure - Foundations</v>
      </c>
      <c r="C28" s="47">
        <f>IF(OR('1. Getting Started'!Q74 = "-", '1. Getting Started'!Q74 = ""), 0, '1. Getting Started'!Q74/100)</f>
        <v>0.8</v>
      </c>
      <c r="D28" s="49">
        <f>VLOOKUP(B28,Table1[[#All],[Name]:[Upfront plus end of life]],8,FALSE)</f>
        <v>2.3009508196700959E-2</v>
      </c>
      <c r="E28" s="56">
        <f>VLOOKUP(B28,Table1[[#All],[Name]:[Upfront plus end of life]],3,FALSE)*VLOOKUP(B28,Table1[[#All],[Name]:[Upfront plus end of life]],6,FALSE)</f>
        <v>0</v>
      </c>
      <c r="F28" s="61">
        <f>VLOOKUP(B28,Table1[[#All],[Name]:[Upfront plus end of life]],4,FALSE)*VLOOKUP(B28,Table1[[#All],[Name]:[Upfront plus end of life]],6,FALSE)</f>
        <v>7.7490854406939452E-2</v>
      </c>
      <c r="G28" s="52">
        <f t="shared" si="7"/>
        <v>1.8407606557360769E-2</v>
      </c>
      <c r="H28" s="57">
        <f t="shared" si="5"/>
        <v>0</v>
      </c>
      <c r="I28" s="61">
        <f t="shared" si="6"/>
        <v>6.1992683525551567E-2</v>
      </c>
      <c r="J28" s="53">
        <f t="shared" si="8"/>
        <v>4.6019016393401913</v>
      </c>
      <c r="K28" s="58">
        <f t="shared" si="9"/>
        <v>0</v>
      </c>
      <c r="L28" s="64">
        <f t="shared" si="10"/>
        <v>15.498170881387892</v>
      </c>
    </row>
    <row r="29" spans="1:12" x14ac:dyDescent="0.35">
      <c r="A29" s="70" t="s">
        <v>4</v>
      </c>
      <c r="B29" s="71" t="str">
        <f>'1. Getting Started'!K75</f>
        <v>Typical row house with concrete elements structure - Ground floor slab</v>
      </c>
      <c r="C29" s="47">
        <f>IF(OR('1. Getting Started'!Q75 = "-", '1. Getting Started'!Q75 = ""), 0, '1. Getting Started'!Q75/100)</f>
        <v>0.3</v>
      </c>
      <c r="D29" s="49">
        <f>VLOOKUP(B29,Table1[[#All],[Name]:[Upfront plus end of life]],8,FALSE)</f>
        <v>0.26239970856073275</v>
      </c>
      <c r="E29" s="56">
        <f>VLOOKUP(B29,Table1[[#All],[Name]:[Upfront plus end of life]],3,FALSE)*VLOOKUP(B29,Table1[[#All],[Name]:[Upfront plus end of life]],6,FALSE)</f>
        <v>1.3722696626999587E-2</v>
      </c>
      <c r="F29" s="61">
        <f>VLOOKUP(B29,Table1[[#All],[Name]:[Upfront plus end of life]],4,FALSE)*VLOOKUP(B29,Table1[[#All],[Name]:[Upfront plus end of life]],6,FALSE)</f>
        <v>0.56501166542541581</v>
      </c>
      <c r="G29" s="52">
        <f t="shared" si="7"/>
        <v>7.8719912568219821E-2</v>
      </c>
      <c r="H29" s="57">
        <f t="shared" si="5"/>
        <v>4.1168089880998758E-3</v>
      </c>
      <c r="I29" s="61">
        <f t="shared" si="6"/>
        <v>0.16950349962762473</v>
      </c>
      <c r="J29" s="53">
        <f t="shared" si="8"/>
        <v>19.679978142054956</v>
      </c>
      <c r="K29" s="58">
        <f t="shared" si="9"/>
        <v>1.0292022470249689</v>
      </c>
      <c r="L29" s="64">
        <f t="shared" si="10"/>
        <v>42.375874906906184</v>
      </c>
    </row>
    <row r="30" spans="1:12" x14ac:dyDescent="0.35">
      <c r="A30" s="70" t="s">
        <v>3</v>
      </c>
      <c r="B30" s="71" t="str">
        <f>'1. Getting Started'!K76</f>
        <v>Typical row house with timber structure - Inner wall</v>
      </c>
      <c r="C30" s="47">
        <f>IF(OR('1. Getting Started'!Q76 = "-", '1. Getting Started'!Q76 = ""), 0, '1. Getting Started'!Q76/100)</f>
        <v>0.3</v>
      </c>
      <c r="D30" s="49">
        <f>VLOOKUP(B30,Table1[[#All],[Name]:[Upfront plus end of life]],8,FALSE)</f>
        <v>0.27110766732185332</v>
      </c>
      <c r="E30" s="56">
        <f>VLOOKUP(B30,Table1[[#All],[Name]:[Upfront plus end of life]],3,FALSE)*VLOOKUP(B30,Table1[[#All],[Name]:[Upfront plus end of life]],6,FALSE)</f>
        <v>0.18296330079670464</v>
      </c>
      <c r="F30" s="61">
        <f>VLOOKUP(B30,Table1[[#All],[Name]:[Upfront plus end of life]],4,FALSE)*VLOOKUP(B30,Table1[[#All],[Name]:[Upfront plus end of life]],6,FALSE)</f>
        <v>0.36344240417086182</v>
      </c>
      <c r="G30" s="52">
        <f t="shared" si="7"/>
        <v>8.133230019655599E-2</v>
      </c>
      <c r="H30" s="57">
        <f t="shared" si="5"/>
        <v>5.4888990239011393E-2</v>
      </c>
      <c r="I30" s="61">
        <f t="shared" si="6"/>
        <v>0.10903272125125854</v>
      </c>
      <c r="J30" s="53">
        <f t="shared" si="8"/>
        <v>20.333075049138998</v>
      </c>
      <c r="K30" s="58">
        <f t="shared" si="9"/>
        <v>13.722247559752846</v>
      </c>
      <c r="L30" s="64">
        <f t="shared" si="10"/>
        <v>27.258180312814634</v>
      </c>
    </row>
    <row r="31" spans="1:12" x14ac:dyDescent="0.35">
      <c r="A31" s="70" t="s">
        <v>2</v>
      </c>
      <c r="B31" s="71" t="str">
        <f>'1. Getting Started'!K77</f>
        <v>Typical row house with concrete elements structure - Outer wall</v>
      </c>
      <c r="C31" s="47">
        <f>IF(OR('1. Getting Started'!Q77 = "-", '1. Getting Started'!Q77 = ""), 0, '1. Getting Started'!Q77/100)</f>
        <v>0.4</v>
      </c>
      <c r="D31" s="49">
        <f>VLOOKUP(B31,Table1[[#All],[Name]:[Upfront plus end of life]],8,FALSE)</f>
        <v>6.2271087091588254E-2</v>
      </c>
      <c r="E31" s="56">
        <f>VLOOKUP(B31,Table1[[#All],[Name]:[Upfront plus end of life]],3,FALSE)*VLOOKUP(B31,Table1[[#All],[Name]:[Upfront plus end of life]],6,FALSE)</f>
        <v>4.4340445462035534E-2</v>
      </c>
      <c r="F31" s="61">
        <f>VLOOKUP(B31,Table1[[#All],[Name]:[Upfront plus end of life]],4,FALSE)*VLOOKUP(B31,Table1[[#All],[Name]:[Upfront plus end of life]],6,FALSE)</f>
        <v>8.5507078398155453E-2</v>
      </c>
      <c r="G31" s="52">
        <f t="shared" si="7"/>
        <v>2.4908434836635303E-2</v>
      </c>
      <c r="H31" s="57">
        <f t="shared" si="5"/>
        <v>1.7736178184814214E-2</v>
      </c>
      <c r="I31" s="61">
        <f t="shared" si="6"/>
        <v>3.4202831359262185E-2</v>
      </c>
      <c r="J31" s="53">
        <f t="shared" si="8"/>
        <v>6.2271087091588262</v>
      </c>
      <c r="K31" s="58">
        <f t="shared" si="9"/>
        <v>4.4340445462035536</v>
      </c>
      <c r="L31" s="64">
        <f t="shared" si="10"/>
        <v>8.5507078398155461</v>
      </c>
    </row>
    <row r="32" spans="1:12" x14ac:dyDescent="0.35">
      <c r="A32" s="70" t="s">
        <v>1</v>
      </c>
      <c r="B32" s="71" t="str">
        <f>'1. Getting Started'!K78</f>
        <v>Typical apartment with timber structure - Roof</v>
      </c>
      <c r="C32" s="47">
        <f>IF(OR('1. Getting Started'!Q78 = "-", '1. Getting Started'!Q78 = ""), 0, '1. Getting Started'!Q78/100)</f>
        <v>0.4</v>
      </c>
      <c r="D32" s="49">
        <f>VLOOKUP(B32,Table1[[#All],[Name]:[Upfront plus end of life]],8,FALSE)</f>
        <v>0.58139887093237708</v>
      </c>
      <c r="E32" s="56">
        <f>VLOOKUP(B32,Table1[[#All],[Name]:[Upfront plus end of life]],3,FALSE)*VLOOKUP(B32,Table1[[#All],[Name]:[Upfront plus end of life]],6,FALSE)</f>
        <v>0.11009365793378409</v>
      </c>
      <c r="F32" s="61">
        <f>VLOOKUP(B32,Table1[[#All],[Name]:[Upfront plus end of life]],4,FALSE)*VLOOKUP(B32,Table1[[#All],[Name]:[Upfront plus end of life]],6,FALSE)</f>
        <v>1.3246692645150608</v>
      </c>
      <c r="G32" s="52">
        <f t="shared" si="7"/>
        <v>0.23255954837295084</v>
      </c>
      <c r="H32" s="57">
        <f t="shared" si="5"/>
        <v>4.403746317351364E-2</v>
      </c>
      <c r="I32" s="61">
        <f t="shared" si="6"/>
        <v>0.52986770580602438</v>
      </c>
      <c r="J32" s="53">
        <f t="shared" si="8"/>
        <v>58.139887093237711</v>
      </c>
      <c r="K32" s="58">
        <f t="shared" si="9"/>
        <v>11.009365793378411</v>
      </c>
      <c r="L32" s="64">
        <f t="shared" si="10"/>
        <v>132.46692645150608</v>
      </c>
    </row>
    <row r="33" spans="1:12" x14ac:dyDescent="0.35">
      <c r="A33" s="70" t="s">
        <v>36</v>
      </c>
      <c r="B33" s="71" t="str">
        <f>'1. Getting Started'!K79</f>
        <v>Typical apartment building - Stairs</v>
      </c>
      <c r="C33" s="47">
        <f>IF(OR('1. Getting Started'!Q79 = "-", '1. Getting Started'!Q79 = ""), 0, '1. Getting Started'!Q79/100)</f>
        <v>0.6</v>
      </c>
      <c r="D33" s="49">
        <f>VLOOKUP(B33,Table1[[#All],[Name]:[Upfront plus end of life]],8,FALSE)</f>
        <v>3.682954524783399E-3</v>
      </c>
      <c r="E33" s="56">
        <f>VLOOKUP(B33,Table1[[#All],[Name]:[Upfront plus end of life]],3,FALSE)*VLOOKUP(B33,Table1[[#All],[Name]:[Upfront plus end of life]],6,FALSE)</f>
        <v>0</v>
      </c>
      <c r="F33" s="61">
        <f>VLOOKUP(B33,Table1[[#All],[Name]:[Upfront plus end of life]],4,FALSE)*VLOOKUP(B33,Table1[[#All],[Name]:[Upfront plus end of life]],6,FALSE)</f>
        <v>1.6264404767794293E-2</v>
      </c>
      <c r="G33" s="52">
        <f t="shared" si="7"/>
        <v>2.2097727148700395E-3</v>
      </c>
      <c r="H33" s="57">
        <f t="shared" si="5"/>
        <v>0</v>
      </c>
      <c r="I33" s="61">
        <f t="shared" si="6"/>
        <v>9.7586428606765748E-3</v>
      </c>
      <c r="J33" s="53">
        <f t="shared" si="8"/>
        <v>0.55244317871750992</v>
      </c>
      <c r="K33" s="58">
        <f t="shared" si="9"/>
        <v>0</v>
      </c>
      <c r="L33" s="64">
        <f t="shared" si="10"/>
        <v>2.4396607151691438</v>
      </c>
    </row>
    <row r="34" spans="1:12" x14ac:dyDescent="0.35">
      <c r="A34" s="70" t="s">
        <v>21</v>
      </c>
      <c r="B34" s="71" t="str">
        <f>'1. Getting Started'!K80</f>
        <v>Typical apartment with concrete structure - Technical installations</v>
      </c>
      <c r="C34" s="47">
        <f>IF(OR('1. Getting Started'!Q80 = "-", '1. Getting Started'!Q80 = ""), 0, '1. Getting Started'!Q80/100)</f>
        <v>0.6</v>
      </c>
      <c r="D34" s="49">
        <f>VLOOKUP(B34,Table1[[#All],[Name]:[Upfront plus end of life]],8,FALSE)</f>
        <v>4.1537340253597566E-2</v>
      </c>
      <c r="E34" s="56">
        <f>VLOOKUP(B34,Table1[[#All],[Name]:[Upfront plus end of life]],3,FALSE)*VLOOKUP(B34,Table1[[#All],[Name]:[Upfront plus end of life]],6,FALSE)</f>
        <v>0</v>
      </c>
      <c r="F34" s="61">
        <f>VLOOKUP(B34,Table1[[#All],[Name]:[Upfront plus end of life]],4,FALSE)*VLOOKUP(B34,Table1[[#All],[Name]:[Upfront plus end of life]],6,FALSE)</f>
        <v>0.17481859137915723</v>
      </c>
      <c r="G34" s="52">
        <f t="shared" si="7"/>
        <v>2.4922404152158538E-2</v>
      </c>
      <c r="H34" s="57">
        <f t="shared" si="5"/>
        <v>0</v>
      </c>
      <c r="I34" s="61">
        <f t="shared" si="6"/>
        <v>0.10489115482749434</v>
      </c>
      <c r="J34" s="53">
        <f t="shared" si="8"/>
        <v>6.2306010380396346</v>
      </c>
      <c r="K34" s="58">
        <f t="shared" si="9"/>
        <v>0</v>
      </c>
      <c r="L34" s="64">
        <f t="shared" si="10"/>
        <v>26.222788706873587</v>
      </c>
    </row>
    <row r="35" spans="1:12" x14ac:dyDescent="0.35">
      <c r="A35" s="70" t="s">
        <v>33</v>
      </c>
      <c r="B35" s="71" t="str">
        <f>'1. Getting Started'!K81</f>
        <v>Typical apartment with concrete structure - Windows and doors</v>
      </c>
      <c r="C35" s="47">
        <f>IF(OR('1. Getting Started'!Q81 = "-", '1. Getting Started'!Q81 = ""), 0, '1. Getting Started'!Q81/100)</f>
        <v>0.4</v>
      </c>
      <c r="D35" s="49">
        <f>VLOOKUP(B35,Table1[[#All],[Name]:[Upfront plus end of life]],8,FALSE)</f>
        <v>0.12310147428381613</v>
      </c>
      <c r="E35" s="56">
        <f>VLOOKUP(B35,Table1[[#All],[Name]:[Upfront plus end of life]],3,FALSE)*VLOOKUP(B35,Table1[[#All],[Name]:[Upfront plus end of life]],6,FALSE)</f>
        <v>3.6968940776864252E-2</v>
      </c>
      <c r="F35" s="61">
        <f>VLOOKUP(B35,Table1[[#All],[Name]:[Upfront plus end of life]],4,FALSE)*VLOOKUP(B35,Table1[[#All],[Name]:[Upfront plus end of life]],6,FALSE)</f>
        <v>0.24147596484560158</v>
      </c>
      <c r="G35" s="52">
        <f t="shared" si="7"/>
        <v>4.9240589713526454E-2</v>
      </c>
      <c r="H35" s="57">
        <f t="shared" si="5"/>
        <v>1.4787576310745702E-2</v>
      </c>
      <c r="I35" s="61">
        <f t="shared" si="6"/>
        <v>9.6590385938240639E-2</v>
      </c>
      <c r="J35" s="53">
        <f t="shared" si="8"/>
        <v>12.310147428381613</v>
      </c>
      <c r="K35" s="58">
        <f t="shared" si="9"/>
        <v>3.6968940776864256</v>
      </c>
      <c r="L35" s="64">
        <f t="shared" si="10"/>
        <v>24.147596484560161</v>
      </c>
    </row>
    <row r="36" spans="1:12" x14ac:dyDescent="0.35">
      <c r="A36" s="70"/>
      <c r="B36" s="71"/>
      <c r="C36" s="47"/>
      <c r="D36" s="49"/>
      <c r="E36" s="56"/>
      <c r="F36" s="61"/>
      <c r="G36" s="52"/>
      <c r="H36" s="57"/>
      <c r="I36" s="61"/>
      <c r="J36" s="53"/>
      <c r="K36" s="58"/>
      <c r="L36" s="64"/>
    </row>
    <row r="37" spans="1:12" x14ac:dyDescent="0.35">
      <c r="A37" s="70"/>
      <c r="B37" s="71"/>
      <c r="C37" s="47"/>
      <c r="D37" s="49"/>
      <c r="E37" s="56"/>
      <c r="F37" s="62" t="s">
        <v>140</v>
      </c>
      <c r="G37" s="50">
        <f>SUM(G25:G35)</f>
        <v>0.58355637464805554</v>
      </c>
      <c r="H37" s="55">
        <f t="shared" ref="H37:L37" si="11">SUM(H25:H35)</f>
        <v>0.17045778159017702</v>
      </c>
      <c r="I37" s="63">
        <f t="shared" si="11"/>
        <v>1.2678167598914396</v>
      </c>
      <c r="J37" s="54">
        <f t="shared" si="11"/>
        <v>145.88909366201389</v>
      </c>
      <c r="K37" s="59">
        <f t="shared" si="11"/>
        <v>42.614445397544245</v>
      </c>
      <c r="L37" s="65">
        <f t="shared" si="11"/>
        <v>316.95418997285987</v>
      </c>
    </row>
    <row r="38" spans="1:12" x14ac:dyDescent="0.35">
      <c r="C38" s="11"/>
      <c r="D38" s="11"/>
      <c r="E38" s="11"/>
    </row>
    <row r="39" spans="1:12" x14ac:dyDescent="0.35">
      <c r="C39" s="11"/>
      <c r="D39" s="11"/>
      <c r="E39" s="11"/>
    </row>
    <row r="40" spans="1:12" x14ac:dyDescent="0.35">
      <c r="C40" s="12"/>
      <c r="D40" s="12"/>
      <c r="E40" s="12"/>
    </row>
    <row r="42" spans="1:12" x14ac:dyDescent="0.35">
      <c r="D42" s="9">
        <f>IF('1. Getting Started'!$C$62="Use Case 1", D6,  D25)</f>
        <v>7.9319710154127209E-3</v>
      </c>
      <c r="E42" s="9">
        <f>IF('1. Getting Started'!$C$62="Use Case 1", E6,  E25)</f>
        <v>0</v>
      </c>
      <c r="F42" s="9">
        <f>IF('1. Getting Started'!$C$62="Use Case 1", F6,  F25)</f>
        <v>0</v>
      </c>
      <c r="G42" s="9">
        <f>IF('1. Getting Started'!$C$62="Use Case 1", G6,  G25)</f>
        <v>0</v>
      </c>
      <c r="H42" s="9">
        <f>IF('1. Getting Started'!$C$62="Use Case 1", H6,  H25)</f>
        <v>0</v>
      </c>
      <c r="I42" s="9">
        <f>IF('1. Getting Started'!$C$62="Use Case 1", I6,  I25)</f>
        <v>0</v>
      </c>
      <c r="J42" s="9">
        <f>IF('1. Getting Started'!$C$62="Use Case 1", J6,  J25)</f>
        <v>0</v>
      </c>
      <c r="K42" s="9">
        <f>IF('1. Getting Started'!$C$62="Use Case 1", K6,  K25)</f>
        <v>0</v>
      </c>
      <c r="L42" s="9">
        <f>IF('1. Getting Started'!$C$62="Use Case 1", L6,  L25)</f>
        <v>0</v>
      </c>
    </row>
    <row r="43" spans="1:12" x14ac:dyDescent="0.35">
      <c r="D43" s="9">
        <f>IF('1. Getting Started'!$C$62="Use Case 1", D7,  D26)</f>
        <v>4.2969211480675458E-2</v>
      </c>
      <c r="E43" s="9">
        <f>IF('1. Getting Started'!$C$62="Use Case 1", E7,  E26)</f>
        <v>0</v>
      </c>
      <c r="F43" s="9">
        <f>IF('1. Getting Started'!$C$62="Use Case 1", F7,  F26)</f>
        <v>0.24247224493352504</v>
      </c>
      <c r="G43" s="9">
        <f>IF('1. Getting Started'!$C$62="Use Case 1", G7,  G26)</f>
        <v>4.2969211480675458E-2</v>
      </c>
      <c r="H43" s="9">
        <f>IF('1. Getting Started'!$C$62="Use Case 1", H7,  H26)</f>
        <v>0</v>
      </c>
      <c r="I43" s="9">
        <f>IF('1. Getting Started'!$C$62="Use Case 1", I7,  I26)</f>
        <v>0.24247224493352504</v>
      </c>
      <c r="J43" s="9">
        <f>IF('1. Getting Started'!$C$62="Use Case 1", J7,  J26)</f>
        <v>10.742302870168865</v>
      </c>
      <c r="K43" s="9">
        <f>IF('1. Getting Started'!$C$62="Use Case 1", K7,  K26)</f>
        <v>0</v>
      </c>
      <c r="L43" s="9">
        <f>IF('1. Getting Started'!$C$62="Use Case 1", L7,  L26)</f>
        <v>60.618061233381262</v>
      </c>
    </row>
    <row r="44" spans="1:12" x14ac:dyDescent="0.35">
      <c r="D44" s="9">
        <f>IF('1. Getting Started'!$C$62="Use Case 1", D8,  D27)</f>
        <v>1.5548162042523916</v>
      </c>
      <c r="E44" s="9">
        <f>IF('1. Getting Started'!$C$62="Use Case 1", E8,  E27)</f>
        <v>0.77535032653316005</v>
      </c>
      <c r="F44" s="9">
        <f>IF('1. Getting Started'!$C$62="Use Case 1", F8,  F27)</f>
        <v>3.2156214966066816</v>
      </c>
      <c r="G44" s="9">
        <f>IF('1. Getting Started'!$C$62="Use Case 1", G8,  G27)</f>
        <v>0.46644486127571749</v>
      </c>
      <c r="H44" s="9">
        <f>IF('1. Getting Started'!$C$62="Use Case 1", H8,  H27)</f>
        <v>0.23260509795994799</v>
      </c>
      <c r="I44" s="9">
        <f>IF('1. Getting Started'!$C$62="Use Case 1", I8,  I27)</f>
        <v>0.9646864489820044</v>
      </c>
      <c r="J44" s="9">
        <f>IF('1. Getting Started'!$C$62="Use Case 1", J8,  J27)</f>
        <v>116.61121531892935</v>
      </c>
      <c r="K44" s="9">
        <f>IF('1. Getting Started'!$C$62="Use Case 1", K8,  K27)</f>
        <v>58.151274489986996</v>
      </c>
      <c r="L44" s="9">
        <f>IF('1. Getting Started'!$C$62="Use Case 1", L8,  L27)</f>
        <v>241.17161224550108</v>
      </c>
    </row>
    <row r="45" spans="1:12" x14ac:dyDescent="0.35">
      <c r="D45" s="9">
        <f>IF('1. Getting Started'!$C$62="Use Case 1", D9,  D28)</f>
        <v>0.46019016393401913</v>
      </c>
      <c r="E45" s="9">
        <f>IF('1. Getting Started'!$C$62="Use Case 1", E9,  E28)</f>
        <v>0</v>
      </c>
      <c r="F45" s="9">
        <f>IF('1. Getting Started'!$C$62="Use Case 1", F9,  F28)</f>
        <v>1.5498170881387889</v>
      </c>
      <c r="G45" s="9">
        <f>IF('1. Getting Started'!$C$62="Use Case 1", G9,  G28)</f>
        <v>0.36815213114721534</v>
      </c>
      <c r="H45" s="9">
        <f>IF('1. Getting Started'!$C$62="Use Case 1", H9,  H28)</f>
        <v>0</v>
      </c>
      <c r="I45" s="9">
        <f>IF('1. Getting Started'!$C$62="Use Case 1", I9,  I28)</f>
        <v>1.2398536705110312</v>
      </c>
      <c r="J45" s="9">
        <f>IF('1. Getting Started'!$C$62="Use Case 1", J9,  J28)</f>
        <v>92.038032786803825</v>
      </c>
      <c r="K45" s="9">
        <f>IF('1. Getting Started'!$C$62="Use Case 1", K9,  K28)</f>
        <v>0</v>
      </c>
      <c r="L45" s="9">
        <f>IF('1. Getting Started'!$C$62="Use Case 1", L9,  L28)</f>
        <v>309.96341762775785</v>
      </c>
    </row>
    <row r="46" spans="1:12" ht="13.75" customHeight="1" x14ac:dyDescent="0.35">
      <c r="D46" s="9">
        <f>IF('1. Getting Started'!$C$62="Use Case 1", D10,  D29)</f>
        <v>0.6559992714018319</v>
      </c>
      <c r="E46" s="9">
        <f>IF('1. Getting Started'!$C$62="Use Case 1", E10,  E29)</f>
        <v>3.4306741567498966E-2</v>
      </c>
      <c r="F46" s="9">
        <f>IF('1. Getting Started'!$C$62="Use Case 1", F10,  F29)</f>
        <v>1.4125291635635395</v>
      </c>
      <c r="G46" s="9">
        <f>IF('1. Getting Started'!$C$62="Use Case 1", G10,  G29)</f>
        <v>0.19679978142054957</v>
      </c>
      <c r="H46" s="9">
        <f>IF('1. Getting Started'!$C$62="Use Case 1", H10,  H29)</f>
        <v>1.029202247024969E-2</v>
      </c>
      <c r="I46" s="9">
        <f>IF('1. Getting Started'!$C$62="Use Case 1", I10,  I29)</f>
        <v>0.42375874906906186</v>
      </c>
      <c r="J46" s="9">
        <f>IF('1. Getting Started'!$C$62="Use Case 1", J10,  J29)</f>
        <v>49.199945355137395</v>
      </c>
      <c r="K46" s="9">
        <f>IF('1. Getting Started'!$C$62="Use Case 1", K10,  K29)</f>
        <v>2.5730056175624223</v>
      </c>
      <c r="L46" s="9">
        <f>IF('1. Getting Started'!$C$62="Use Case 1", L10,  L29)</f>
        <v>105.93968726726546</v>
      </c>
    </row>
    <row r="47" spans="1:12" x14ac:dyDescent="0.35">
      <c r="D47" s="9">
        <f>IF('1. Getting Started'!$C$62="Use Case 1", D11,  D30)</f>
        <v>0.35148500190629134</v>
      </c>
      <c r="E47" s="9">
        <f>IF('1. Getting Started'!$C$62="Use Case 1", E11,  E30)</f>
        <v>0.23720781033081209</v>
      </c>
      <c r="F47" s="9">
        <f>IF('1. Getting Started'!$C$62="Use Case 1", F11,  F30)</f>
        <v>0.47119491449560086</v>
      </c>
      <c r="G47" s="9">
        <f>IF('1. Getting Started'!$C$62="Use Case 1", G11,  G30)</f>
        <v>0.1054455005718874</v>
      </c>
      <c r="H47" s="9">
        <f>IF('1. Getting Started'!$C$62="Use Case 1", H11,  H30)</f>
        <v>7.116234309924363E-2</v>
      </c>
      <c r="I47" s="9">
        <f>IF('1. Getting Started'!$C$62="Use Case 1", I11,  I30)</f>
        <v>0.14135847434868026</v>
      </c>
      <c r="J47" s="9">
        <f>IF('1. Getting Started'!$C$62="Use Case 1", J11,  J30)</f>
        <v>26.361375142971852</v>
      </c>
      <c r="K47" s="9">
        <f>IF('1. Getting Started'!$C$62="Use Case 1", K11,  K30)</f>
        <v>17.790585774810907</v>
      </c>
      <c r="L47" s="9">
        <f>IF('1. Getting Started'!$C$62="Use Case 1", L11,  L30)</f>
        <v>35.339618587170065</v>
      </c>
    </row>
    <row r="48" spans="1:12" x14ac:dyDescent="0.35">
      <c r="D48" s="9">
        <f>IF('1. Getting Started'!$C$62="Use Case 1", D12,  D31)</f>
        <v>1.0274729370112063</v>
      </c>
      <c r="E48" s="9">
        <f>IF('1. Getting Started'!$C$62="Use Case 1", E12,  E31)</f>
        <v>0.73161735012358642</v>
      </c>
      <c r="F48" s="9">
        <f>IF('1. Getting Started'!$C$62="Use Case 1", F12,  F31)</f>
        <v>1.4108667935695649</v>
      </c>
      <c r="G48" s="9">
        <f>IF('1. Getting Started'!$C$62="Use Case 1", G12,  G31)</f>
        <v>0.41098917480448255</v>
      </c>
      <c r="H48" s="9">
        <f>IF('1. Getting Started'!$C$62="Use Case 1", H12,  H31)</f>
        <v>0.29264694004943459</v>
      </c>
      <c r="I48" s="9">
        <f>IF('1. Getting Started'!$C$62="Use Case 1", I12,  I31)</f>
        <v>0.56434671742782594</v>
      </c>
      <c r="J48" s="9">
        <f>IF('1. Getting Started'!$C$62="Use Case 1", J12,  J31)</f>
        <v>102.74729370112064</v>
      </c>
      <c r="K48" s="9">
        <f>IF('1. Getting Started'!$C$62="Use Case 1", K12,  K31)</f>
        <v>73.161735012358648</v>
      </c>
      <c r="L48" s="9">
        <f>IF('1. Getting Started'!$C$62="Use Case 1", L12,  L31)</f>
        <v>141.08667935695647</v>
      </c>
    </row>
    <row r="49" spans="3:12" x14ac:dyDescent="0.35">
      <c r="D49" s="9">
        <f>IF('1. Getting Started'!$C$62="Use Case 1", D13,  D32)</f>
        <v>0.48634424392603909</v>
      </c>
      <c r="E49" s="9">
        <f>IF('1. Getting Started'!$C$62="Use Case 1", E13,  E32)</f>
        <v>9.2094119039123262E-2</v>
      </c>
      <c r="F49" s="9">
        <f>IF('1. Getting Started'!$C$62="Use Case 1", F13,  F32)</f>
        <v>1.1080951548280049</v>
      </c>
      <c r="G49" s="9">
        <f>IF('1. Getting Started'!$C$62="Use Case 1", G13,  G32)</f>
        <v>0.19453769757041564</v>
      </c>
      <c r="H49" s="9">
        <f>IF('1. Getting Started'!$C$62="Use Case 1", H13,  H32)</f>
        <v>3.6837647615649304E-2</v>
      </c>
      <c r="I49" s="9">
        <f>IF('1. Getting Started'!$C$62="Use Case 1", I13,  I32)</f>
        <v>0.44323806193120197</v>
      </c>
      <c r="J49" s="9">
        <f>IF('1. Getting Started'!$C$62="Use Case 1", J13,  J32)</f>
        <v>48.634424392603911</v>
      </c>
      <c r="K49" s="9">
        <f>IF('1. Getting Started'!$C$62="Use Case 1", K13,  K32)</f>
        <v>9.2094119039123257</v>
      </c>
      <c r="L49" s="9">
        <f>IF('1. Getting Started'!$C$62="Use Case 1", L13,  L32)</f>
        <v>110.80951548280051</v>
      </c>
    </row>
    <row r="50" spans="3:12" x14ac:dyDescent="0.35">
      <c r="D50" s="9">
        <f>IF('1. Getting Started'!$C$62="Use Case 1", D14,  D33)</f>
        <v>7.3659090495667975E-2</v>
      </c>
      <c r="E50" s="9">
        <f>IF('1. Getting Started'!$C$62="Use Case 1", E14,  E33)</f>
        <v>0</v>
      </c>
      <c r="F50" s="9">
        <f>IF('1. Getting Started'!$C$62="Use Case 1", F14,  F33)</f>
        <v>0.32528809535588588</v>
      </c>
      <c r="G50" s="9">
        <f>IF('1. Getting Started'!$C$62="Use Case 1", G14,  G33)</f>
        <v>4.4195454297400787E-2</v>
      </c>
      <c r="H50" s="9">
        <f>IF('1. Getting Started'!$C$62="Use Case 1", H14,  H33)</f>
        <v>0</v>
      </c>
      <c r="I50" s="9">
        <f>IF('1. Getting Started'!$C$62="Use Case 1", I14,  I33)</f>
        <v>0.19517285721353153</v>
      </c>
      <c r="J50" s="9">
        <f>IF('1. Getting Started'!$C$62="Use Case 1", J14,  J33)</f>
        <v>11.048863574350198</v>
      </c>
      <c r="K50" s="9">
        <f>IF('1. Getting Started'!$C$62="Use Case 1", K14,  K33)</f>
        <v>0</v>
      </c>
      <c r="L50" s="9">
        <f>IF('1. Getting Started'!$C$62="Use Case 1", L14,  L33)</f>
        <v>48.793214303382882</v>
      </c>
    </row>
    <row r="51" spans="3:12" x14ac:dyDescent="0.35">
      <c r="D51" s="9">
        <f>IF('1. Getting Started'!$C$62="Use Case 1", D15,  D34)</f>
        <v>0.4153734025359756</v>
      </c>
      <c r="E51" s="9">
        <f>IF('1. Getting Started'!$C$62="Use Case 1", E15,  E34)</f>
        <v>0</v>
      </c>
      <c r="F51" s="9">
        <f>IF('1. Getting Started'!$C$62="Use Case 1", F15,  F34)</f>
        <v>1.7481859137915721</v>
      </c>
      <c r="G51" s="9">
        <f>IF('1. Getting Started'!$C$62="Use Case 1", G15,  G34)</f>
        <v>0.24922404152158534</v>
      </c>
      <c r="H51" s="9">
        <f>IF('1. Getting Started'!$C$62="Use Case 1", H15,  H34)</f>
        <v>0</v>
      </c>
      <c r="I51" s="9">
        <f>IF('1. Getting Started'!$C$62="Use Case 1", I15,  I34)</f>
        <v>1.0489115482749432</v>
      </c>
      <c r="J51" s="9">
        <f>IF('1. Getting Started'!$C$62="Use Case 1", J15,  J34)</f>
        <v>62.306010380396337</v>
      </c>
      <c r="K51" s="9">
        <f>IF('1. Getting Started'!$C$62="Use Case 1", K15,  K34)</f>
        <v>0</v>
      </c>
      <c r="L51" s="9">
        <f>IF('1. Getting Started'!$C$62="Use Case 1", L15,  L34)</f>
        <v>262.22788706873581</v>
      </c>
    </row>
    <row r="52" spans="3:12" x14ac:dyDescent="0.35">
      <c r="D52" s="9">
        <f>IF('1. Getting Started'!$C$62="Use Case 1", D16,  D35)</f>
        <v>0.36930442285144838</v>
      </c>
      <c r="E52" s="9">
        <f>IF('1. Getting Started'!$C$62="Use Case 1", E16,  E35)</f>
        <v>0.11090682233059275</v>
      </c>
      <c r="F52" s="9">
        <f>IF('1. Getting Started'!$C$62="Use Case 1", F16,  F35)</f>
        <v>0.72442789453680478</v>
      </c>
      <c r="G52" s="9">
        <f>IF('1. Getting Started'!$C$62="Use Case 1", G16,  G35)</f>
        <v>0.14772176914057936</v>
      </c>
      <c r="H52" s="9">
        <f>IF('1. Getting Started'!$C$62="Use Case 1", H16,  H35)</f>
        <v>4.4362728932237104E-2</v>
      </c>
      <c r="I52" s="9">
        <f>IF('1. Getting Started'!$C$62="Use Case 1", I16,  I35)</f>
        <v>0.2897711578147219</v>
      </c>
      <c r="J52" s="9">
        <f>IF('1. Getting Started'!$C$62="Use Case 1", J16,  J35)</f>
        <v>36.930442285144842</v>
      </c>
      <c r="K52" s="9">
        <f>IF('1. Getting Started'!$C$62="Use Case 1", K16,  K35)</f>
        <v>11.090682233059276</v>
      </c>
      <c r="L52" s="9">
        <f>IF('1. Getting Started'!$C$62="Use Case 1", L16,  L35)</f>
        <v>72.442789453680462</v>
      </c>
    </row>
    <row r="53" spans="3:12" x14ac:dyDescent="0.35">
      <c r="F53" s="9"/>
      <c r="G53" s="9"/>
      <c r="H53" s="9"/>
      <c r="I53" s="9"/>
      <c r="J53" s="9"/>
      <c r="K53" s="9"/>
      <c r="L53" s="9"/>
    </row>
    <row r="54" spans="3:12" x14ac:dyDescent="0.35">
      <c r="D54" s="9">
        <f>IF('1. Getting Started'!$C$62="Use Case 1", D18,  D37)</f>
        <v>0</v>
      </c>
      <c r="E54" s="9">
        <f>IF('1. Getting Started'!$C$62="Use Case 1", E18,  E37)</f>
        <v>0</v>
      </c>
      <c r="F54" s="9" t="str">
        <f>IF('1. Getting Started'!$C$62="Use Case 1", F18,  F37)</f>
        <v>Total:</v>
      </c>
      <c r="G54" s="9">
        <f>IF('1. Getting Started'!$C$62="Use Case 1", G18,  G37)</f>
        <v>2.2264796232305089</v>
      </c>
      <c r="H54" s="9">
        <f>IF('1. Getting Started'!$C$62="Use Case 1", H18,  H37)</f>
        <v>0.68790678012676232</v>
      </c>
      <c r="I54" s="9">
        <f>IF('1. Getting Started'!$C$62="Use Case 1", I18,  I37)</f>
        <v>5.5535699305065283</v>
      </c>
      <c r="J54" s="9">
        <f>IF('1. Getting Started'!$C$62="Use Case 1", J18,  J37)</f>
        <v>556.61990580762722</v>
      </c>
      <c r="K54" s="9">
        <f>IF('1. Getting Started'!$C$62="Use Case 1", K18,  K37)</f>
        <v>171.97669503169058</v>
      </c>
      <c r="L54" s="9">
        <f>IF('1. Getting Started'!$C$62="Use Case 1", L18,  L37)</f>
        <v>1388.3924826266316</v>
      </c>
    </row>
    <row r="55" spans="3:12" x14ac:dyDescent="0.35">
      <c r="F55" s="9"/>
      <c r="G55" s="9"/>
      <c r="H55" s="9"/>
      <c r="I55" s="9"/>
      <c r="J55" s="9"/>
      <c r="K55" s="9"/>
      <c r="L55" s="9"/>
    </row>
    <row r="59" spans="3:12" s="1" customFormat="1" x14ac:dyDescent="0.35">
      <c r="C59" s="10"/>
      <c r="D59" s="10"/>
      <c r="E59" s="10"/>
    </row>
    <row r="66" spans="3:5" x14ac:dyDescent="0.35">
      <c r="C66" s="12"/>
      <c r="D66" s="12"/>
      <c r="E66" s="12"/>
    </row>
    <row r="67" spans="3:5" x14ac:dyDescent="0.35">
      <c r="C67" s="12"/>
      <c r="D67" s="12"/>
      <c r="E67" s="12"/>
    </row>
    <row r="68" spans="3:5" x14ac:dyDescent="0.35">
      <c r="C68" s="12"/>
      <c r="D68" s="12"/>
      <c r="E68" s="12"/>
    </row>
  </sheetData>
  <mergeCells count="6">
    <mergeCell ref="D4:F4"/>
    <mergeCell ref="G4:I4"/>
    <mergeCell ref="J4:L4"/>
    <mergeCell ref="D23:F23"/>
    <mergeCell ref="G23:I23"/>
    <mergeCell ref="J23:L23"/>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35F0BA-C986-4138-BAA2-E11A94A3F141}">
  <dimension ref="A1:AF107"/>
  <sheetViews>
    <sheetView workbookViewId="0">
      <selection activeCell="S30" sqref="S30"/>
    </sheetView>
  </sheetViews>
  <sheetFormatPr defaultRowHeight="14.5" x14ac:dyDescent="0.35"/>
  <cols>
    <col min="1" max="1" width="28.81640625" customWidth="1"/>
    <col min="2" max="2" width="64.54296875" customWidth="1"/>
    <col min="3" max="5" width="29.453125" style="9" customWidth="1"/>
    <col min="6" max="6" width="31.1796875" customWidth="1"/>
    <col min="7" max="7" width="32.54296875" customWidth="1"/>
    <col min="8" max="8" width="39" customWidth="1"/>
    <col min="9" max="10" width="45.81640625" customWidth="1"/>
    <col min="11" max="11" width="38.54296875" style="8" customWidth="1"/>
    <col min="12" max="12" width="41.1796875" style="8" customWidth="1"/>
    <col min="13" max="15" width="34.1796875" style="8" customWidth="1"/>
  </cols>
  <sheetData>
    <row r="1" spans="1:32" x14ac:dyDescent="0.35">
      <c r="A1" t="s">
        <v>5</v>
      </c>
      <c r="B1" t="s">
        <v>0</v>
      </c>
      <c r="C1" s="9" t="s">
        <v>26</v>
      </c>
      <c r="D1" s="9" t="s">
        <v>129</v>
      </c>
      <c r="E1" s="9" t="s">
        <v>130</v>
      </c>
      <c r="F1" t="s">
        <v>27</v>
      </c>
      <c r="G1" t="s">
        <v>28</v>
      </c>
      <c r="H1" s="3" t="s">
        <v>24</v>
      </c>
      <c r="I1" s="3" t="s">
        <v>25</v>
      </c>
      <c r="J1" s="3" t="s">
        <v>124</v>
      </c>
      <c r="K1"/>
      <c r="L1" t="s">
        <v>128</v>
      </c>
      <c r="M1"/>
      <c r="N1"/>
      <c r="O1"/>
      <c r="X1" s="1"/>
      <c r="Y1" s="1"/>
      <c r="Z1" s="1"/>
      <c r="AA1" s="1"/>
      <c r="AB1" s="1"/>
      <c r="AC1" s="1"/>
      <c r="AD1" s="1"/>
      <c r="AE1" s="1"/>
      <c r="AF1" s="1"/>
    </row>
    <row r="2" spans="1:32" x14ac:dyDescent="0.35">
      <c r="A2" t="s">
        <v>31</v>
      </c>
      <c r="B2" t="s">
        <v>32</v>
      </c>
      <c r="H2" s="3">
        <f>Table1[[#This Row],[Share in module A]]*Table1[[#This Row],[Total life cycle CO2e]]</f>
        <v>0</v>
      </c>
      <c r="I2" s="3">
        <f>Table1[[#This Row],[Share in module C]]*Table1[[#This Row],[Total life cycle CO2e]]</f>
        <v>0</v>
      </c>
      <c r="J2" s="3">
        <f>Table1[[#This Row],[Upfront CO2e (modules A1-A3) per year]]+Table1[[#This Row],[End of life CO2e (modules C3-C4) per year]]</f>
        <v>0</v>
      </c>
      <c r="K2"/>
      <c r="L2"/>
      <c r="M2"/>
      <c r="N2"/>
      <c r="O2"/>
    </row>
    <row r="3" spans="1:32" x14ac:dyDescent="0.35">
      <c r="A3" t="s">
        <v>31</v>
      </c>
      <c r="B3" t="s">
        <v>39</v>
      </c>
      <c r="C3" s="9">
        <v>0.1761074897202515</v>
      </c>
      <c r="D3">
        <v>0</v>
      </c>
      <c r="E3">
        <v>0.58004086464801008</v>
      </c>
      <c r="F3" s="5">
        <v>0.95</v>
      </c>
      <c r="G3" s="5">
        <v>0.05</v>
      </c>
      <c r="H3" s="3">
        <f>Table1[[#This Row],[Share in module A]]*Table1[[#This Row],[Total life cycle CO2e]]</f>
        <v>0.16730211523423891</v>
      </c>
      <c r="I3" s="3">
        <f>Table1[[#This Row],[Share in module C]]*Table1[[#This Row],[Total life cycle CO2e]]</f>
        <v>8.8053744860125752E-3</v>
      </c>
      <c r="J3" s="3">
        <f>Table1[[#This Row],[Upfront CO2e (modules A1-A3) per year]]+Table1[[#This Row],[End of life CO2e (modules C3-C4) per year]]</f>
        <v>0.17610748972025148</v>
      </c>
      <c r="K3"/>
      <c r="L3"/>
      <c r="M3"/>
      <c r="N3"/>
      <c r="O3"/>
    </row>
    <row r="4" spans="1:32" x14ac:dyDescent="0.35">
      <c r="A4" t="s">
        <v>31</v>
      </c>
      <c r="B4" t="s">
        <v>41</v>
      </c>
      <c r="C4" s="9">
        <v>0.05</v>
      </c>
      <c r="D4">
        <v>0</v>
      </c>
      <c r="E4">
        <v>0.42428117299409651</v>
      </c>
      <c r="F4" s="5">
        <v>-1.4</v>
      </c>
      <c r="G4" s="5">
        <v>2.4</v>
      </c>
      <c r="H4" s="3">
        <f>Table1[[#This Row],[Share in module A]]*Table1[[#This Row],[Total life cycle CO2e]]</f>
        <v>-6.9999999999999993E-2</v>
      </c>
      <c r="I4" s="3">
        <f>Table1[[#This Row],[Share in module C]]*Table1[[#This Row],[Total life cycle CO2e]]</f>
        <v>0.12</v>
      </c>
      <c r="J4" s="3">
        <f>Table1[[#This Row],[Upfront CO2e (modules A1-A3) per year]]+Table1[[#This Row],[End of life CO2e (modules C3-C4) per year]]</f>
        <v>0.05</v>
      </c>
      <c r="K4"/>
      <c r="L4"/>
      <c r="M4"/>
      <c r="N4"/>
      <c r="O4"/>
    </row>
    <row r="5" spans="1:32" x14ac:dyDescent="0.35">
      <c r="A5" t="s">
        <v>31</v>
      </c>
      <c r="B5" t="s">
        <v>40</v>
      </c>
      <c r="C5" s="9">
        <v>7.9319710154127209E-3</v>
      </c>
      <c r="D5" s="9">
        <v>0</v>
      </c>
      <c r="E5" s="9">
        <v>0</v>
      </c>
      <c r="F5" s="5">
        <v>0.95</v>
      </c>
      <c r="G5" s="5">
        <v>0.05</v>
      </c>
      <c r="H5" s="3">
        <f>Table1[[#This Row],[Share in module A]]*Table1[[#This Row],[Total life cycle CO2e]]</f>
        <v>7.5353724646420846E-3</v>
      </c>
      <c r="I5" s="3">
        <f>Table1[[#This Row],[Share in module C]]*Table1[[#This Row],[Total life cycle CO2e]]</f>
        <v>3.9659855077063609E-4</v>
      </c>
      <c r="J5" s="3">
        <f>Table1[[#This Row],[Upfront CO2e (modules A1-A3) per year]]+Table1[[#This Row],[End of life CO2e (modules C3-C4) per year]]</f>
        <v>7.9319710154127209E-3</v>
      </c>
      <c r="K5"/>
      <c r="L5"/>
      <c r="M5"/>
      <c r="N5"/>
      <c r="O5"/>
    </row>
    <row r="6" spans="1:32" x14ac:dyDescent="0.35">
      <c r="A6" t="s">
        <v>29</v>
      </c>
      <c r="B6" t="s">
        <v>30</v>
      </c>
      <c r="H6" s="3">
        <f>Table1[[#This Row],[Share in module A]]*Table1[[#This Row],[Total life cycle CO2e]]</f>
        <v>0</v>
      </c>
      <c r="I6" s="3">
        <f>Table1[[#This Row],[Share in module C]]*Table1[[#This Row],[Total life cycle CO2e]]</f>
        <v>0</v>
      </c>
      <c r="J6" s="3">
        <f>Table1[[#This Row],[Upfront CO2e (modules A1-A3) per year]]+Table1[[#This Row],[End of life CO2e (modules C3-C4) per year]]</f>
        <v>0</v>
      </c>
      <c r="K6"/>
      <c r="L6"/>
      <c r="M6"/>
      <c r="N6"/>
      <c r="O6"/>
    </row>
    <row r="7" spans="1:32" x14ac:dyDescent="0.35">
      <c r="A7" t="s">
        <v>29</v>
      </c>
      <c r="B7" t="s">
        <v>43</v>
      </c>
      <c r="C7" s="9">
        <v>4.2969211480675458E-2</v>
      </c>
      <c r="D7">
        <v>0</v>
      </c>
      <c r="E7">
        <v>0.24247224493352504</v>
      </c>
      <c r="F7" s="5">
        <v>0.97</v>
      </c>
      <c r="G7" s="5">
        <v>0.03</v>
      </c>
      <c r="H7" s="3">
        <f>Table1[[#This Row],[Share in module A]]*Table1[[#This Row],[Total life cycle CO2e]]</f>
        <v>4.1680135136255195E-2</v>
      </c>
      <c r="I7" s="3">
        <f>Table1[[#This Row],[Share in module C]]*Table1[[#This Row],[Total life cycle CO2e]]</f>
        <v>1.2890763444202637E-3</v>
      </c>
      <c r="J7" s="3">
        <f>Table1[[#This Row],[Upfront CO2e (modules A1-A3) per year]]+Table1[[#This Row],[End of life CO2e (modules C3-C4) per year]]</f>
        <v>4.2969211480675458E-2</v>
      </c>
      <c r="K7"/>
      <c r="L7"/>
      <c r="M7"/>
      <c r="N7"/>
      <c r="O7"/>
    </row>
    <row r="8" spans="1:32" x14ac:dyDescent="0.35">
      <c r="A8" t="s">
        <v>29</v>
      </c>
      <c r="B8" t="s">
        <v>44</v>
      </c>
      <c r="C8" s="9">
        <v>0.40902321764407851</v>
      </c>
      <c r="D8">
        <v>0.26765560683981682</v>
      </c>
      <c r="E8">
        <v>0.74876263259279074</v>
      </c>
      <c r="F8" s="5">
        <v>0.97</v>
      </c>
      <c r="G8" s="5">
        <v>0.03</v>
      </c>
      <c r="H8" s="3">
        <f>Table1[[#This Row],[Share in module A]]*Table1[[#This Row],[Total life cycle CO2e]]</f>
        <v>0.39675252111475612</v>
      </c>
      <c r="I8" s="3">
        <f>Table1[[#This Row],[Share in module C]]*Table1[[#This Row],[Total life cycle CO2e]]</f>
        <v>1.2270696529322354E-2</v>
      </c>
      <c r="J8" s="3">
        <f>Table1[[#This Row],[Upfront CO2e (modules A1-A3) per year]]+Table1[[#This Row],[End of life CO2e (modules C3-C4) per year]]</f>
        <v>0.40902321764407845</v>
      </c>
      <c r="K8"/>
      <c r="L8"/>
      <c r="M8"/>
      <c r="N8"/>
      <c r="O8"/>
    </row>
    <row r="9" spans="1:32" x14ac:dyDescent="0.35">
      <c r="A9" t="s">
        <v>29</v>
      </c>
      <c r="B9" t="s">
        <v>45</v>
      </c>
      <c r="C9" s="9">
        <v>0.49527356021602703</v>
      </c>
      <c r="D9">
        <v>0</v>
      </c>
      <c r="E9">
        <v>1.3407411028796674</v>
      </c>
      <c r="F9" s="5">
        <v>0.97</v>
      </c>
      <c r="G9" s="5">
        <v>0.03</v>
      </c>
      <c r="H9" s="3">
        <f>Table1[[#This Row],[Share in module A]]*Table1[[#This Row],[Total life cycle CO2e]]</f>
        <v>0.48041535340954622</v>
      </c>
      <c r="I9" s="3">
        <f>Table1[[#This Row],[Share in module C]]*Table1[[#This Row],[Total life cycle CO2e]]</f>
        <v>1.485820680648081E-2</v>
      </c>
      <c r="J9" s="3">
        <f>Table1[[#This Row],[Upfront CO2e (modules A1-A3) per year]]+Table1[[#This Row],[End of life CO2e (modules C3-C4) per year]]</f>
        <v>0.49527356021602703</v>
      </c>
      <c r="K9"/>
      <c r="L9"/>
      <c r="M9"/>
      <c r="N9"/>
      <c r="O9"/>
    </row>
    <row r="10" spans="1:32" x14ac:dyDescent="0.35">
      <c r="A10" t="s">
        <v>29</v>
      </c>
      <c r="B10" t="s">
        <v>42</v>
      </c>
      <c r="C10" s="9">
        <v>0</v>
      </c>
      <c r="D10">
        <v>0</v>
      </c>
      <c r="E10">
        <v>0</v>
      </c>
      <c r="F10" s="5">
        <v>1</v>
      </c>
      <c r="H10" s="3">
        <f>Table1[[#This Row],[Share in module A]]*Table1[[#This Row],[Total life cycle CO2e]]</f>
        <v>0</v>
      </c>
      <c r="I10" s="3">
        <f>Table1[[#This Row],[Share in module C]]*Table1[[#This Row],[Total life cycle CO2e]]</f>
        <v>0</v>
      </c>
      <c r="J10" s="3">
        <f>Table1[[#This Row],[Upfront CO2e (modules A1-A3) per year]]+Table1[[#This Row],[End of life CO2e (modules C3-C4) per year]]</f>
        <v>0</v>
      </c>
      <c r="K10"/>
      <c r="L10"/>
      <c r="M10"/>
      <c r="N10"/>
      <c r="O10"/>
    </row>
    <row r="11" spans="1:32" x14ac:dyDescent="0.35">
      <c r="A11" t="s">
        <v>29</v>
      </c>
      <c r="B11" t="s">
        <v>46</v>
      </c>
      <c r="C11" s="9">
        <v>3.712528812621408E-2</v>
      </c>
      <c r="D11">
        <v>0</v>
      </c>
      <c r="E11">
        <v>9.8907649171306941E-2</v>
      </c>
      <c r="F11" s="5">
        <v>0.97</v>
      </c>
      <c r="G11" s="5">
        <v>0.03</v>
      </c>
      <c r="H11" s="3">
        <f>Table1[[#This Row],[Share in module A]]*Table1[[#This Row],[Total life cycle CO2e]]</f>
        <v>3.6011529482427654E-2</v>
      </c>
      <c r="I11" s="3">
        <f>Table1[[#This Row],[Share in module C]]*Table1[[#This Row],[Total life cycle CO2e]]</f>
        <v>1.1137586437864225E-3</v>
      </c>
      <c r="J11" s="3">
        <f>Table1[[#This Row],[Upfront CO2e (modules A1-A3) per year]]+Table1[[#This Row],[End of life CO2e (modules C3-C4) per year]]</f>
        <v>3.7125288126214073E-2</v>
      </c>
      <c r="K11"/>
      <c r="L11"/>
      <c r="M11"/>
      <c r="N11"/>
      <c r="O11"/>
    </row>
    <row r="12" spans="1:32" x14ac:dyDescent="0.35">
      <c r="A12" t="s">
        <v>29</v>
      </c>
      <c r="B12" t="s">
        <v>47</v>
      </c>
      <c r="C12" s="9">
        <v>2.9237573459351868E-2</v>
      </c>
      <c r="D12">
        <v>0</v>
      </c>
      <c r="E12">
        <v>6.2600000000000003E-2</v>
      </c>
      <c r="F12" s="5">
        <v>-14</v>
      </c>
      <c r="G12" s="5">
        <v>15</v>
      </c>
      <c r="H12" s="3">
        <f>Table1[[#This Row],[Share in module A]]*Table1[[#This Row],[Total life cycle CO2e]]</f>
        <v>-0.40932602843092614</v>
      </c>
      <c r="I12" s="3">
        <f>Table1[[#This Row],[Share in module C]]*Table1[[#This Row],[Total life cycle CO2e]]</f>
        <v>0.43856360189027804</v>
      </c>
      <c r="J12" s="3">
        <f>Table1[[#This Row],[Upfront CO2e (modules A1-A3) per year]]+Table1[[#This Row],[End of life CO2e (modules C3-C4) per year]]</f>
        <v>2.9237573459351907E-2</v>
      </c>
      <c r="K12"/>
      <c r="L12"/>
      <c r="M12"/>
      <c r="N12"/>
      <c r="O12"/>
    </row>
    <row r="13" spans="1:32" x14ac:dyDescent="0.35">
      <c r="A13" t="s">
        <v>29</v>
      </c>
      <c r="B13" t="s">
        <v>48</v>
      </c>
      <c r="C13" s="9">
        <v>0.26612720493650799</v>
      </c>
      <c r="D13">
        <v>6.0782099138548061E-2</v>
      </c>
      <c r="E13">
        <v>0.82111373737380755</v>
      </c>
      <c r="F13" s="5">
        <v>0.97</v>
      </c>
      <c r="G13" s="5">
        <v>0.03</v>
      </c>
      <c r="H13" s="3">
        <f>Table1[[#This Row],[Share in module A]]*Table1[[#This Row],[Total life cycle CO2e]]</f>
        <v>0.25814338878841275</v>
      </c>
      <c r="I13" s="3">
        <f>Table1[[#This Row],[Share in module C]]*Table1[[#This Row],[Total life cycle CO2e]]</f>
        <v>7.9838161480952387E-3</v>
      </c>
      <c r="J13" s="3">
        <f>Table1[[#This Row],[Upfront CO2e (modules A1-A3) per year]]+Table1[[#This Row],[End of life CO2e (modules C3-C4) per year]]</f>
        <v>0.26612720493650799</v>
      </c>
      <c r="K13"/>
      <c r="L13"/>
      <c r="M13"/>
      <c r="N13"/>
      <c r="O13"/>
    </row>
    <row r="14" spans="1:32" x14ac:dyDescent="0.35">
      <c r="A14" t="s">
        <v>29</v>
      </c>
      <c r="B14" t="s">
        <v>49</v>
      </c>
      <c r="C14" s="9">
        <v>6.0255047763778706E-2</v>
      </c>
      <c r="D14">
        <v>0</v>
      </c>
      <c r="E14">
        <v>0.26088024684483629</v>
      </c>
      <c r="F14" s="5">
        <v>-14</v>
      </c>
      <c r="G14" s="5">
        <v>15</v>
      </c>
      <c r="H14" s="3">
        <f>Table1[[#This Row],[Share in module A]]*Table1[[#This Row],[Total life cycle CO2e]]</f>
        <v>-0.84357066869290187</v>
      </c>
      <c r="I14" s="3">
        <f>Table1[[#This Row],[Share in module C]]*Table1[[#This Row],[Total life cycle CO2e]]</f>
        <v>0.90382571645668064</v>
      </c>
      <c r="J14" s="3">
        <f>Table1[[#This Row],[Upfront CO2e (modules A1-A3) per year]]+Table1[[#This Row],[End of life CO2e (modules C3-C4) per year]]</f>
        <v>6.0255047763778768E-2</v>
      </c>
      <c r="K14"/>
      <c r="L14"/>
      <c r="M14"/>
      <c r="N14"/>
      <c r="O14"/>
    </row>
    <row r="15" spans="1:32" x14ac:dyDescent="0.35">
      <c r="A15" t="s">
        <v>125</v>
      </c>
      <c r="B15" t="s">
        <v>12</v>
      </c>
      <c r="H15" s="3">
        <f>Table1[[#This Row],[Share in module A]]*Table1[[#This Row],[Total life cycle CO2e]]</f>
        <v>0</v>
      </c>
      <c r="I15" s="3">
        <f>Table1[[#This Row],[Share in module C]]*Table1[[#This Row],[Total life cycle CO2e]]</f>
        <v>0</v>
      </c>
      <c r="J15" s="3">
        <f>Table1[[#This Row],[Upfront CO2e (modules A1-A3) per year]]+Table1[[#This Row],[End of life CO2e (modules C3-C4) per year]]</f>
        <v>0</v>
      </c>
      <c r="K15"/>
      <c r="L15"/>
      <c r="M15"/>
      <c r="N15"/>
      <c r="O15"/>
    </row>
    <row r="16" spans="1:32" x14ac:dyDescent="0.35">
      <c r="A16" t="s">
        <v>125</v>
      </c>
      <c r="B16" t="s">
        <v>11</v>
      </c>
      <c r="C16" s="9">
        <v>1.0695114615737102</v>
      </c>
      <c r="F16" s="5">
        <v>0</v>
      </c>
      <c r="G16" s="5">
        <v>1</v>
      </c>
      <c r="H16" s="3">
        <f>Table1[[#This Row],[Share in module A]]*Table1[[#This Row],[Total life cycle CO2e]]</f>
        <v>0</v>
      </c>
      <c r="I16" s="3">
        <f>Table1[[#This Row],[Share in module C]]*Table1[[#This Row],[Total life cycle CO2e]]</f>
        <v>1.0695114615737102</v>
      </c>
      <c r="J16" s="3">
        <f>Table1[[#This Row],[Upfront CO2e (modules A1-A3) per year]]+Table1[[#This Row],[End of life CO2e (modules C3-C4) per year]]</f>
        <v>1.0695114615737102</v>
      </c>
      <c r="K16"/>
      <c r="L16"/>
      <c r="M16"/>
      <c r="N16"/>
      <c r="O16"/>
    </row>
    <row r="17" spans="1:15" x14ac:dyDescent="0.35">
      <c r="A17" t="s">
        <v>125</v>
      </c>
      <c r="B17" t="s">
        <v>50</v>
      </c>
      <c r="C17" s="9">
        <v>1.5548162042523916</v>
      </c>
      <c r="D17">
        <v>0.77535032653316005</v>
      </c>
      <c r="E17">
        <v>3.2156214966066816</v>
      </c>
      <c r="F17" s="5">
        <v>0.85</v>
      </c>
      <c r="G17" s="5">
        <v>0.15</v>
      </c>
      <c r="H17" s="3">
        <f>Table1[[#This Row],[Share in module A]]*Table1[[#This Row],[Total life cycle CO2e]]</f>
        <v>1.3215937736145329</v>
      </c>
      <c r="I17" s="3">
        <f>Table1[[#This Row],[Share in module C]]*Table1[[#This Row],[Total life cycle CO2e]]</f>
        <v>0.23322243063785875</v>
      </c>
      <c r="J17" s="3">
        <f>Table1[[#This Row],[Upfront CO2e (modules A1-A3) per year]]+Table1[[#This Row],[End of life CO2e (modules C3-C4) per year]]</f>
        <v>1.5548162042523916</v>
      </c>
      <c r="K17"/>
      <c r="L17"/>
      <c r="M17"/>
      <c r="N17"/>
      <c r="O17"/>
    </row>
    <row r="18" spans="1:15" x14ac:dyDescent="0.35">
      <c r="A18" t="s">
        <v>125</v>
      </c>
      <c r="B18" t="s">
        <v>51</v>
      </c>
      <c r="C18" s="9">
        <v>0.4954992421858912</v>
      </c>
      <c r="D18">
        <v>0.24545628961566185</v>
      </c>
      <c r="E18">
        <v>0.90199820644039308</v>
      </c>
      <c r="F18" s="5">
        <v>-0.9</v>
      </c>
      <c r="G18" s="5">
        <v>1.9</v>
      </c>
      <c r="H18" s="3">
        <f>Table1[[#This Row],[Share in module A]]*Table1[[#This Row],[Total life cycle CO2e]]</f>
        <v>-0.44594931796730208</v>
      </c>
      <c r="I18" s="3">
        <f>Table1[[#This Row],[Share in module C]]*Table1[[#This Row],[Total life cycle CO2e]]</f>
        <v>0.94144856015319323</v>
      </c>
      <c r="J18" s="3">
        <f>Table1[[#This Row],[Upfront CO2e (modules A1-A3) per year]]+Table1[[#This Row],[End of life CO2e (modules C3-C4) per year]]</f>
        <v>0.49549924218589114</v>
      </c>
      <c r="K18"/>
      <c r="L18"/>
      <c r="M18"/>
      <c r="N18"/>
      <c r="O18"/>
    </row>
    <row r="19" spans="1:15" x14ac:dyDescent="0.35">
      <c r="A19" t="s">
        <v>125</v>
      </c>
      <c r="B19" t="s">
        <v>52</v>
      </c>
      <c r="C19" s="9">
        <v>0.44733364582109042</v>
      </c>
      <c r="D19">
        <v>3.2212890311132086E-2</v>
      </c>
      <c r="E19">
        <v>0.1231194351437436</v>
      </c>
      <c r="F19" s="5">
        <v>0.9</v>
      </c>
      <c r="G19" s="5">
        <v>0.1</v>
      </c>
      <c r="H19" s="3">
        <f>Table1[[#This Row],[Share in module A]]*Table1[[#This Row],[Total life cycle CO2e]]</f>
        <v>0.40260028123898139</v>
      </c>
      <c r="I19" s="3">
        <f>Table1[[#This Row],[Share in module C]]*Table1[[#This Row],[Total life cycle CO2e]]</f>
        <v>4.4733364582109046E-2</v>
      </c>
      <c r="J19" s="3">
        <f>Table1[[#This Row],[Upfront CO2e (modules A1-A3) per year]]+Table1[[#This Row],[End of life CO2e (modules C3-C4) per year]]</f>
        <v>0.44733364582109042</v>
      </c>
      <c r="K19"/>
      <c r="L19"/>
      <c r="M19"/>
      <c r="N19"/>
      <c r="O19"/>
    </row>
    <row r="20" spans="1:15" x14ac:dyDescent="0.35">
      <c r="A20" t="s">
        <v>125</v>
      </c>
      <c r="B20" t="s">
        <v>53</v>
      </c>
      <c r="C20" s="9">
        <v>1.765079700696131</v>
      </c>
      <c r="D20">
        <v>0.37723414141191719</v>
      </c>
      <c r="E20">
        <v>3.9500923859405104</v>
      </c>
      <c r="F20" s="5">
        <v>0.9</v>
      </c>
      <c r="G20" s="5">
        <v>0.1</v>
      </c>
      <c r="H20" s="3">
        <f>Table1[[#This Row],[Share in module A]]*Table1[[#This Row],[Total life cycle CO2e]]</f>
        <v>1.5885717306265179</v>
      </c>
      <c r="I20" s="3">
        <f>Table1[[#This Row],[Share in module C]]*Table1[[#This Row],[Total life cycle CO2e]]</f>
        <v>0.17650797006961311</v>
      </c>
      <c r="J20" s="3">
        <f>Table1[[#This Row],[Upfront CO2e (modules A1-A3) per year]]+Table1[[#This Row],[End of life CO2e (modules C3-C4) per year]]</f>
        <v>1.765079700696131</v>
      </c>
      <c r="K20"/>
      <c r="L20"/>
      <c r="M20"/>
      <c r="N20"/>
      <c r="O20"/>
    </row>
    <row r="21" spans="1:15" x14ac:dyDescent="0.35">
      <c r="A21" t="s">
        <v>125</v>
      </c>
      <c r="B21" t="s">
        <v>54</v>
      </c>
      <c r="C21" s="9">
        <v>0.26540318038619115</v>
      </c>
      <c r="D21">
        <v>0</v>
      </c>
      <c r="E21">
        <v>1.8671286290171483</v>
      </c>
      <c r="F21" s="5">
        <v>0.7</v>
      </c>
      <c r="G21" s="5">
        <v>0.3</v>
      </c>
      <c r="H21" s="3">
        <f>Table1[[#This Row],[Share in module A]]*Table1[[#This Row],[Total life cycle CO2e]]</f>
        <v>0.18578222627033381</v>
      </c>
      <c r="I21" s="3">
        <f>Table1[[#This Row],[Share in module C]]*Table1[[#This Row],[Total life cycle CO2e]]</f>
        <v>7.9620954115857345E-2</v>
      </c>
      <c r="J21" s="3">
        <f>Table1[[#This Row],[Upfront CO2e (modules A1-A3) per year]]+Table1[[#This Row],[End of life CO2e (modules C3-C4) per year]]</f>
        <v>0.26540318038619115</v>
      </c>
      <c r="K21"/>
      <c r="L21"/>
      <c r="M21"/>
      <c r="N21"/>
      <c r="O21"/>
    </row>
    <row r="22" spans="1:15" x14ac:dyDescent="0.35">
      <c r="A22" t="s">
        <v>125</v>
      </c>
      <c r="B22" t="s">
        <v>55</v>
      </c>
      <c r="C22" s="9">
        <v>0.88792317989039771</v>
      </c>
      <c r="D22">
        <v>0.20505769231721538</v>
      </c>
      <c r="E22">
        <v>1.4980018370136434</v>
      </c>
      <c r="F22" s="5">
        <v>0.75</v>
      </c>
      <c r="G22" s="5">
        <v>0.25</v>
      </c>
      <c r="H22" s="3">
        <f>Table1[[#This Row],[Share in module A]]*Table1[[#This Row],[Total life cycle CO2e]]</f>
        <v>0.66594238491779834</v>
      </c>
      <c r="I22" s="3">
        <f>Table1[[#This Row],[Share in module C]]*Table1[[#This Row],[Total life cycle CO2e]]</f>
        <v>0.22198079497259943</v>
      </c>
      <c r="J22" s="3">
        <f>Table1[[#This Row],[Upfront CO2e (modules A1-A3) per year]]+Table1[[#This Row],[End of life CO2e (modules C3-C4) per year]]</f>
        <v>0.88792317989039771</v>
      </c>
      <c r="K22"/>
      <c r="L22"/>
      <c r="M22"/>
      <c r="N22"/>
      <c r="O22"/>
    </row>
    <row r="23" spans="1:15" x14ac:dyDescent="0.35">
      <c r="A23" t="s">
        <v>125</v>
      </c>
      <c r="B23" t="s">
        <v>56</v>
      </c>
      <c r="C23" s="9">
        <v>0.19792301789413291</v>
      </c>
      <c r="D23">
        <v>6.4849341060924208E-3</v>
      </c>
      <c r="E23">
        <v>0.312</v>
      </c>
      <c r="F23" s="5">
        <v>-1.4</v>
      </c>
      <c r="G23" s="5">
        <v>2.4</v>
      </c>
      <c r="H23" s="3">
        <f>Table1[[#This Row],[Share in module A]]*Table1[[#This Row],[Total life cycle CO2e]]</f>
        <v>-0.27709222505178605</v>
      </c>
      <c r="I23" s="3">
        <f>Table1[[#This Row],[Share in module C]]*Table1[[#This Row],[Total life cycle CO2e]]</f>
        <v>0.47501524294591896</v>
      </c>
      <c r="J23" s="3">
        <f>Table1[[#This Row],[Upfront CO2e (modules A1-A3) per year]]+Table1[[#This Row],[End of life CO2e (modules C3-C4) per year]]</f>
        <v>0.19792301789413291</v>
      </c>
      <c r="K23"/>
      <c r="L23"/>
      <c r="M23"/>
      <c r="N23"/>
      <c r="O23"/>
    </row>
    <row r="24" spans="1:15" x14ac:dyDescent="0.35">
      <c r="A24" t="s">
        <v>125</v>
      </c>
      <c r="B24" t="s">
        <v>57</v>
      </c>
      <c r="C24" s="9">
        <v>1.1596004299421694</v>
      </c>
      <c r="D24">
        <v>0.78298478357719858</v>
      </c>
      <c r="E24">
        <v>1.673023341531906</v>
      </c>
      <c r="F24" s="5">
        <v>0.85</v>
      </c>
      <c r="G24" s="5">
        <v>0.15</v>
      </c>
      <c r="H24" s="3">
        <f>Table1[[#This Row],[Share in module A]]*Table1[[#This Row],[Total life cycle CO2e]]</f>
        <v>0.9856603654508439</v>
      </c>
      <c r="I24" s="3">
        <f>Table1[[#This Row],[Share in module C]]*Table1[[#This Row],[Total life cycle CO2e]]</f>
        <v>0.1739400644913254</v>
      </c>
      <c r="J24" s="3">
        <f>Table1[[#This Row],[Upfront CO2e (modules A1-A3) per year]]+Table1[[#This Row],[End of life CO2e (modules C3-C4) per year]]</f>
        <v>1.1596004299421694</v>
      </c>
      <c r="K24"/>
      <c r="L24"/>
      <c r="M24"/>
      <c r="N24"/>
      <c r="O24"/>
    </row>
    <row r="25" spans="1:15" x14ac:dyDescent="0.35">
      <c r="A25" t="s">
        <v>125</v>
      </c>
      <c r="B25" t="s">
        <v>58</v>
      </c>
      <c r="C25" s="9">
        <v>0.31637359724525177</v>
      </c>
      <c r="D25">
        <v>0</v>
      </c>
      <c r="E25">
        <v>0.89632295739404855</v>
      </c>
      <c r="F25" s="5">
        <v>-0.9</v>
      </c>
      <c r="G25" s="5">
        <v>1.9</v>
      </c>
      <c r="H25" s="3">
        <f>Table1[[#This Row],[Share in module A]]*Table1[[#This Row],[Total life cycle CO2e]]</f>
        <v>-0.28473623752072658</v>
      </c>
      <c r="I25" s="3">
        <f>Table1[[#This Row],[Share in module C]]*Table1[[#This Row],[Total life cycle CO2e]]</f>
        <v>0.60110983476597835</v>
      </c>
      <c r="J25" s="3">
        <f>Table1[[#This Row],[Upfront CO2e (modules A1-A3) per year]]+Table1[[#This Row],[End of life CO2e (modules C3-C4) per year]]</f>
        <v>0.31637359724525177</v>
      </c>
      <c r="K25"/>
      <c r="L25"/>
      <c r="M25"/>
      <c r="N25"/>
      <c r="O25"/>
    </row>
    <row r="26" spans="1:15" x14ac:dyDescent="0.35">
      <c r="A26" t="s">
        <v>18</v>
      </c>
      <c r="B26" t="s">
        <v>20</v>
      </c>
      <c r="H26" s="3">
        <f>Table1[[#This Row],[Share in module A]]*Table1[[#This Row],[Total life cycle CO2e]]</f>
        <v>0</v>
      </c>
      <c r="I26" s="3">
        <f>Table1[[#This Row],[Share in module C]]*Table1[[#This Row],[Total life cycle CO2e]]</f>
        <v>0</v>
      </c>
      <c r="J26" s="3">
        <f>Table1[[#This Row],[Upfront CO2e (modules A1-A3) per year]]+Table1[[#This Row],[End of life CO2e (modules C3-C4) per year]]</f>
        <v>0</v>
      </c>
      <c r="K26"/>
      <c r="L26"/>
      <c r="M26"/>
      <c r="N26"/>
      <c r="O26"/>
    </row>
    <row r="27" spans="1:15" x14ac:dyDescent="0.35">
      <c r="A27" t="s">
        <v>18</v>
      </c>
      <c r="B27" t="s">
        <v>19</v>
      </c>
      <c r="C27" s="9">
        <v>5.7932401337330653E-3</v>
      </c>
      <c r="F27">
        <v>0</v>
      </c>
      <c r="G27" s="5">
        <v>1</v>
      </c>
      <c r="H27" s="3">
        <f>Table1[[#This Row],[Share in module A]]*Table1[[#This Row],[Total life cycle CO2e]]</f>
        <v>0</v>
      </c>
      <c r="I27" s="3">
        <f>Table1[[#This Row],[Share in module C]]*Table1[[#This Row],[Total life cycle CO2e]]</f>
        <v>5.7932401337330653E-3</v>
      </c>
      <c r="J27" s="3">
        <f>Table1[[#This Row],[Upfront CO2e (modules A1-A3) per year]]+Table1[[#This Row],[End of life CO2e (modules C3-C4) per year]]</f>
        <v>5.7932401337330653E-3</v>
      </c>
      <c r="K27"/>
      <c r="L27"/>
      <c r="M27"/>
      <c r="N27"/>
      <c r="O27"/>
    </row>
    <row r="28" spans="1:15" x14ac:dyDescent="0.35">
      <c r="A28" t="s">
        <v>18</v>
      </c>
      <c r="B28" t="s">
        <v>59</v>
      </c>
      <c r="C28" s="9">
        <v>0.46019016393401918</v>
      </c>
      <c r="D28">
        <v>0</v>
      </c>
      <c r="E28">
        <v>1.5498170881387889</v>
      </c>
      <c r="F28" s="5">
        <v>0.95</v>
      </c>
      <c r="G28" s="5">
        <v>0.05</v>
      </c>
      <c r="H28" s="3">
        <f>Table1[[#This Row],[Share in module A]]*Table1[[#This Row],[Total life cycle CO2e]]</f>
        <v>0.43718065573731818</v>
      </c>
      <c r="I28" s="3">
        <f>Table1[[#This Row],[Share in module C]]*Table1[[#This Row],[Total life cycle CO2e]]</f>
        <v>2.3009508196700959E-2</v>
      </c>
      <c r="J28" s="3">
        <f>Table1[[#This Row],[Upfront CO2e (modules A1-A3) per year]]+Table1[[#This Row],[End of life CO2e (modules C3-C4) per year]]</f>
        <v>0.46019016393401913</v>
      </c>
      <c r="K28"/>
      <c r="L28"/>
      <c r="M28"/>
      <c r="N28"/>
      <c r="O28"/>
    </row>
    <row r="29" spans="1:15" x14ac:dyDescent="0.35">
      <c r="A29" t="s">
        <v>18</v>
      </c>
      <c r="B29" t="s">
        <v>60</v>
      </c>
      <c r="C29" s="9">
        <v>0.38644058527988062</v>
      </c>
      <c r="D29">
        <v>0.14889337200477001</v>
      </c>
      <c r="E29">
        <v>0.73338067991185951</v>
      </c>
      <c r="F29" s="5">
        <v>0.95</v>
      </c>
      <c r="G29" s="5">
        <v>0.05</v>
      </c>
      <c r="H29" s="3">
        <f>Table1[[#This Row],[Share in module A]]*Table1[[#This Row],[Total life cycle CO2e]]</f>
        <v>0.36711855601588655</v>
      </c>
      <c r="I29" s="3">
        <f>Table1[[#This Row],[Share in module C]]*Table1[[#This Row],[Total life cycle CO2e]]</f>
        <v>1.9322029263994032E-2</v>
      </c>
      <c r="J29" s="3">
        <f>Table1[[#This Row],[Upfront CO2e (modules A1-A3) per year]]+Table1[[#This Row],[End of life CO2e (modules C3-C4) per year]]</f>
        <v>0.38644058527988057</v>
      </c>
      <c r="K29"/>
      <c r="L29"/>
      <c r="M29"/>
      <c r="N29"/>
      <c r="O29"/>
    </row>
    <row r="30" spans="1:15" x14ac:dyDescent="0.35">
      <c r="A30" t="s">
        <v>18</v>
      </c>
      <c r="B30" t="s">
        <v>61</v>
      </c>
      <c r="C30" s="9">
        <v>0.25620912170467253</v>
      </c>
      <c r="D30">
        <v>0.19262285462613377</v>
      </c>
      <c r="E30">
        <v>0.25620010088999584</v>
      </c>
      <c r="F30" s="5">
        <v>0.95</v>
      </c>
      <c r="G30" s="5">
        <v>0.05</v>
      </c>
      <c r="H30" s="3">
        <f>Table1[[#This Row],[Share in module A]]*Table1[[#This Row],[Total life cycle CO2e]]</f>
        <v>0.24339866561943888</v>
      </c>
      <c r="I30" s="3">
        <f>Table1[[#This Row],[Share in module C]]*Table1[[#This Row],[Total life cycle CO2e]]</f>
        <v>1.2810456085233627E-2</v>
      </c>
      <c r="J30" s="3">
        <f>Table1[[#This Row],[Upfront CO2e (modules A1-A3) per year]]+Table1[[#This Row],[End of life CO2e (modules C3-C4) per year]]</f>
        <v>0.25620912170467253</v>
      </c>
      <c r="K30"/>
      <c r="L30"/>
      <c r="M30"/>
      <c r="N30"/>
      <c r="O30"/>
    </row>
    <row r="31" spans="1:15" x14ac:dyDescent="0.35">
      <c r="A31" t="s">
        <v>18</v>
      </c>
      <c r="B31" t="s">
        <v>62</v>
      </c>
      <c r="C31" s="9">
        <v>0.36231968163038414</v>
      </c>
      <c r="D31">
        <v>0</v>
      </c>
      <c r="E31">
        <v>0.80173167671699785</v>
      </c>
      <c r="F31" s="5">
        <v>0.95</v>
      </c>
      <c r="G31" s="5">
        <v>0.05</v>
      </c>
      <c r="H31" s="3">
        <f>Table1[[#This Row],[Share in module A]]*Table1[[#This Row],[Total life cycle CO2e]]</f>
        <v>0.34420369754886493</v>
      </c>
      <c r="I31" s="3">
        <f>Table1[[#This Row],[Share in module C]]*Table1[[#This Row],[Total life cycle CO2e]]</f>
        <v>1.8115984081519206E-2</v>
      </c>
      <c r="J31" s="3">
        <f>Table1[[#This Row],[Upfront CO2e (modules A1-A3) per year]]+Table1[[#This Row],[End of life CO2e (modules C3-C4) per year]]</f>
        <v>0.36231968163038414</v>
      </c>
      <c r="K31"/>
      <c r="L31"/>
      <c r="M31"/>
      <c r="N31"/>
      <c r="O31"/>
    </row>
    <row r="32" spans="1:15" x14ac:dyDescent="0.35">
      <c r="A32" t="s">
        <v>18</v>
      </c>
      <c r="B32" t="s">
        <v>63</v>
      </c>
      <c r="C32" s="9">
        <v>0.44949759621506458</v>
      </c>
      <c r="D32">
        <v>4.5715172652230199E-2</v>
      </c>
      <c r="E32">
        <v>1.1167123303537929</v>
      </c>
      <c r="F32" s="5">
        <v>0.95</v>
      </c>
      <c r="G32" s="5">
        <v>0.05</v>
      </c>
      <c r="H32" s="3">
        <f>Table1[[#This Row],[Share in module A]]*Table1[[#This Row],[Total life cycle CO2e]]</f>
        <v>0.42702271640431133</v>
      </c>
      <c r="I32" s="3">
        <f>Table1[[#This Row],[Share in module C]]*Table1[[#This Row],[Total life cycle CO2e]]</f>
        <v>2.2474879810753232E-2</v>
      </c>
      <c r="J32" s="3">
        <f>Table1[[#This Row],[Upfront CO2e (modules A1-A3) per year]]+Table1[[#This Row],[End of life CO2e (modules C3-C4) per year]]</f>
        <v>0.44949759621506458</v>
      </c>
      <c r="K32"/>
      <c r="L32"/>
      <c r="M32"/>
      <c r="N32"/>
      <c r="O32"/>
    </row>
    <row r="33" spans="1:15" x14ac:dyDescent="0.35">
      <c r="A33" t="s">
        <v>18</v>
      </c>
      <c r="B33" t="s">
        <v>64</v>
      </c>
      <c r="C33" s="9">
        <v>0.27513423515796975</v>
      </c>
      <c r="D33">
        <v>0</v>
      </c>
      <c r="E33">
        <v>0.56486301325106703</v>
      </c>
      <c r="F33" s="5">
        <v>0.95</v>
      </c>
      <c r="G33" s="5">
        <v>0.05</v>
      </c>
      <c r="H33" s="3">
        <f>Table1[[#This Row],[Share in module A]]*Table1[[#This Row],[Total life cycle CO2e]]</f>
        <v>0.26137752340007125</v>
      </c>
      <c r="I33" s="3">
        <f>Table1[[#This Row],[Share in module C]]*Table1[[#This Row],[Total life cycle CO2e]]</f>
        <v>1.3756711757898488E-2</v>
      </c>
      <c r="J33" s="3">
        <f>Table1[[#This Row],[Upfront CO2e (modules A1-A3) per year]]+Table1[[#This Row],[End of life CO2e (modules C3-C4) per year]]</f>
        <v>0.27513423515796975</v>
      </c>
      <c r="K33"/>
      <c r="L33"/>
      <c r="M33"/>
      <c r="N33"/>
      <c r="O33"/>
    </row>
    <row r="34" spans="1:15" x14ac:dyDescent="0.35">
      <c r="A34" t="s">
        <v>18</v>
      </c>
      <c r="B34" t="s">
        <v>65</v>
      </c>
      <c r="C34" s="9">
        <v>0.35064765123128833</v>
      </c>
      <c r="D34">
        <v>0.1234860815711423</v>
      </c>
      <c r="E34">
        <v>0.69399999999999995</v>
      </c>
      <c r="F34" s="5">
        <v>0.95</v>
      </c>
      <c r="G34" s="5">
        <v>0.05</v>
      </c>
      <c r="H34" s="3">
        <f>Table1[[#This Row],[Share in module A]]*Table1[[#This Row],[Total life cycle CO2e]]</f>
        <v>0.33311526866972391</v>
      </c>
      <c r="I34" s="3">
        <f>Table1[[#This Row],[Share in module C]]*Table1[[#This Row],[Total life cycle CO2e]]</f>
        <v>1.7532382561564416E-2</v>
      </c>
      <c r="J34" s="3">
        <f>Table1[[#This Row],[Upfront CO2e (modules A1-A3) per year]]+Table1[[#This Row],[End of life CO2e (modules C3-C4) per year]]</f>
        <v>0.35064765123128833</v>
      </c>
      <c r="K34"/>
      <c r="L34"/>
      <c r="M34"/>
      <c r="N34"/>
      <c r="O34"/>
    </row>
    <row r="35" spans="1:15" x14ac:dyDescent="0.35">
      <c r="A35" t="s">
        <v>18</v>
      </c>
      <c r="B35" t="s">
        <v>66</v>
      </c>
      <c r="C35" s="9">
        <v>0.37504591727052677</v>
      </c>
      <c r="D35">
        <v>0.17713328965398048</v>
      </c>
      <c r="E35">
        <v>0.55093811233766643</v>
      </c>
      <c r="F35" s="5">
        <v>0.95</v>
      </c>
      <c r="G35" s="5">
        <v>0.05</v>
      </c>
      <c r="H35" s="3">
        <f>Table1[[#This Row],[Share in module A]]*Table1[[#This Row],[Total life cycle CO2e]]</f>
        <v>0.35629362140700044</v>
      </c>
      <c r="I35" s="3">
        <f>Table1[[#This Row],[Share in module C]]*Table1[[#This Row],[Total life cycle CO2e]]</f>
        <v>1.8752295863526339E-2</v>
      </c>
      <c r="J35" s="3">
        <f>Table1[[#This Row],[Upfront CO2e (modules A1-A3) per year]]+Table1[[#This Row],[End of life CO2e (modules C3-C4) per year]]</f>
        <v>0.37504591727052677</v>
      </c>
      <c r="K35"/>
      <c r="L35"/>
      <c r="M35"/>
      <c r="N35"/>
      <c r="O35"/>
    </row>
    <row r="36" spans="1:15" x14ac:dyDescent="0.35">
      <c r="A36" t="s">
        <v>18</v>
      </c>
      <c r="B36" t="s">
        <v>67</v>
      </c>
      <c r="C36" s="9">
        <v>0.68409584024150449</v>
      </c>
      <c r="D36">
        <v>0.28790603829202088</v>
      </c>
      <c r="E36">
        <v>1.2127101001498994</v>
      </c>
      <c r="F36" s="5">
        <v>0.95</v>
      </c>
      <c r="G36" s="5">
        <v>0.05</v>
      </c>
      <c r="H36" s="3">
        <f>Table1[[#This Row],[Share in module A]]*Table1[[#This Row],[Total life cycle CO2e]]</f>
        <v>0.64989104822942922</v>
      </c>
      <c r="I36" s="3">
        <f>Table1[[#This Row],[Share in module C]]*Table1[[#This Row],[Total life cycle CO2e]]</f>
        <v>3.4204792012075227E-2</v>
      </c>
      <c r="J36" s="3">
        <f>Table1[[#This Row],[Upfront CO2e (modules A1-A3) per year]]+Table1[[#This Row],[End of life CO2e (modules C3-C4) per year]]</f>
        <v>0.68409584024150449</v>
      </c>
      <c r="K36"/>
      <c r="L36"/>
      <c r="M36"/>
      <c r="N36"/>
      <c r="O36"/>
    </row>
    <row r="37" spans="1:15" x14ac:dyDescent="0.35">
      <c r="A37" t="s">
        <v>4</v>
      </c>
      <c r="B37" t="s">
        <v>17</v>
      </c>
      <c r="H37" s="3">
        <f>Table1[[#This Row],[Share in module A]]*Table1[[#This Row],[Total life cycle CO2e]]</f>
        <v>0</v>
      </c>
      <c r="I37" s="3">
        <f>Table1[[#This Row],[Share in module C]]*Table1[[#This Row],[Total life cycle CO2e]]</f>
        <v>0</v>
      </c>
      <c r="J37" s="3">
        <f>Table1[[#This Row],[Upfront CO2e (modules A1-A3) per year]]+Table1[[#This Row],[End of life CO2e (modules C3-C4) per year]]</f>
        <v>0</v>
      </c>
      <c r="K37"/>
      <c r="L37"/>
      <c r="M37"/>
      <c r="N37"/>
      <c r="O37"/>
    </row>
    <row r="38" spans="1:15" x14ac:dyDescent="0.35">
      <c r="A38" t="s">
        <v>4</v>
      </c>
      <c r="B38" t="s">
        <v>68</v>
      </c>
      <c r="C38" s="9">
        <v>0.38500000000000001</v>
      </c>
      <c r="D38">
        <v>0</v>
      </c>
      <c r="E38">
        <v>1.6567904099999999</v>
      </c>
      <c r="F38" s="5">
        <v>0.8</v>
      </c>
      <c r="G38" s="5">
        <v>0.2</v>
      </c>
      <c r="H38" s="3">
        <f>Table1[[#This Row],[Share in module A]]*Table1[[#This Row],[Total life cycle CO2e]]</f>
        <v>0.30800000000000005</v>
      </c>
      <c r="I38" s="3">
        <f>Table1[[#This Row],[Share in module C]]*Table1[[#This Row],[Total life cycle CO2e]]</f>
        <v>7.7000000000000013E-2</v>
      </c>
      <c r="J38" s="3">
        <f>Table1[[#This Row],[Upfront CO2e (modules A1-A3) per year]]+Table1[[#This Row],[End of life CO2e (modules C3-C4) per year]]</f>
        <v>0.38500000000000006</v>
      </c>
      <c r="K38"/>
      <c r="L38"/>
      <c r="M38"/>
      <c r="N38"/>
      <c r="O38"/>
    </row>
    <row r="39" spans="1:15" x14ac:dyDescent="0.35">
      <c r="A39" t="s">
        <v>4</v>
      </c>
      <c r="B39" t="s">
        <v>69</v>
      </c>
      <c r="C39" s="9">
        <v>1.2286618185648273</v>
      </c>
      <c r="D39">
        <v>0.89346043772397821</v>
      </c>
      <c r="E39">
        <v>1.82471895784361</v>
      </c>
      <c r="F39" s="5">
        <v>0.8</v>
      </c>
      <c r="G39" s="5">
        <v>0.2</v>
      </c>
      <c r="H39" s="3">
        <f>Table1[[#This Row],[Share in module A]]*Table1[[#This Row],[Total life cycle CO2e]]</f>
        <v>0.98292945485186189</v>
      </c>
      <c r="I39" s="3">
        <f>Table1[[#This Row],[Share in module C]]*Table1[[#This Row],[Total life cycle CO2e]]</f>
        <v>0.24573236371296547</v>
      </c>
      <c r="J39" s="3">
        <f>Table1[[#This Row],[Upfront CO2e (modules A1-A3) per year]]+Table1[[#This Row],[End of life CO2e (modules C3-C4) per year]]</f>
        <v>1.2286618185648273</v>
      </c>
      <c r="K39"/>
      <c r="L39"/>
      <c r="M39"/>
      <c r="N39"/>
      <c r="O39"/>
    </row>
    <row r="40" spans="1:15" x14ac:dyDescent="0.35">
      <c r="A40" t="s">
        <v>4</v>
      </c>
      <c r="B40" t="s">
        <v>70</v>
      </c>
      <c r="C40" s="9">
        <v>1.0726655478403484</v>
      </c>
      <c r="D40">
        <v>0</v>
      </c>
      <c r="E40">
        <v>8.5762964987911392</v>
      </c>
      <c r="F40" s="5">
        <v>0.8</v>
      </c>
      <c r="G40" s="5">
        <v>0.2</v>
      </c>
      <c r="H40" s="3">
        <f>Table1[[#This Row],[Share in module A]]*Table1[[#This Row],[Total life cycle CO2e]]</f>
        <v>0.85813243827227881</v>
      </c>
      <c r="I40" s="3">
        <f>Table1[[#This Row],[Share in module C]]*Table1[[#This Row],[Total life cycle CO2e]]</f>
        <v>0.2145331095680697</v>
      </c>
      <c r="J40" s="3">
        <f>Table1[[#This Row],[Upfront CO2e (modules A1-A3) per year]]+Table1[[#This Row],[End of life CO2e (modules C3-C4) per year]]</f>
        <v>1.0726655478403484</v>
      </c>
      <c r="K40"/>
      <c r="L40"/>
      <c r="M40"/>
      <c r="N40"/>
      <c r="O40"/>
    </row>
    <row r="41" spans="1:15" x14ac:dyDescent="0.35">
      <c r="A41" t="s">
        <v>4</v>
      </c>
      <c r="B41" t="s">
        <v>71</v>
      </c>
      <c r="C41" s="9">
        <v>1.4662557779860783</v>
      </c>
      <c r="D41">
        <v>3.3299163133477493E-2</v>
      </c>
      <c r="E41">
        <v>2.3944026598471733</v>
      </c>
      <c r="F41" s="5">
        <v>0.6</v>
      </c>
      <c r="G41" s="5">
        <v>0.4</v>
      </c>
      <c r="H41" s="3">
        <f>Table1[[#This Row],[Share in module A]]*Table1[[#This Row],[Total life cycle CO2e]]</f>
        <v>0.87975346679164701</v>
      </c>
      <c r="I41" s="3">
        <f>Table1[[#This Row],[Share in module C]]*Table1[[#This Row],[Total life cycle CO2e]]</f>
        <v>0.5865023111944313</v>
      </c>
      <c r="J41" s="3">
        <f>Table1[[#This Row],[Upfront CO2e (modules A1-A3) per year]]+Table1[[#This Row],[End of life CO2e (modules C3-C4) per year]]</f>
        <v>1.4662557779860783</v>
      </c>
      <c r="K41"/>
      <c r="L41"/>
      <c r="M41"/>
      <c r="N41"/>
      <c r="O41"/>
    </row>
    <row r="42" spans="1:15" x14ac:dyDescent="0.35">
      <c r="A42" t="s">
        <v>4</v>
      </c>
      <c r="B42" t="s">
        <v>72</v>
      </c>
      <c r="C42" s="9">
        <v>0.6559992714018319</v>
      </c>
      <c r="D42">
        <v>3.4306741567498966E-2</v>
      </c>
      <c r="E42">
        <v>1.4125291635635395</v>
      </c>
      <c r="F42" s="5">
        <v>0.6</v>
      </c>
      <c r="G42" s="5">
        <v>0.4</v>
      </c>
      <c r="H42" s="3">
        <f>Table1[[#This Row],[Share in module A]]*Table1[[#This Row],[Total life cycle CO2e]]</f>
        <v>0.39359956284109915</v>
      </c>
      <c r="I42" s="3">
        <f>Table1[[#This Row],[Share in module C]]*Table1[[#This Row],[Total life cycle CO2e]]</f>
        <v>0.26239970856073275</v>
      </c>
      <c r="J42" s="3">
        <f>Table1[[#This Row],[Upfront CO2e (modules A1-A3) per year]]+Table1[[#This Row],[End of life CO2e (modules C3-C4) per year]]</f>
        <v>0.6559992714018319</v>
      </c>
      <c r="K42"/>
      <c r="L42"/>
      <c r="M42"/>
      <c r="N42"/>
      <c r="O42"/>
    </row>
    <row r="43" spans="1:15" x14ac:dyDescent="0.35">
      <c r="A43" t="s">
        <v>4</v>
      </c>
      <c r="B43" t="s">
        <v>73</v>
      </c>
      <c r="C43" s="9">
        <v>0.50811103176832995</v>
      </c>
      <c r="D43">
        <v>0.24099999999999999</v>
      </c>
      <c r="E43">
        <v>1.109826564814393</v>
      </c>
      <c r="F43" s="5">
        <v>-1</v>
      </c>
      <c r="G43" s="5">
        <v>2</v>
      </c>
      <c r="H43" s="3">
        <f>Table1[[#This Row],[Share in module A]]*Table1[[#This Row],[Total life cycle CO2e]]</f>
        <v>-0.50811103176832995</v>
      </c>
      <c r="I43" s="3">
        <f>Table1[[#This Row],[Share in module C]]*Table1[[#This Row],[Total life cycle CO2e]]</f>
        <v>1.0162220635366599</v>
      </c>
      <c r="J43" s="3">
        <f>Table1[[#This Row],[Upfront CO2e (modules A1-A3) per year]]+Table1[[#This Row],[End of life CO2e (modules C3-C4) per year]]</f>
        <v>0.50811103176832995</v>
      </c>
      <c r="K43"/>
      <c r="L43"/>
      <c r="M43"/>
      <c r="N43"/>
      <c r="O43"/>
    </row>
    <row r="44" spans="1:15" x14ac:dyDescent="0.35">
      <c r="A44" t="s">
        <v>4</v>
      </c>
      <c r="B44" t="s">
        <v>74</v>
      </c>
      <c r="C44" s="9">
        <v>1.0055199035433777</v>
      </c>
      <c r="D44">
        <v>0.68274668151900431</v>
      </c>
      <c r="E44">
        <v>1.503223128937381</v>
      </c>
      <c r="F44" s="5">
        <v>0.6</v>
      </c>
      <c r="G44" s="5">
        <v>0.4</v>
      </c>
      <c r="H44" s="3">
        <f>Table1[[#This Row],[Share in module A]]*Table1[[#This Row],[Total life cycle CO2e]]</f>
        <v>0.60331194212602657</v>
      </c>
      <c r="I44" s="3">
        <f>Table1[[#This Row],[Share in module C]]*Table1[[#This Row],[Total life cycle CO2e]]</f>
        <v>0.4022079614173511</v>
      </c>
      <c r="J44" s="3">
        <f>Table1[[#This Row],[Upfront CO2e (modules A1-A3) per year]]+Table1[[#This Row],[End of life CO2e (modules C3-C4) per year]]</f>
        <v>1.0055199035433777</v>
      </c>
      <c r="K44"/>
      <c r="L44"/>
      <c r="M44"/>
      <c r="N44"/>
      <c r="O44"/>
    </row>
    <row r="45" spans="1:15" x14ac:dyDescent="0.35">
      <c r="A45" t="s">
        <v>4</v>
      </c>
      <c r="B45" t="s">
        <v>75</v>
      </c>
      <c r="C45" s="9">
        <v>1.5205331052323741</v>
      </c>
      <c r="D45">
        <v>1.0173381111963262</v>
      </c>
      <c r="E45">
        <v>2.4786107426358415</v>
      </c>
      <c r="F45" s="5">
        <v>0.6</v>
      </c>
      <c r="G45" s="5">
        <v>0.4</v>
      </c>
      <c r="H45" s="3">
        <f>Table1[[#This Row],[Share in module A]]*Table1[[#This Row],[Total life cycle CO2e]]</f>
        <v>0.91231986313942437</v>
      </c>
      <c r="I45" s="3">
        <f>Table1[[#This Row],[Share in module C]]*Table1[[#This Row],[Total life cycle CO2e]]</f>
        <v>0.60821324209294969</v>
      </c>
      <c r="J45" s="3">
        <f>Table1[[#This Row],[Upfront CO2e (modules A1-A3) per year]]+Table1[[#This Row],[End of life CO2e (modules C3-C4) per year]]</f>
        <v>1.5205331052323741</v>
      </c>
      <c r="K45"/>
      <c r="L45"/>
      <c r="M45"/>
      <c r="N45"/>
      <c r="O45"/>
    </row>
    <row r="46" spans="1:15" x14ac:dyDescent="0.35">
      <c r="A46" t="s">
        <v>3</v>
      </c>
      <c r="B46" t="s">
        <v>16</v>
      </c>
      <c r="H46" s="3">
        <f>Table1[[#This Row],[Share in module A]]*Table1[[#This Row],[Total life cycle CO2e]]</f>
        <v>0</v>
      </c>
      <c r="I46" s="3">
        <f>Table1[[#This Row],[Share in module C]]*Table1[[#This Row],[Total life cycle CO2e]]</f>
        <v>0</v>
      </c>
      <c r="J46" s="3">
        <f>Table1[[#This Row],[Upfront CO2e (modules A1-A3) per year]]+Table1[[#This Row],[End of life CO2e (modules C3-C4) per year]]</f>
        <v>0</v>
      </c>
      <c r="K46"/>
      <c r="L46"/>
      <c r="M46"/>
      <c r="N46"/>
      <c r="O46"/>
    </row>
    <row r="47" spans="1:15" x14ac:dyDescent="0.35">
      <c r="A47" t="s">
        <v>3</v>
      </c>
      <c r="B47" t="s">
        <v>15</v>
      </c>
      <c r="C47" s="9">
        <v>1.2663449983545749</v>
      </c>
      <c r="F47">
        <v>0</v>
      </c>
      <c r="G47" s="5">
        <v>1</v>
      </c>
      <c r="H47" s="3">
        <f>Table1[[#This Row],[Share in module A]]*Table1[[#This Row],[Total life cycle CO2e]]</f>
        <v>0</v>
      </c>
      <c r="I47" s="3">
        <f>Table1[[#This Row],[Share in module C]]*Table1[[#This Row],[Total life cycle CO2e]]</f>
        <v>1.2663449983545749</v>
      </c>
      <c r="J47" s="3">
        <f>Table1[[#This Row],[Upfront CO2e (modules A1-A3) per year]]+Table1[[#This Row],[End of life CO2e (modules C3-C4) per year]]</f>
        <v>1.2663449983545749</v>
      </c>
      <c r="K47"/>
      <c r="L47"/>
      <c r="M47"/>
      <c r="N47"/>
      <c r="O47"/>
    </row>
    <row r="48" spans="1:15" x14ac:dyDescent="0.35">
      <c r="A48" t="s">
        <v>3</v>
      </c>
      <c r="B48" t="s">
        <v>76</v>
      </c>
      <c r="C48" s="9">
        <v>1.0059633680340527</v>
      </c>
      <c r="D48" s="9">
        <v>0.25093192807838138</v>
      </c>
      <c r="E48" s="9">
        <v>2.1464687882347717</v>
      </c>
      <c r="F48" s="5">
        <v>0.92</v>
      </c>
      <c r="G48" s="5">
        <v>0.03</v>
      </c>
      <c r="H48" s="3">
        <f>Table1[[#This Row],[Share in module A]]*Table1[[#This Row],[Total life cycle CO2e]]</f>
        <v>0.92548629859132858</v>
      </c>
      <c r="I48" s="3">
        <f>Table1[[#This Row],[Share in module C]]*Table1[[#This Row],[Total life cycle CO2e]]</f>
        <v>3.017890104102158E-2</v>
      </c>
      <c r="J48" s="3">
        <f>Table1[[#This Row],[Upfront CO2e (modules A1-A3) per year]]+Table1[[#This Row],[End of life CO2e (modules C3-C4) per year]]</f>
        <v>0.95566519963235019</v>
      </c>
      <c r="K48"/>
      <c r="L48"/>
      <c r="M48"/>
      <c r="N48"/>
      <c r="O48"/>
    </row>
    <row r="49" spans="1:15" x14ac:dyDescent="0.35">
      <c r="A49" t="s">
        <v>3</v>
      </c>
      <c r="B49" t="s">
        <v>77</v>
      </c>
      <c r="C49" s="9">
        <v>0.47672539739281661</v>
      </c>
      <c r="D49" s="9">
        <v>0.2998805106842905</v>
      </c>
      <c r="E49" s="9">
        <v>0.74089847610716997</v>
      </c>
      <c r="F49" s="5">
        <v>0.56999999999999995</v>
      </c>
      <c r="G49" s="5">
        <v>0.37</v>
      </c>
      <c r="H49" s="3">
        <f>Table1[[#This Row],[Share in module A]]*Table1[[#This Row],[Total life cycle CO2e]]</f>
        <v>0.27173347651390545</v>
      </c>
      <c r="I49" s="3">
        <f>Table1[[#This Row],[Share in module C]]*Table1[[#This Row],[Total life cycle CO2e]]</f>
        <v>0.17638839703534215</v>
      </c>
      <c r="J49" s="3">
        <f>Table1[[#This Row],[Upfront CO2e (modules A1-A3) per year]]+Table1[[#This Row],[End of life CO2e (modules C3-C4) per year]]</f>
        <v>0.4481218735492476</v>
      </c>
      <c r="K49"/>
      <c r="L49"/>
      <c r="M49"/>
      <c r="N49"/>
      <c r="O49"/>
    </row>
    <row r="50" spans="1:15" x14ac:dyDescent="0.35">
      <c r="A50" t="s">
        <v>3</v>
      </c>
      <c r="B50" t="s">
        <v>78</v>
      </c>
      <c r="C50" s="9">
        <v>0.62106188265711926</v>
      </c>
      <c r="D50" s="9">
        <v>0.23950847587581289</v>
      </c>
      <c r="E50" s="9">
        <v>1.0938052127336224</v>
      </c>
      <c r="F50" s="5">
        <v>0.92</v>
      </c>
      <c r="G50" s="5">
        <v>0.03</v>
      </c>
      <c r="H50" s="3">
        <f>Table1[[#This Row],[Share in module A]]*Table1[[#This Row],[Total life cycle CO2e]]</f>
        <v>0.57137693204454976</v>
      </c>
      <c r="I50" s="3">
        <f>Table1[[#This Row],[Share in module C]]*Table1[[#This Row],[Total life cycle CO2e]]</f>
        <v>1.8631856479713577E-2</v>
      </c>
      <c r="J50" s="3">
        <f>Table1[[#This Row],[Upfront CO2e (modules A1-A3) per year]]+Table1[[#This Row],[End of life CO2e (modules C3-C4) per year]]</f>
        <v>0.59000878852426331</v>
      </c>
      <c r="K50"/>
      <c r="L50"/>
      <c r="M50"/>
      <c r="N50"/>
      <c r="O50"/>
    </row>
    <row r="51" spans="1:15" x14ac:dyDescent="0.35">
      <c r="A51" t="s">
        <v>3</v>
      </c>
      <c r="B51" t="s">
        <v>79</v>
      </c>
      <c r="C51" s="9">
        <v>0.8226265535849514</v>
      </c>
      <c r="D51" s="9">
        <v>0</v>
      </c>
      <c r="E51" s="9">
        <v>1.6478477235024713</v>
      </c>
      <c r="F51" s="5">
        <v>0.95</v>
      </c>
      <c r="G51" s="5">
        <v>0.05</v>
      </c>
      <c r="H51" s="3">
        <f>Table1[[#This Row],[Share in module A]]*Table1[[#This Row],[Total life cycle CO2e]]</f>
        <v>0.78149522590570375</v>
      </c>
      <c r="I51" s="3">
        <f>Table1[[#This Row],[Share in module C]]*Table1[[#This Row],[Total life cycle CO2e]]</f>
        <v>4.113132767924757E-2</v>
      </c>
      <c r="J51" s="3">
        <f>Table1[[#This Row],[Upfront CO2e (modules A1-A3) per year]]+Table1[[#This Row],[End of life CO2e (modules C3-C4) per year]]</f>
        <v>0.82262655358495129</v>
      </c>
      <c r="K51"/>
      <c r="L51"/>
      <c r="M51"/>
      <c r="N51"/>
      <c r="O51"/>
    </row>
    <row r="52" spans="1:15" x14ac:dyDescent="0.35">
      <c r="A52" t="s">
        <v>3</v>
      </c>
      <c r="B52" t="s">
        <v>80</v>
      </c>
      <c r="C52" s="9">
        <v>0.65101954213301017</v>
      </c>
      <c r="D52" s="9">
        <v>0.33200000000000002</v>
      </c>
      <c r="E52" s="9">
        <v>1.106563360505781</v>
      </c>
      <c r="F52" s="5">
        <v>0.92</v>
      </c>
      <c r="G52" s="5">
        <v>0.03</v>
      </c>
      <c r="H52" s="3">
        <f>Table1[[#This Row],[Share in module A]]*Table1[[#This Row],[Total life cycle CO2e]]</f>
        <v>0.59893797876236943</v>
      </c>
      <c r="I52" s="3">
        <f>Table1[[#This Row],[Share in module C]]*Table1[[#This Row],[Total life cycle CO2e]]</f>
        <v>1.9530586263990304E-2</v>
      </c>
      <c r="J52" s="3">
        <f>Table1[[#This Row],[Upfront CO2e (modules A1-A3) per year]]+Table1[[#This Row],[End of life CO2e (modules C3-C4) per year]]</f>
        <v>0.61846856502635972</v>
      </c>
      <c r="K52"/>
      <c r="L52"/>
      <c r="M52"/>
      <c r="N52"/>
      <c r="O52"/>
    </row>
    <row r="53" spans="1:15" x14ac:dyDescent="0.35">
      <c r="A53" t="s">
        <v>3</v>
      </c>
      <c r="B53" t="s">
        <v>81</v>
      </c>
      <c r="C53" s="9">
        <v>0.59342487360281615</v>
      </c>
      <c r="D53" s="9">
        <v>0.23274352364937584</v>
      </c>
      <c r="E53" s="9">
        <v>0.896442832329714</v>
      </c>
      <c r="F53" s="5">
        <v>0.92</v>
      </c>
      <c r="G53" s="5">
        <v>0.03</v>
      </c>
      <c r="H53" s="3">
        <f>Table1[[#This Row],[Share in module A]]*Table1[[#This Row],[Total life cycle CO2e]]</f>
        <v>0.54595088371459088</v>
      </c>
      <c r="I53" s="3">
        <f>Table1[[#This Row],[Share in module C]]*Table1[[#This Row],[Total life cycle CO2e]]</f>
        <v>1.7802746208084485E-2</v>
      </c>
      <c r="J53" s="3">
        <f>Table1[[#This Row],[Upfront CO2e (modules A1-A3) per year]]+Table1[[#This Row],[End of life CO2e (modules C3-C4) per year]]</f>
        <v>0.56375362992267541</v>
      </c>
      <c r="K53"/>
      <c r="L53"/>
      <c r="M53"/>
      <c r="N53"/>
      <c r="O53"/>
    </row>
    <row r="54" spans="1:15" x14ac:dyDescent="0.35">
      <c r="A54" t="s">
        <v>3</v>
      </c>
      <c r="B54" t="s">
        <v>82</v>
      </c>
      <c r="C54" s="9">
        <v>0.43563127444405081</v>
      </c>
      <c r="D54" s="9">
        <v>0.29399587510719533</v>
      </c>
      <c r="E54" s="9">
        <v>0.58399999999999996</v>
      </c>
      <c r="F54" s="6">
        <v>0.18450772315879968</v>
      </c>
      <c r="G54" s="6">
        <v>0.62233288385421548</v>
      </c>
      <c r="H54" s="3">
        <f>Table1[[#This Row],[Share in module A]]*Table1[[#This Row],[Total life cycle CO2e]]</f>
        <v>8.0377334584438007E-2</v>
      </c>
      <c r="I54" s="3">
        <f>Table1[[#This Row],[Share in module C]]*Table1[[#This Row],[Total life cycle CO2e]]</f>
        <v>0.27110766732185332</v>
      </c>
      <c r="J54" s="3">
        <f>Table1[[#This Row],[Upfront CO2e (modules A1-A3) per year]]+Table1[[#This Row],[End of life CO2e (modules C3-C4) per year]]</f>
        <v>0.35148500190629134</v>
      </c>
      <c r="K54"/>
      <c r="L54"/>
      <c r="M54"/>
      <c r="N54"/>
      <c r="O54"/>
    </row>
    <row r="55" spans="1:15" x14ac:dyDescent="0.35">
      <c r="A55" t="s">
        <v>3</v>
      </c>
      <c r="B55" t="s">
        <v>83</v>
      </c>
      <c r="C55" s="9">
        <v>0.82292793896955529</v>
      </c>
      <c r="D55" s="9">
        <v>0.57558315418154182</v>
      </c>
      <c r="E55" s="9">
        <v>1.6414138102871061</v>
      </c>
      <c r="F55" s="5">
        <v>0.92</v>
      </c>
      <c r="G55" s="5">
        <v>0.03</v>
      </c>
      <c r="H55" s="3">
        <f>Table1[[#This Row],[Share in module A]]*Table1[[#This Row],[Total life cycle CO2e]]</f>
        <v>0.75709370385199093</v>
      </c>
      <c r="I55" s="3">
        <f>Table1[[#This Row],[Share in module C]]*Table1[[#This Row],[Total life cycle CO2e]]</f>
        <v>2.4687838169086658E-2</v>
      </c>
      <c r="J55" s="3">
        <f>Table1[[#This Row],[Upfront CO2e (modules A1-A3) per year]]+Table1[[#This Row],[End of life CO2e (modules C3-C4) per year]]</f>
        <v>0.78178154202107764</v>
      </c>
      <c r="K55"/>
      <c r="L55"/>
      <c r="M55"/>
      <c r="N55"/>
      <c r="O55"/>
    </row>
    <row r="56" spans="1:15" x14ac:dyDescent="0.35">
      <c r="A56" t="s">
        <v>3</v>
      </c>
      <c r="B56" t="s">
        <v>84</v>
      </c>
      <c r="C56" s="9">
        <v>0.47546364463504837</v>
      </c>
      <c r="D56">
        <v>0.18083506887212553</v>
      </c>
      <c r="E56">
        <v>0.9543595884191336</v>
      </c>
      <c r="F56" s="6">
        <v>0.18450772315879968</v>
      </c>
      <c r="G56" s="6">
        <v>0.62233288385421548</v>
      </c>
      <c r="H56" s="3">
        <f>Table1[[#This Row],[Share in module A]]*Table1[[#This Row],[Total life cycle CO2e]]</f>
        <v>8.7726714516397408E-2</v>
      </c>
      <c r="I56" s="3">
        <f>Table1[[#This Row],[Share in module C]]*Table1[[#This Row],[Total life cycle CO2e]]</f>
        <v>0.29589666113356555</v>
      </c>
      <c r="J56" s="3">
        <f>Table1[[#This Row],[Upfront CO2e (modules A1-A3) per year]]+Table1[[#This Row],[End of life CO2e (modules C3-C4) per year]]</f>
        <v>0.38362337564996296</v>
      </c>
      <c r="K56"/>
      <c r="L56"/>
      <c r="M56"/>
      <c r="N56"/>
      <c r="O56"/>
    </row>
    <row r="57" spans="1:15" x14ac:dyDescent="0.35">
      <c r="A57" t="s">
        <v>2</v>
      </c>
      <c r="B57" t="s">
        <v>14</v>
      </c>
      <c r="H57" s="3">
        <f>Table1[[#This Row],[Share in module A]]*Table1[[#This Row],[Total life cycle CO2e]]</f>
        <v>0</v>
      </c>
      <c r="I57" s="3">
        <f>Table1[[#This Row],[Share in module C]]*Table1[[#This Row],[Total life cycle CO2e]]</f>
        <v>0</v>
      </c>
      <c r="J57" s="3">
        <f>Table1[[#This Row],[Upfront CO2e (modules A1-A3) per year]]+Table1[[#This Row],[End of life CO2e (modules C3-C4) per year]]</f>
        <v>0</v>
      </c>
      <c r="K57"/>
      <c r="L57"/>
      <c r="M57"/>
      <c r="N57"/>
      <c r="O57"/>
    </row>
    <row r="58" spans="1:15" x14ac:dyDescent="0.35">
      <c r="A58" t="s">
        <v>2</v>
      </c>
      <c r="B58" t="s">
        <v>13</v>
      </c>
      <c r="C58" s="9">
        <v>8.9367349812664781E-2</v>
      </c>
      <c r="F58">
        <v>0</v>
      </c>
      <c r="G58">
        <v>1</v>
      </c>
      <c r="H58" s="3">
        <f>Table1[[#This Row],[Share in module A]]*Table1[[#This Row],[Total life cycle CO2e]]</f>
        <v>0</v>
      </c>
      <c r="I58" s="3">
        <f>Table1[[#This Row],[Share in module C]]*Table1[[#This Row],[Total life cycle CO2e]]</f>
        <v>8.9367349812664781E-2</v>
      </c>
      <c r="J58" s="3">
        <f>Table1[[#This Row],[Upfront CO2e (modules A1-A3) per year]]+Table1[[#This Row],[End of life CO2e (modules C3-C4) per year]]</f>
        <v>8.9367349812664781E-2</v>
      </c>
      <c r="K58"/>
      <c r="L58"/>
      <c r="M58"/>
      <c r="N58"/>
      <c r="O58"/>
    </row>
    <row r="59" spans="1:15" x14ac:dyDescent="0.35">
      <c r="A59" t="s">
        <v>2</v>
      </c>
      <c r="B59" t="s">
        <v>85</v>
      </c>
      <c r="C59" s="9">
        <v>1.1927419303533247</v>
      </c>
      <c r="D59">
        <v>0.51508153575195181</v>
      </c>
      <c r="E59">
        <v>2.2723093434241353</v>
      </c>
      <c r="F59" s="5">
        <v>0.95</v>
      </c>
      <c r="G59" s="5">
        <v>0.05</v>
      </c>
      <c r="H59" s="3">
        <f>Table1[[#This Row],[Share in module A]]*Table1[[#This Row],[Total life cycle CO2e]]</f>
        <v>1.1331048338356584</v>
      </c>
      <c r="I59" s="3">
        <f>Table1[[#This Row],[Share in module C]]*Table1[[#This Row],[Total life cycle CO2e]]</f>
        <v>5.9637096517666237E-2</v>
      </c>
      <c r="J59" s="3">
        <f>Table1[[#This Row],[Upfront CO2e (modules A1-A3) per year]]+Table1[[#This Row],[End of life CO2e (modules C3-C4) per year]]</f>
        <v>1.1927419303533247</v>
      </c>
      <c r="K59"/>
      <c r="L59"/>
      <c r="M59"/>
      <c r="N59"/>
      <c r="O59"/>
    </row>
    <row r="60" spans="1:15" x14ac:dyDescent="0.35">
      <c r="A60" t="s">
        <v>2</v>
      </c>
      <c r="B60" t="s">
        <v>86</v>
      </c>
      <c r="C60" s="9">
        <v>0.4508611358115715</v>
      </c>
      <c r="D60">
        <v>0.1808919912829495</v>
      </c>
      <c r="E60">
        <v>0.83455488785493159</v>
      </c>
      <c r="F60" s="5">
        <v>-0.71</v>
      </c>
      <c r="G60" s="5">
        <v>1.64</v>
      </c>
      <c r="H60" s="3">
        <f>Table1[[#This Row],[Share in module A]]*Table1[[#This Row],[Total life cycle CO2e]]</f>
        <v>-0.32011140642621577</v>
      </c>
      <c r="I60" s="3">
        <f>Table1[[#This Row],[Share in module C]]*Table1[[#This Row],[Total life cycle CO2e]]</f>
        <v>0.73941226273097727</v>
      </c>
      <c r="J60" s="3">
        <f>Table1[[#This Row],[Upfront CO2e (modules A1-A3) per year]]+Table1[[#This Row],[End of life CO2e (modules C3-C4) per year]]</f>
        <v>0.41930085630476149</v>
      </c>
      <c r="K60"/>
      <c r="L60"/>
      <c r="M60"/>
      <c r="N60"/>
      <c r="O60"/>
    </row>
    <row r="61" spans="1:15" x14ac:dyDescent="0.35">
      <c r="A61" t="s">
        <v>2</v>
      </c>
      <c r="B61" t="s">
        <v>87</v>
      </c>
      <c r="C61" s="9">
        <v>0.55434043831387181</v>
      </c>
      <c r="D61">
        <v>0.20188522978993678</v>
      </c>
      <c r="E61">
        <v>0.97960314809170268</v>
      </c>
      <c r="F61" s="5">
        <v>0.88</v>
      </c>
      <c r="G61" s="5">
        <v>0.12</v>
      </c>
      <c r="H61" s="3">
        <f>Table1[[#This Row],[Share in module A]]*Table1[[#This Row],[Total life cycle CO2e]]</f>
        <v>0.4878195857162072</v>
      </c>
      <c r="I61" s="3">
        <f>Table1[[#This Row],[Share in module C]]*Table1[[#This Row],[Total life cycle CO2e]]</f>
        <v>6.6520852597664618E-2</v>
      </c>
      <c r="J61" s="3">
        <f>Table1[[#This Row],[Upfront CO2e (modules A1-A3) per year]]+Table1[[#This Row],[End of life CO2e (modules C3-C4) per year]]</f>
        <v>0.55434043831387181</v>
      </c>
      <c r="K61"/>
      <c r="L61"/>
      <c r="M61"/>
      <c r="N61"/>
      <c r="O61"/>
    </row>
    <row r="62" spans="1:15" x14ac:dyDescent="0.35">
      <c r="A62" t="s">
        <v>2</v>
      </c>
      <c r="B62" t="s">
        <v>88</v>
      </c>
      <c r="C62" s="9">
        <v>1.0156756175446946</v>
      </c>
      <c r="D62">
        <v>0</v>
      </c>
      <c r="E62">
        <v>2.0632418196754956</v>
      </c>
      <c r="F62" s="5">
        <v>0.95</v>
      </c>
      <c r="G62" s="5">
        <v>0.05</v>
      </c>
      <c r="H62" s="3">
        <f>Table1[[#This Row],[Share in module A]]*Table1[[#This Row],[Total life cycle CO2e]]</f>
        <v>0.96489183666745981</v>
      </c>
      <c r="I62" s="3">
        <f>Table1[[#This Row],[Share in module C]]*Table1[[#This Row],[Total life cycle CO2e]]</f>
        <v>5.078378087723473E-2</v>
      </c>
      <c r="J62" s="3">
        <f>Table1[[#This Row],[Upfront CO2e (modules A1-A3) per year]]+Table1[[#This Row],[End of life CO2e (modules C3-C4) per year]]</f>
        <v>1.0156756175446946</v>
      </c>
      <c r="K62"/>
      <c r="L62"/>
      <c r="M62"/>
      <c r="N62"/>
      <c r="O62"/>
    </row>
    <row r="63" spans="1:15" x14ac:dyDescent="0.35">
      <c r="A63" t="s">
        <v>2</v>
      </c>
      <c r="B63" t="s">
        <v>89</v>
      </c>
      <c r="C63" s="9">
        <v>0.75759090791398787</v>
      </c>
      <c r="D63">
        <v>0.34623809294144131</v>
      </c>
      <c r="E63">
        <v>1.2027095162500001</v>
      </c>
      <c r="F63" s="5">
        <v>0.93</v>
      </c>
      <c r="G63" s="5">
        <v>0.06</v>
      </c>
      <c r="H63" s="3">
        <f>Table1[[#This Row],[Share in module A]]*Table1[[#This Row],[Total life cycle CO2e]]</f>
        <v>0.70455954436000878</v>
      </c>
      <c r="I63" s="3">
        <f>Table1[[#This Row],[Share in module C]]*Table1[[#This Row],[Total life cycle CO2e]]</f>
        <v>4.5455454474839271E-2</v>
      </c>
      <c r="J63" s="3">
        <f>Table1[[#This Row],[Upfront CO2e (modules A1-A3) per year]]+Table1[[#This Row],[End of life CO2e (modules C3-C4) per year]]</f>
        <v>0.75001499883484801</v>
      </c>
      <c r="K63"/>
      <c r="L63"/>
      <c r="M63"/>
      <c r="N63"/>
      <c r="O63"/>
    </row>
    <row r="64" spans="1:15" x14ac:dyDescent="0.35">
      <c r="A64" t="s">
        <v>2</v>
      </c>
      <c r="B64" t="s">
        <v>90</v>
      </c>
      <c r="C64" s="9">
        <v>1.037851451526471</v>
      </c>
      <c r="D64">
        <v>0.73900742436725897</v>
      </c>
      <c r="E64">
        <v>1.4251179733025909</v>
      </c>
      <c r="F64" s="5">
        <v>0.93</v>
      </c>
      <c r="G64" s="5">
        <v>0.06</v>
      </c>
      <c r="H64" s="3">
        <f>Table1[[#This Row],[Share in module A]]*Table1[[#This Row],[Total life cycle CO2e]]</f>
        <v>0.96520184991961799</v>
      </c>
      <c r="I64" s="3">
        <f>Table1[[#This Row],[Share in module C]]*Table1[[#This Row],[Total life cycle CO2e]]</f>
        <v>6.2271087091588254E-2</v>
      </c>
      <c r="J64" s="3">
        <f>Table1[[#This Row],[Upfront CO2e (modules A1-A3) per year]]+Table1[[#This Row],[End of life CO2e (modules C3-C4) per year]]</f>
        <v>1.0274729370112063</v>
      </c>
      <c r="K64"/>
      <c r="L64"/>
      <c r="M64"/>
      <c r="N64"/>
      <c r="O64"/>
    </row>
    <row r="65" spans="1:15" x14ac:dyDescent="0.35">
      <c r="A65" t="s">
        <v>2</v>
      </c>
      <c r="B65" t="s">
        <v>91</v>
      </c>
      <c r="C65" s="9">
        <v>0.44322246040883606</v>
      </c>
      <c r="D65">
        <v>0.17830660590392461</v>
      </c>
      <c r="E65">
        <v>0.95862311002010758</v>
      </c>
      <c r="F65" s="5">
        <v>-0.5</v>
      </c>
      <c r="G65" s="5">
        <v>1.44</v>
      </c>
      <c r="H65" s="3">
        <f>Table1[[#This Row],[Share in module A]]*Table1[[#This Row],[Total life cycle CO2e]]</f>
        <v>-0.22161123020441803</v>
      </c>
      <c r="I65" s="3">
        <f>Table1[[#This Row],[Share in module C]]*Table1[[#This Row],[Total life cycle CO2e]]</f>
        <v>0.6382403429887239</v>
      </c>
      <c r="J65" s="3">
        <f>Table1[[#This Row],[Upfront CO2e (modules A1-A3) per year]]+Table1[[#This Row],[End of life CO2e (modules C3-C4) per year]]</f>
        <v>0.41662911278430587</v>
      </c>
      <c r="K65"/>
      <c r="L65"/>
      <c r="M65"/>
      <c r="N65"/>
      <c r="O65"/>
    </row>
    <row r="66" spans="1:15" x14ac:dyDescent="0.35">
      <c r="A66" t="s">
        <v>2</v>
      </c>
      <c r="B66" t="s">
        <v>92</v>
      </c>
      <c r="C66" s="9">
        <v>1.1629722417937502</v>
      </c>
      <c r="D66">
        <v>0.8695212574474962</v>
      </c>
      <c r="E66">
        <v>2.3741647834385953</v>
      </c>
      <c r="F66" s="5">
        <v>0.93</v>
      </c>
      <c r="G66" s="5">
        <v>0.06</v>
      </c>
      <c r="H66" s="3">
        <f>Table1[[#This Row],[Share in module A]]*Table1[[#This Row],[Total life cycle CO2e]]</f>
        <v>1.0815641848681878</v>
      </c>
      <c r="I66" s="3">
        <f>Table1[[#This Row],[Share in module C]]*Table1[[#This Row],[Total life cycle CO2e]]</f>
        <v>6.9778334507625009E-2</v>
      </c>
      <c r="J66" s="3">
        <f>Table1[[#This Row],[Upfront CO2e (modules A1-A3) per year]]+Table1[[#This Row],[End of life CO2e (modules C3-C4) per year]]</f>
        <v>1.1513425193758129</v>
      </c>
      <c r="K66"/>
      <c r="L66"/>
      <c r="M66"/>
      <c r="N66"/>
      <c r="O66"/>
    </row>
    <row r="67" spans="1:15" x14ac:dyDescent="0.35">
      <c r="A67" t="s">
        <v>2</v>
      </c>
      <c r="B67" t="s">
        <v>93</v>
      </c>
      <c r="C67" s="9">
        <v>0.37231241098410645</v>
      </c>
      <c r="D67">
        <v>0.17469578656071807</v>
      </c>
      <c r="E67">
        <v>0.84853899130870514</v>
      </c>
      <c r="F67" s="5">
        <v>-0.5</v>
      </c>
      <c r="G67" s="5">
        <v>1.44</v>
      </c>
      <c r="H67" s="3">
        <f>Table1[[#This Row],[Share in module A]]*Table1[[#This Row],[Total life cycle CO2e]]</f>
        <v>-0.18615620549205322</v>
      </c>
      <c r="I67" s="3">
        <f>Table1[[#This Row],[Share in module C]]*Table1[[#This Row],[Total life cycle CO2e]]</f>
        <v>0.53612987181711325</v>
      </c>
      <c r="J67" s="3">
        <f>Table1[[#This Row],[Upfront CO2e (modules A1-A3) per year]]+Table1[[#This Row],[End of life CO2e (modules C3-C4) per year]]</f>
        <v>0.34997366632506</v>
      </c>
      <c r="K67"/>
      <c r="L67"/>
      <c r="M67"/>
      <c r="N67"/>
      <c r="O67"/>
    </row>
    <row r="68" spans="1:15" x14ac:dyDescent="0.35">
      <c r="A68" t="s">
        <v>1</v>
      </c>
      <c r="B68" t="s">
        <v>10</v>
      </c>
      <c r="H68" s="3">
        <f>Table1[[#This Row],[Share in module A]]*Table1[[#This Row],[Total life cycle CO2e]]</f>
        <v>0</v>
      </c>
      <c r="I68" s="3">
        <f>Table1[[#This Row],[Share in module C]]*Table1[[#This Row],[Total life cycle CO2e]]</f>
        <v>0</v>
      </c>
      <c r="J68" s="3">
        <f>Table1[[#This Row],[Upfront CO2e (modules A1-A3) per year]]+Table1[[#This Row],[End of life CO2e (modules C3-C4) per year]]</f>
        <v>0</v>
      </c>
      <c r="K68"/>
      <c r="L68"/>
      <c r="M68"/>
      <c r="N68"/>
      <c r="O68"/>
    </row>
    <row r="69" spans="1:15" x14ac:dyDescent="0.35">
      <c r="A69" t="s">
        <v>1</v>
      </c>
      <c r="B69" t="s">
        <v>9</v>
      </c>
      <c r="C69" s="9">
        <v>0.51001897686209197</v>
      </c>
      <c r="F69">
        <v>0</v>
      </c>
      <c r="G69">
        <v>1</v>
      </c>
      <c r="H69" s="3">
        <f>Table1[[#This Row],[Share in module A]]*Table1[[#This Row],[Total life cycle CO2e]]</f>
        <v>0</v>
      </c>
      <c r="I69" s="3">
        <f>Table1[[#This Row],[Share in module C]]*Table1[[#This Row],[Total life cycle CO2e]]</f>
        <v>0.51001897686209197</v>
      </c>
      <c r="J69" s="3">
        <f>Table1[[#This Row],[Upfront CO2e (modules A1-A3) per year]]+Table1[[#This Row],[End of life CO2e (modules C3-C4) per year]]</f>
        <v>0.51001897686209197</v>
      </c>
      <c r="K69"/>
      <c r="L69"/>
      <c r="M69"/>
      <c r="N69"/>
      <c r="O69"/>
    </row>
    <row r="70" spans="1:15" x14ac:dyDescent="0.35">
      <c r="A70" t="s">
        <v>1</v>
      </c>
      <c r="B70" t="s">
        <v>7</v>
      </c>
      <c r="C70" s="9">
        <v>0.47476023078032686</v>
      </c>
      <c r="D70">
        <v>5.0241020686228363E-2</v>
      </c>
      <c r="E70">
        <v>1.072110008180696</v>
      </c>
      <c r="F70" s="5">
        <v>0.76</v>
      </c>
      <c r="G70" s="5">
        <v>0.1</v>
      </c>
      <c r="H70" s="3">
        <f>Table1[[#This Row],[Share in module A]]*Table1[[#This Row],[Total life cycle CO2e]]</f>
        <v>0.36081777539304843</v>
      </c>
      <c r="I70" s="3">
        <f>Table1[[#This Row],[Share in module C]]*Table1[[#This Row],[Total life cycle CO2e]]</f>
        <v>4.7476023078032691E-2</v>
      </c>
      <c r="J70" s="3">
        <f>Table1[[#This Row],[Upfront CO2e (modules A1-A3) per year]]+Table1[[#This Row],[End of life CO2e (modules C3-C4) per year]]</f>
        <v>0.4082937984710811</v>
      </c>
      <c r="K70"/>
      <c r="L70"/>
      <c r="M70"/>
      <c r="N70"/>
      <c r="O70"/>
    </row>
    <row r="71" spans="1:15" x14ac:dyDescent="0.35">
      <c r="A71" t="s">
        <v>1</v>
      </c>
      <c r="B71" t="s">
        <v>94</v>
      </c>
      <c r="C71" s="9">
        <v>0.6171127559807974</v>
      </c>
      <c r="D71">
        <v>0.11685643722453472</v>
      </c>
      <c r="E71">
        <v>1.406040399213341</v>
      </c>
      <c r="F71" s="5">
        <v>-0.15403121404493506</v>
      </c>
      <c r="G71" s="5">
        <v>0.94212745612159787</v>
      </c>
      <c r="H71" s="3">
        <f>Table1[[#This Row],[Share in module A]]*Table1[[#This Row],[Total life cycle CO2e]]</f>
        <v>-9.5054627006337974E-2</v>
      </c>
      <c r="I71" s="3">
        <f>Table1[[#This Row],[Share in module C]]*Table1[[#This Row],[Total life cycle CO2e]]</f>
        <v>0.58139887093237708</v>
      </c>
      <c r="J71" s="3">
        <f>Table1[[#This Row],[Upfront CO2e (modules A1-A3) per year]]+Table1[[#This Row],[End of life CO2e (modules C3-C4) per year]]</f>
        <v>0.48634424392603909</v>
      </c>
      <c r="K71"/>
      <c r="L71"/>
      <c r="M71"/>
      <c r="N71"/>
      <c r="O71"/>
    </row>
    <row r="72" spans="1:15" x14ac:dyDescent="0.35">
      <c r="A72" t="s">
        <v>1</v>
      </c>
      <c r="B72" t="s">
        <v>95</v>
      </c>
      <c r="C72" s="9">
        <v>1.6642009594983256</v>
      </c>
      <c r="D72">
        <v>0.87701599092280746</v>
      </c>
      <c r="E72">
        <v>3.1016692197519649</v>
      </c>
      <c r="F72" s="5">
        <v>0.56999999999999995</v>
      </c>
      <c r="G72" s="5">
        <v>0.17</v>
      </c>
      <c r="H72" s="3">
        <f>Table1[[#This Row],[Share in module A]]*Table1[[#This Row],[Total life cycle CO2e]]</f>
        <v>0.94859454691404554</v>
      </c>
      <c r="I72" s="3">
        <f>Table1[[#This Row],[Share in module C]]*Table1[[#This Row],[Total life cycle CO2e]]</f>
        <v>0.28291416311471534</v>
      </c>
      <c r="J72" s="3">
        <f>Table1[[#This Row],[Upfront CO2e (modules A1-A3) per year]]+Table1[[#This Row],[End of life CO2e (modules C3-C4) per year]]</f>
        <v>1.2315087100287609</v>
      </c>
      <c r="K72"/>
      <c r="L72"/>
      <c r="M72"/>
      <c r="N72"/>
      <c r="O72"/>
    </row>
    <row r="73" spans="1:15" x14ac:dyDescent="0.35">
      <c r="A73" t="s">
        <v>1</v>
      </c>
      <c r="B73" t="s">
        <v>6</v>
      </c>
      <c r="C73" s="9">
        <v>0.53457692630279241</v>
      </c>
      <c r="D73">
        <v>9.54155704530468E-2</v>
      </c>
      <c r="E73">
        <v>1.8194250750519685</v>
      </c>
      <c r="F73" s="5">
        <v>0.57999999999999996</v>
      </c>
      <c r="G73" s="5">
        <v>0.13</v>
      </c>
      <c r="H73" s="3">
        <f>Table1[[#This Row],[Share in module A]]*Table1[[#This Row],[Total life cycle CO2e]]</f>
        <v>0.31005461725561956</v>
      </c>
      <c r="I73" s="3">
        <f>Table1[[#This Row],[Share in module C]]*Table1[[#This Row],[Total life cycle CO2e]]</f>
        <v>6.9495000419363018E-2</v>
      </c>
      <c r="J73" s="3">
        <f>Table1[[#This Row],[Upfront CO2e (modules A1-A3) per year]]+Table1[[#This Row],[End of life CO2e (modules C3-C4) per year]]</f>
        <v>0.37954961767498258</v>
      </c>
      <c r="K73"/>
      <c r="L73"/>
      <c r="M73"/>
      <c r="N73"/>
      <c r="O73"/>
    </row>
    <row r="74" spans="1:15" x14ac:dyDescent="0.35">
      <c r="A74" t="s">
        <v>1</v>
      </c>
      <c r="B74" t="s">
        <v>118</v>
      </c>
      <c r="C74" s="9">
        <v>0.84855849811674888</v>
      </c>
      <c r="D74">
        <v>0.23725365875486384</v>
      </c>
      <c r="E74">
        <v>2.2779219829100001</v>
      </c>
      <c r="F74" s="5">
        <v>-0.04</v>
      </c>
      <c r="G74" s="5">
        <v>0.81</v>
      </c>
      <c r="H74" s="3">
        <f>Table1[[#This Row],[Share in module A]]*Table1[[#This Row],[Total life cycle CO2e]]</f>
        <v>-3.3942339924669954E-2</v>
      </c>
      <c r="I74" s="3">
        <f>Table1[[#This Row],[Share in module C]]*Table1[[#This Row],[Total life cycle CO2e]]</f>
        <v>0.6873323834745666</v>
      </c>
      <c r="J74" s="3">
        <f>Table1[[#This Row],[Upfront CO2e (modules A1-A3) per year]]+Table1[[#This Row],[End of life CO2e (modules C3-C4) per year]]</f>
        <v>0.6533900435498966</v>
      </c>
      <c r="K74"/>
      <c r="L74"/>
      <c r="M74"/>
      <c r="N74"/>
      <c r="O74"/>
    </row>
    <row r="75" spans="1:15" x14ac:dyDescent="0.35">
      <c r="A75" t="s">
        <v>1</v>
      </c>
      <c r="B75" t="s">
        <v>8</v>
      </c>
      <c r="C75" s="9">
        <v>1.4940295517815778</v>
      </c>
      <c r="D75">
        <v>0.80468623396854011</v>
      </c>
      <c r="E75">
        <v>2.2850907112900081</v>
      </c>
      <c r="F75" s="5">
        <v>0.76</v>
      </c>
      <c r="G75" s="5">
        <v>0.1</v>
      </c>
      <c r="H75" s="3">
        <f>Table1[[#This Row],[Share in module A]]*Table1[[#This Row],[Total life cycle CO2e]]</f>
        <v>1.1354624593539993</v>
      </c>
      <c r="I75" s="3">
        <f>Table1[[#This Row],[Share in module C]]*Table1[[#This Row],[Total life cycle CO2e]]</f>
        <v>0.1494029551781578</v>
      </c>
      <c r="J75" s="3">
        <f>Table1[[#This Row],[Upfront CO2e (modules A1-A3) per year]]+Table1[[#This Row],[End of life CO2e (modules C3-C4) per year]]</f>
        <v>1.284865414532157</v>
      </c>
      <c r="K75"/>
      <c r="L75"/>
      <c r="M75"/>
      <c r="N75"/>
      <c r="O75"/>
    </row>
    <row r="76" spans="1:15" x14ac:dyDescent="0.35">
      <c r="A76" t="s">
        <v>1</v>
      </c>
      <c r="B76" t="s">
        <v>96</v>
      </c>
      <c r="C76" s="9">
        <v>0.8430459308355539</v>
      </c>
      <c r="D76">
        <v>0.36496189225482156</v>
      </c>
      <c r="E76">
        <v>1.1616994940056071</v>
      </c>
      <c r="F76" s="5">
        <v>-0.15403121404493506</v>
      </c>
      <c r="G76" s="5">
        <v>0.94212745612159787</v>
      </c>
      <c r="H76" s="3">
        <f>Table1[[#This Row],[Share in module A]]*Table1[[#This Row],[Total life cycle CO2e]]</f>
        <v>-0.12985538822224271</v>
      </c>
      <c r="I76" s="3">
        <f>Table1[[#This Row],[Share in module C]]*Table1[[#This Row],[Total life cycle CO2e]]</f>
        <v>0.79425671821176491</v>
      </c>
      <c r="J76" s="3">
        <f>Table1[[#This Row],[Upfront CO2e (modules A1-A3) per year]]+Table1[[#This Row],[End of life CO2e (modules C3-C4) per year]]</f>
        <v>0.66440132998952217</v>
      </c>
      <c r="K76"/>
      <c r="L76"/>
      <c r="M76"/>
      <c r="N76"/>
      <c r="O76"/>
    </row>
    <row r="77" spans="1:15" x14ac:dyDescent="0.35">
      <c r="A77" t="s">
        <v>36</v>
      </c>
      <c r="B77" t="s">
        <v>37</v>
      </c>
      <c r="H77" s="3">
        <f>Table1[[#This Row],[Share in module A]]*Table1[[#This Row],[Total life cycle CO2e]]</f>
        <v>0</v>
      </c>
      <c r="I77" s="3">
        <f>Table1[[#This Row],[Share in module C]]*Table1[[#This Row],[Total life cycle CO2e]]</f>
        <v>0</v>
      </c>
      <c r="J77" s="3">
        <f>Table1[[#This Row],[Upfront CO2e (modules A1-A3) per year]]+Table1[[#This Row],[End of life CO2e (modules C3-C4) per year]]</f>
        <v>0</v>
      </c>
      <c r="K77"/>
      <c r="L77"/>
      <c r="M77"/>
      <c r="N77"/>
      <c r="O77"/>
    </row>
    <row r="78" spans="1:15" x14ac:dyDescent="0.35">
      <c r="A78" t="s">
        <v>36</v>
      </c>
      <c r="B78" t="s">
        <v>38</v>
      </c>
      <c r="C78" s="9">
        <v>0.11090431019038928</v>
      </c>
      <c r="F78">
        <v>0</v>
      </c>
      <c r="G78">
        <v>1</v>
      </c>
      <c r="H78" s="3">
        <f>Table1[[#This Row],[Share in module A]]*Table1[[#This Row],[Total life cycle CO2e]]</f>
        <v>0</v>
      </c>
      <c r="I78" s="3">
        <f>Table1[[#This Row],[Share in module C]]*Table1[[#This Row],[Total life cycle CO2e]]</f>
        <v>0.11090431019038928</v>
      </c>
      <c r="J78" s="3">
        <f>Table1[[#This Row],[Upfront CO2e (modules A1-A3) per year]]+Table1[[#This Row],[End of life CO2e (modules C3-C4) per year]]</f>
        <v>0.11090431019038928</v>
      </c>
      <c r="K78"/>
      <c r="L78"/>
      <c r="M78"/>
      <c r="N78"/>
      <c r="O78"/>
    </row>
    <row r="79" spans="1:15" x14ac:dyDescent="0.35">
      <c r="A79" t="s">
        <v>36</v>
      </c>
      <c r="B79" t="s">
        <v>119</v>
      </c>
      <c r="C79" s="9">
        <v>7.3659090495667975E-2</v>
      </c>
      <c r="D79">
        <v>0</v>
      </c>
      <c r="E79">
        <v>0.32528809535588588</v>
      </c>
      <c r="F79" s="5">
        <v>0.95</v>
      </c>
      <c r="G79" s="5">
        <v>0.05</v>
      </c>
      <c r="H79" s="3">
        <f>Table1[[#This Row],[Share in module A]]*Table1[[#This Row],[Total life cycle CO2e]]</f>
        <v>6.9976135970884576E-2</v>
      </c>
      <c r="I79" s="3">
        <f>Table1[[#This Row],[Share in module C]]*Table1[[#This Row],[Total life cycle CO2e]]</f>
        <v>3.682954524783399E-3</v>
      </c>
      <c r="J79" s="3">
        <f>Table1[[#This Row],[Upfront CO2e (modules A1-A3) per year]]+Table1[[#This Row],[End of life CO2e (modules C3-C4) per year]]</f>
        <v>7.3659090495667975E-2</v>
      </c>
      <c r="K79"/>
      <c r="L79"/>
      <c r="M79"/>
      <c r="N79"/>
      <c r="O79"/>
    </row>
    <row r="80" spans="1:15" x14ac:dyDescent="0.35">
      <c r="A80" t="s">
        <v>36</v>
      </c>
      <c r="B80" t="s">
        <v>97</v>
      </c>
      <c r="C80" s="9">
        <v>3.5059541208051992E-2</v>
      </c>
      <c r="D80">
        <v>0</v>
      </c>
      <c r="E80">
        <v>0.13384143276967267</v>
      </c>
      <c r="F80" s="5">
        <v>0.95</v>
      </c>
      <c r="G80" s="5">
        <v>0.05</v>
      </c>
      <c r="H80" s="3">
        <f>Table1[[#This Row],[Share in module A]]*Table1[[#This Row],[Total life cycle CO2e]]</f>
        <v>3.330656414764939E-2</v>
      </c>
      <c r="I80" s="3">
        <f>Table1[[#This Row],[Share in module C]]*Table1[[#This Row],[Total life cycle CO2e]]</f>
        <v>1.7529770604025998E-3</v>
      </c>
      <c r="J80" s="3">
        <f>Table1[[#This Row],[Upfront CO2e (modules A1-A3) per year]]+Table1[[#This Row],[End of life CO2e (modules C3-C4) per year]]</f>
        <v>3.5059541208051992E-2</v>
      </c>
      <c r="K80"/>
      <c r="L80"/>
      <c r="M80"/>
      <c r="N80"/>
      <c r="O80"/>
    </row>
    <row r="81" spans="1:15" x14ac:dyDescent="0.35">
      <c r="A81" t="s">
        <v>36</v>
      </c>
      <c r="B81" t="s">
        <v>98</v>
      </c>
      <c r="C81" s="9">
        <v>4.5416016867426939E-2</v>
      </c>
      <c r="D81">
        <v>0</v>
      </c>
      <c r="E81">
        <v>0.14904657403315341</v>
      </c>
      <c r="F81" s="5">
        <v>0.95</v>
      </c>
      <c r="G81" s="5">
        <v>0.05</v>
      </c>
      <c r="H81" s="3">
        <f>Table1[[#This Row],[Share in module A]]*Table1[[#This Row],[Total life cycle CO2e]]</f>
        <v>4.3145216024055591E-2</v>
      </c>
      <c r="I81" s="3">
        <f>Table1[[#This Row],[Share in module C]]*Table1[[#This Row],[Total life cycle CO2e]]</f>
        <v>2.2708008433713471E-3</v>
      </c>
      <c r="J81" s="3">
        <f>Table1[[#This Row],[Upfront CO2e (modules A1-A3) per year]]+Table1[[#This Row],[End of life CO2e (modules C3-C4) per year]]</f>
        <v>4.5416016867426939E-2</v>
      </c>
      <c r="K81"/>
      <c r="L81"/>
      <c r="M81"/>
      <c r="N81"/>
      <c r="O81"/>
    </row>
    <row r="82" spans="1:15" x14ac:dyDescent="0.35">
      <c r="A82" t="s">
        <v>36</v>
      </c>
      <c r="B82" t="s">
        <v>120</v>
      </c>
      <c r="C82" s="9">
        <v>0</v>
      </c>
      <c r="D82" s="9">
        <v>0</v>
      </c>
      <c r="E82" s="9">
        <v>0</v>
      </c>
      <c r="F82" s="5">
        <v>0.95</v>
      </c>
      <c r="G82" s="5">
        <v>0.05</v>
      </c>
      <c r="H82" s="3">
        <f>Table1[[#This Row],[Share in module A]]*Table1[[#This Row],[Total life cycle CO2e]]</f>
        <v>0</v>
      </c>
      <c r="I82" s="3">
        <f>Table1[[#This Row],[Share in module C]]*Table1[[#This Row],[Total life cycle CO2e]]</f>
        <v>0</v>
      </c>
      <c r="J82" s="3">
        <f>Table1[[#This Row],[Upfront CO2e (modules A1-A3) per year]]+Table1[[#This Row],[End of life CO2e (modules C3-C4) per year]]</f>
        <v>0</v>
      </c>
      <c r="K82"/>
      <c r="L82"/>
      <c r="M82"/>
      <c r="N82"/>
      <c r="O82"/>
    </row>
    <row r="83" spans="1:15" x14ac:dyDescent="0.35">
      <c r="A83" t="s">
        <v>36</v>
      </c>
      <c r="B83" t="s">
        <v>121</v>
      </c>
      <c r="C83" s="9">
        <v>1.3885604087230052E-2</v>
      </c>
      <c r="D83" s="9">
        <v>0</v>
      </c>
      <c r="E83" s="9">
        <v>6.8898130658303275E-2</v>
      </c>
      <c r="F83" s="5">
        <v>0.95</v>
      </c>
      <c r="G83" s="5">
        <v>0.05</v>
      </c>
      <c r="H83" s="3">
        <f>Table1[[#This Row],[Share in module A]]*Table1[[#This Row],[Total life cycle CO2e]]</f>
        <v>1.3191323882868549E-2</v>
      </c>
      <c r="I83" s="3">
        <f>Table1[[#This Row],[Share in module C]]*Table1[[#This Row],[Total life cycle CO2e]]</f>
        <v>6.9428020436150268E-4</v>
      </c>
      <c r="J83" s="3">
        <f>Table1[[#This Row],[Upfront CO2e (modules A1-A3) per year]]+Table1[[#This Row],[End of life CO2e (modules C3-C4) per year]]</f>
        <v>1.3885604087230051E-2</v>
      </c>
      <c r="K83"/>
      <c r="L83"/>
      <c r="M83"/>
      <c r="N83"/>
      <c r="O83"/>
    </row>
    <row r="84" spans="1:15" x14ac:dyDescent="0.35">
      <c r="A84" t="s">
        <v>36</v>
      </c>
      <c r="B84" t="s">
        <v>122</v>
      </c>
      <c r="C84" s="9">
        <v>1.2580039836753329E-2</v>
      </c>
      <c r="D84" s="9">
        <v>0</v>
      </c>
      <c r="E84" s="9">
        <v>5.3444936660853024E-2</v>
      </c>
      <c r="F84" s="5">
        <v>-4.5</v>
      </c>
      <c r="G84" s="5">
        <v>5.5</v>
      </c>
      <c r="H84" s="3">
        <f>Table1[[#This Row],[Share in module A]]*Table1[[#This Row],[Total life cycle CO2e]]</f>
        <v>-5.6610179265389984E-2</v>
      </c>
      <c r="I84" s="3">
        <f>Table1[[#This Row],[Share in module C]]*Table1[[#This Row],[Total life cycle CO2e]]</f>
        <v>6.9190219102143305E-2</v>
      </c>
      <c r="J84" s="3">
        <f>Table1[[#This Row],[Upfront CO2e (modules A1-A3) per year]]+Table1[[#This Row],[End of life CO2e (modules C3-C4) per year]]</f>
        <v>1.2580039836753321E-2</v>
      </c>
      <c r="K84"/>
      <c r="L84"/>
      <c r="M84"/>
      <c r="N84"/>
      <c r="O84"/>
    </row>
    <row r="85" spans="1:15" x14ac:dyDescent="0.35">
      <c r="A85" t="s">
        <v>36</v>
      </c>
      <c r="B85" t="s">
        <v>99</v>
      </c>
      <c r="C85" s="9">
        <v>0.1488879384444125</v>
      </c>
      <c r="D85" s="9">
        <v>0</v>
      </c>
      <c r="E85" s="9">
        <v>0.28989577871123184</v>
      </c>
      <c r="F85" s="5">
        <v>0.95</v>
      </c>
      <c r="G85" s="5">
        <v>0.05</v>
      </c>
      <c r="H85" s="3">
        <f>Table1[[#This Row],[Share in module A]]*Table1[[#This Row],[Total life cycle CO2e]]</f>
        <v>0.14144354152219188</v>
      </c>
      <c r="I85" s="3">
        <f>Table1[[#This Row],[Share in module C]]*Table1[[#This Row],[Total life cycle CO2e]]</f>
        <v>7.4443969222206252E-3</v>
      </c>
      <c r="J85" s="3">
        <f>Table1[[#This Row],[Upfront CO2e (modules A1-A3) per year]]+Table1[[#This Row],[End of life CO2e (modules C3-C4) per year]]</f>
        <v>0.1488879384444125</v>
      </c>
      <c r="K85"/>
      <c r="L85"/>
      <c r="M85"/>
      <c r="N85"/>
      <c r="O85"/>
    </row>
    <row r="86" spans="1:15" x14ac:dyDescent="0.35">
      <c r="A86" t="s">
        <v>21</v>
      </c>
      <c r="B86" t="s">
        <v>23</v>
      </c>
      <c r="F86" s="5">
        <v>0.45</v>
      </c>
      <c r="G86" s="5">
        <v>0.05</v>
      </c>
      <c r="H86" s="3">
        <f>Table1[[#This Row],[Share in module A]]*Table1[[#This Row],[Total life cycle CO2e]]</f>
        <v>0</v>
      </c>
      <c r="I86" s="3">
        <f>Table1[[#This Row],[Share in module C]]*Table1[[#This Row],[Total life cycle CO2e]]</f>
        <v>0</v>
      </c>
      <c r="J86" s="3">
        <f>Table1[[#This Row],[Upfront CO2e (modules A1-A3) per year]]+Table1[[#This Row],[End of life CO2e (modules C3-C4) per year]]</f>
        <v>0</v>
      </c>
      <c r="K86"/>
      <c r="L86"/>
      <c r="M86"/>
      <c r="N86"/>
      <c r="O86"/>
    </row>
    <row r="87" spans="1:15" x14ac:dyDescent="0.35">
      <c r="A87" t="s">
        <v>21</v>
      </c>
      <c r="B87" t="s">
        <v>22</v>
      </c>
      <c r="C87" s="9">
        <v>4.4059491611952176E-2</v>
      </c>
      <c r="D87"/>
      <c r="E87"/>
      <c r="F87" s="5">
        <v>0.45</v>
      </c>
      <c r="G87" s="5">
        <v>0.05</v>
      </c>
      <c r="H87" s="3">
        <f>Table1[[#This Row],[Share in module A]]*Table1[[#This Row],[Total life cycle CO2e]]</f>
        <v>1.982677122537848E-2</v>
      </c>
      <c r="I87" s="3">
        <f>Table1[[#This Row],[Share in module C]]*Table1[[#This Row],[Total life cycle CO2e]]</f>
        <v>2.202974580597609E-3</v>
      </c>
      <c r="J87" s="3">
        <f>Table1[[#This Row],[Upfront CO2e (modules A1-A3) per year]]+Table1[[#This Row],[End of life CO2e (modules C3-C4) per year]]</f>
        <v>2.2029745805976088E-2</v>
      </c>
      <c r="K87"/>
      <c r="L87"/>
      <c r="M87"/>
      <c r="N87"/>
      <c r="O87"/>
    </row>
    <row r="88" spans="1:15" x14ac:dyDescent="0.35">
      <c r="A88" t="s">
        <v>21</v>
      </c>
      <c r="B88" t="s">
        <v>100</v>
      </c>
      <c r="C88" s="9">
        <v>0.8307468050719512</v>
      </c>
      <c r="D88">
        <v>0</v>
      </c>
      <c r="E88">
        <v>3.4963718275831441</v>
      </c>
      <c r="F88" s="5">
        <v>0.45</v>
      </c>
      <c r="G88" s="5">
        <v>0.05</v>
      </c>
      <c r="H88" s="3">
        <f>Table1[[#This Row],[Share in module A]]*Table1[[#This Row],[Total life cycle CO2e]]</f>
        <v>0.37383606228237803</v>
      </c>
      <c r="I88" s="3">
        <f>Table1[[#This Row],[Share in module C]]*Table1[[#This Row],[Total life cycle CO2e]]</f>
        <v>4.1537340253597566E-2</v>
      </c>
      <c r="J88" s="3">
        <f>Table1[[#This Row],[Upfront CO2e (modules A1-A3) per year]]+Table1[[#This Row],[End of life CO2e (modules C3-C4) per year]]</f>
        <v>0.4153734025359756</v>
      </c>
      <c r="K88"/>
      <c r="L88"/>
      <c r="M88"/>
      <c r="N88"/>
      <c r="O88"/>
    </row>
    <row r="89" spans="1:15" x14ac:dyDescent="0.35">
      <c r="A89" t="s">
        <v>21</v>
      </c>
      <c r="B89" t="s">
        <v>101</v>
      </c>
      <c r="C89" s="9">
        <v>0.75470738965046402</v>
      </c>
      <c r="D89">
        <v>0</v>
      </c>
      <c r="E89">
        <v>1.4428103503739858</v>
      </c>
      <c r="F89" s="5">
        <v>0.45</v>
      </c>
      <c r="G89" s="5">
        <v>0.05</v>
      </c>
      <c r="H89" s="3">
        <f>Table1[[#This Row],[Share in module A]]*Table1[[#This Row],[Total life cycle CO2e]]</f>
        <v>0.3396183253427088</v>
      </c>
      <c r="I89" s="3">
        <f>Table1[[#This Row],[Share in module C]]*Table1[[#This Row],[Total life cycle CO2e]]</f>
        <v>3.7735369482523207E-2</v>
      </c>
      <c r="J89" s="3">
        <f>Table1[[#This Row],[Upfront CO2e (modules A1-A3) per year]]+Table1[[#This Row],[End of life CO2e (modules C3-C4) per year]]</f>
        <v>0.37735369482523201</v>
      </c>
      <c r="K89"/>
      <c r="L89"/>
      <c r="M89"/>
      <c r="N89"/>
      <c r="O89"/>
    </row>
    <row r="90" spans="1:15" x14ac:dyDescent="0.35">
      <c r="A90" t="s">
        <v>21</v>
      </c>
      <c r="B90" t="s">
        <v>102</v>
      </c>
      <c r="C90" s="9">
        <v>0.78232871593063436</v>
      </c>
      <c r="D90">
        <v>0</v>
      </c>
      <c r="E90">
        <v>3.0177645086066605</v>
      </c>
      <c r="F90" s="5">
        <v>0.45</v>
      </c>
      <c r="G90" s="5">
        <v>0.05</v>
      </c>
      <c r="H90" s="3">
        <f>Table1[[#This Row],[Share in module A]]*Table1[[#This Row],[Total life cycle CO2e]]</f>
        <v>0.35204792216878544</v>
      </c>
      <c r="I90" s="3">
        <f>Table1[[#This Row],[Share in module C]]*Table1[[#This Row],[Total life cycle CO2e]]</f>
        <v>3.9116435796531721E-2</v>
      </c>
      <c r="J90" s="3">
        <f>Table1[[#This Row],[Upfront CO2e (modules A1-A3) per year]]+Table1[[#This Row],[End of life CO2e (modules C3-C4) per year]]</f>
        <v>0.39116435796531718</v>
      </c>
      <c r="K90"/>
      <c r="L90"/>
      <c r="M90"/>
      <c r="N90"/>
      <c r="O90"/>
    </row>
    <row r="91" spans="1:15" x14ac:dyDescent="0.35">
      <c r="A91" t="s">
        <v>21</v>
      </c>
      <c r="B91" t="s">
        <v>103</v>
      </c>
      <c r="C91" s="9">
        <v>1.0897146996434222</v>
      </c>
      <c r="D91">
        <v>0</v>
      </c>
      <c r="E91">
        <v>3.0030295989226676</v>
      </c>
      <c r="F91" s="5">
        <v>0.45</v>
      </c>
      <c r="G91" s="5">
        <v>0.05</v>
      </c>
      <c r="H91" s="3">
        <f>Table1[[#This Row],[Share in module A]]*Table1[[#This Row],[Total life cycle CO2e]]</f>
        <v>0.49037161483954</v>
      </c>
      <c r="I91" s="3">
        <f>Table1[[#This Row],[Share in module C]]*Table1[[#This Row],[Total life cycle CO2e]]</f>
        <v>5.4485734982171109E-2</v>
      </c>
      <c r="J91" s="3">
        <f>Table1[[#This Row],[Upfront CO2e (modules A1-A3) per year]]+Table1[[#This Row],[End of life CO2e (modules C3-C4) per year]]</f>
        <v>0.54485734982171108</v>
      </c>
      <c r="K91"/>
      <c r="L91"/>
      <c r="M91"/>
      <c r="N91"/>
      <c r="O91"/>
    </row>
    <row r="92" spans="1:15" x14ac:dyDescent="0.35">
      <c r="A92" t="s">
        <v>21</v>
      </c>
      <c r="B92" t="s">
        <v>104</v>
      </c>
      <c r="C92" s="9">
        <v>0.70807556522131831</v>
      </c>
      <c r="D92">
        <v>0</v>
      </c>
      <c r="E92">
        <v>2.2921977578723531</v>
      </c>
      <c r="F92" s="5">
        <v>0.45</v>
      </c>
      <c r="G92" s="5">
        <v>0.05</v>
      </c>
      <c r="H92" s="3">
        <f>Table1[[#This Row],[Share in module A]]*Table1[[#This Row],[Total life cycle CO2e]]</f>
        <v>0.31863400434959327</v>
      </c>
      <c r="I92" s="3">
        <f>Table1[[#This Row],[Share in module C]]*Table1[[#This Row],[Total life cycle CO2e]]</f>
        <v>3.5403778261065916E-2</v>
      </c>
      <c r="J92" s="3">
        <f>Table1[[#This Row],[Upfront CO2e (modules A1-A3) per year]]+Table1[[#This Row],[End of life CO2e (modules C3-C4) per year]]</f>
        <v>0.35403778261065921</v>
      </c>
      <c r="K92"/>
      <c r="L92"/>
      <c r="M92"/>
      <c r="N92"/>
      <c r="O92"/>
    </row>
    <row r="93" spans="1:15" x14ac:dyDescent="0.35">
      <c r="A93" t="s">
        <v>21</v>
      </c>
      <c r="B93" t="s">
        <v>105</v>
      </c>
      <c r="C93" s="9">
        <v>0.93149936342737505</v>
      </c>
      <c r="D93">
        <v>0</v>
      </c>
      <c r="E93">
        <v>2.4451270345456892</v>
      </c>
      <c r="F93" s="5">
        <v>0.45</v>
      </c>
      <c r="G93" s="5">
        <v>0.05</v>
      </c>
      <c r="H93" s="3">
        <f>Table1[[#This Row],[Share in module A]]*Table1[[#This Row],[Total life cycle CO2e]]</f>
        <v>0.41917471354231878</v>
      </c>
      <c r="I93" s="3">
        <f>Table1[[#This Row],[Share in module C]]*Table1[[#This Row],[Total life cycle CO2e]]</f>
        <v>4.6574968171368754E-2</v>
      </c>
      <c r="J93" s="3">
        <f>Table1[[#This Row],[Upfront CO2e (modules A1-A3) per year]]+Table1[[#This Row],[End of life CO2e (modules C3-C4) per year]]</f>
        <v>0.46574968171368752</v>
      </c>
      <c r="K93"/>
      <c r="L93"/>
      <c r="M93"/>
      <c r="N93"/>
      <c r="O93"/>
    </row>
    <row r="94" spans="1:15" x14ac:dyDescent="0.35">
      <c r="A94" t="s">
        <v>21</v>
      </c>
      <c r="B94" t="s">
        <v>106</v>
      </c>
      <c r="C94" s="9">
        <v>0.70599860125245439</v>
      </c>
      <c r="D94">
        <v>0</v>
      </c>
      <c r="E94">
        <v>2.1656796283852411</v>
      </c>
      <c r="F94" s="5">
        <v>0.45</v>
      </c>
      <c r="G94" s="5">
        <v>0.05</v>
      </c>
      <c r="H94" s="3">
        <f>Table1[[#This Row],[Share in module A]]*Table1[[#This Row],[Total life cycle CO2e]]</f>
        <v>0.31769937056360448</v>
      </c>
      <c r="I94" s="3">
        <f>Table1[[#This Row],[Share in module C]]*Table1[[#This Row],[Total life cycle CO2e]]</f>
        <v>3.529993006262272E-2</v>
      </c>
      <c r="J94" s="3">
        <f>Table1[[#This Row],[Upfront CO2e (modules A1-A3) per year]]+Table1[[#This Row],[End of life CO2e (modules C3-C4) per year]]</f>
        <v>0.3529993006262272</v>
      </c>
      <c r="K94"/>
      <c r="L94"/>
      <c r="M94"/>
      <c r="N94"/>
      <c r="O94"/>
    </row>
    <row r="95" spans="1:15" x14ac:dyDescent="0.35">
      <c r="A95" t="s">
        <v>21</v>
      </c>
      <c r="B95" t="s">
        <v>107</v>
      </c>
      <c r="C95" s="9">
        <v>1.3358955999001445</v>
      </c>
      <c r="D95">
        <v>0</v>
      </c>
      <c r="E95">
        <v>2.4231332679906687</v>
      </c>
      <c r="F95" s="5">
        <v>0.45</v>
      </c>
      <c r="G95" s="5">
        <v>0.05</v>
      </c>
      <c r="H95" s="3">
        <f>Table1[[#This Row],[Share in module A]]*Table1[[#This Row],[Total life cycle CO2e]]</f>
        <v>0.60115301995506509</v>
      </c>
      <c r="I95" s="3">
        <f>Table1[[#This Row],[Share in module C]]*Table1[[#This Row],[Total life cycle CO2e]]</f>
        <v>6.6794779995007228E-2</v>
      </c>
      <c r="J95" s="3">
        <f>Table1[[#This Row],[Upfront CO2e (modules A1-A3) per year]]+Table1[[#This Row],[End of life CO2e (modules C3-C4) per year]]</f>
        <v>0.66794779995007236</v>
      </c>
      <c r="K95"/>
      <c r="L95"/>
      <c r="M95"/>
      <c r="N95"/>
      <c r="O95"/>
    </row>
    <row r="96" spans="1:15" x14ac:dyDescent="0.35">
      <c r="A96" t="s">
        <v>21</v>
      </c>
      <c r="B96" t="s">
        <v>108</v>
      </c>
      <c r="C96" s="9">
        <v>1.0734082086178229</v>
      </c>
      <c r="D96">
        <v>0</v>
      </c>
      <c r="E96">
        <v>3.0523719931496123</v>
      </c>
      <c r="F96" s="5">
        <v>0.45</v>
      </c>
      <c r="G96" s="5">
        <v>0.05</v>
      </c>
      <c r="H96" s="3">
        <f>Table1[[#This Row],[Share in module A]]*Table1[[#This Row],[Total life cycle CO2e]]</f>
        <v>0.48303369387802031</v>
      </c>
      <c r="I96" s="3">
        <f>Table1[[#This Row],[Share in module C]]*Table1[[#This Row],[Total life cycle CO2e]]</f>
        <v>5.3670410430891151E-2</v>
      </c>
      <c r="J96" s="3">
        <f>Table1[[#This Row],[Upfront CO2e (modules A1-A3) per year]]+Table1[[#This Row],[End of life CO2e (modules C3-C4) per year]]</f>
        <v>0.53670410430891147</v>
      </c>
      <c r="K96"/>
      <c r="L96"/>
      <c r="M96"/>
      <c r="N96"/>
      <c r="O96"/>
    </row>
    <row r="97" spans="1:15" x14ac:dyDescent="0.35">
      <c r="A97" t="s">
        <v>33</v>
      </c>
      <c r="B97" t="s">
        <v>34</v>
      </c>
      <c r="H97" s="3">
        <f>Table1[[#This Row],[Share in module A]]*Table1[[#This Row],[Total life cycle CO2e]]</f>
        <v>0</v>
      </c>
      <c r="I97" s="3">
        <f>Table1[[#This Row],[Share in module C]]*Table1[[#This Row],[Total life cycle CO2e]]</f>
        <v>0</v>
      </c>
      <c r="J97" s="3">
        <f>Table1[[#This Row],[Upfront CO2e (modules A1-A3) per year]]+Table1[[#This Row],[End of life CO2e (modules C3-C4) per year]]</f>
        <v>0</v>
      </c>
      <c r="K97"/>
      <c r="L97"/>
      <c r="M97"/>
      <c r="N97"/>
      <c r="O97"/>
    </row>
    <row r="98" spans="1:15" x14ac:dyDescent="0.35">
      <c r="A98" t="s">
        <v>33</v>
      </c>
      <c r="B98" t="s">
        <v>35</v>
      </c>
      <c r="C98" s="9">
        <v>8.4346772997071745E-2</v>
      </c>
      <c r="F98">
        <v>0</v>
      </c>
      <c r="G98" s="5">
        <v>1</v>
      </c>
      <c r="H98" s="3">
        <f>Table1[[#This Row],[Share in module A]]*Table1[[#This Row],[Total life cycle CO2e]]</f>
        <v>0</v>
      </c>
      <c r="I98" s="3">
        <f>Table1[[#This Row],[Share in module C]]*Table1[[#This Row],[Total life cycle CO2e]]</f>
        <v>8.4346772997071745E-2</v>
      </c>
      <c r="J98" s="3">
        <f>Table1[[#This Row],[Upfront CO2e (modules A1-A3) per year]]+Table1[[#This Row],[End of life CO2e (modules C3-C4) per year]]</f>
        <v>8.4346772997071745E-2</v>
      </c>
      <c r="K98"/>
      <c r="L98"/>
      <c r="M98"/>
      <c r="N98"/>
      <c r="O98"/>
    </row>
    <row r="99" spans="1:15" x14ac:dyDescent="0.35">
      <c r="A99" t="s">
        <v>33</v>
      </c>
      <c r="B99" t="s">
        <v>109</v>
      </c>
      <c r="C99" s="9">
        <v>0.45593138623635598</v>
      </c>
      <c r="D99">
        <v>0.13692200287727499</v>
      </c>
      <c r="E99">
        <v>0.89435542535407986</v>
      </c>
      <c r="F99" s="5">
        <v>0.54</v>
      </c>
      <c r="G99" s="5">
        <v>0.27</v>
      </c>
      <c r="H99" s="3">
        <f>Table1[[#This Row],[Share in module A]]*Table1[[#This Row],[Total life cycle CO2e]]</f>
        <v>0.24620294856763225</v>
      </c>
      <c r="I99" s="3">
        <f>Table1[[#This Row],[Share in module C]]*Table1[[#This Row],[Total life cycle CO2e]]</f>
        <v>0.12310147428381613</v>
      </c>
      <c r="J99" s="3">
        <f>Table1[[#This Row],[Upfront CO2e (modules A1-A3) per year]]+Table1[[#This Row],[End of life CO2e (modules C3-C4) per year]]</f>
        <v>0.36930442285144838</v>
      </c>
      <c r="K99"/>
      <c r="L99"/>
      <c r="M99"/>
      <c r="N99"/>
      <c r="O99"/>
    </row>
    <row r="100" spans="1:15" x14ac:dyDescent="0.35">
      <c r="A100" t="s">
        <v>33</v>
      </c>
      <c r="B100" t="s">
        <v>110</v>
      </c>
      <c r="C100" s="9">
        <v>0.94170488558056342</v>
      </c>
      <c r="D100">
        <v>0.60728075909742529</v>
      </c>
      <c r="E100">
        <v>1.2481625963979037</v>
      </c>
      <c r="F100" s="5">
        <v>0.54</v>
      </c>
      <c r="G100" s="5">
        <v>0.27</v>
      </c>
      <c r="H100" s="3">
        <f>Table1[[#This Row],[Share in module A]]*Table1[[#This Row],[Total life cycle CO2e]]</f>
        <v>0.50852063821350424</v>
      </c>
      <c r="I100" s="3">
        <f>Table1[[#This Row],[Share in module C]]*Table1[[#This Row],[Total life cycle CO2e]]</f>
        <v>0.25426031910675212</v>
      </c>
      <c r="J100" s="3">
        <f>Table1[[#This Row],[Upfront CO2e (modules A1-A3) per year]]+Table1[[#This Row],[End of life CO2e (modules C3-C4) per year]]</f>
        <v>0.76278095732025641</v>
      </c>
      <c r="K100"/>
      <c r="L100"/>
      <c r="M100"/>
      <c r="N100"/>
      <c r="O100"/>
    </row>
    <row r="101" spans="1:15" x14ac:dyDescent="0.35">
      <c r="A101" t="s">
        <v>33</v>
      </c>
      <c r="B101" t="s">
        <v>111</v>
      </c>
      <c r="C101" s="9">
        <v>0.19989804866747218</v>
      </c>
      <c r="D101">
        <v>0.18056071463295287</v>
      </c>
      <c r="E101">
        <v>0.27291790470292521</v>
      </c>
      <c r="F101" s="5">
        <v>0.54</v>
      </c>
      <c r="G101" s="5">
        <v>0.27</v>
      </c>
      <c r="H101" s="3">
        <f>Table1[[#This Row],[Share in module A]]*Table1[[#This Row],[Total life cycle CO2e]]</f>
        <v>0.10794494628043498</v>
      </c>
      <c r="I101" s="3">
        <f>Table1[[#This Row],[Share in module C]]*Table1[[#This Row],[Total life cycle CO2e]]</f>
        <v>5.397247314021749E-2</v>
      </c>
      <c r="J101" s="3">
        <f>Table1[[#This Row],[Upfront CO2e (modules A1-A3) per year]]+Table1[[#This Row],[End of life CO2e (modules C3-C4) per year]]</f>
        <v>0.16191741942065246</v>
      </c>
      <c r="K101"/>
      <c r="L101"/>
      <c r="M101"/>
      <c r="N101"/>
      <c r="O101"/>
    </row>
    <row r="102" spans="1:15" x14ac:dyDescent="0.35">
      <c r="A102" t="s">
        <v>33</v>
      </c>
      <c r="B102" t="s">
        <v>112</v>
      </c>
      <c r="C102" s="9">
        <v>0.58590863935479043</v>
      </c>
      <c r="D102">
        <v>0.30099999999999999</v>
      </c>
      <c r="E102">
        <v>1.3528064721989055</v>
      </c>
      <c r="F102" s="5">
        <v>0.54</v>
      </c>
      <c r="G102" s="5">
        <v>0.27</v>
      </c>
      <c r="H102" s="3">
        <f>Table1[[#This Row],[Share in module A]]*Table1[[#This Row],[Total life cycle CO2e]]</f>
        <v>0.31639066525158688</v>
      </c>
      <c r="I102" s="3">
        <f>Table1[[#This Row],[Share in module C]]*Table1[[#This Row],[Total life cycle CO2e]]</f>
        <v>0.15819533262579344</v>
      </c>
      <c r="J102" s="3">
        <f>Table1[[#This Row],[Upfront CO2e (modules A1-A3) per year]]+Table1[[#This Row],[End of life CO2e (modules C3-C4) per year]]</f>
        <v>0.47458599787738032</v>
      </c>
      <c r="K102"/>
      <c r="L102"/>
      <c r="M102"/>
      <c r="N102"/>
      <c r="O102"/>
    </row>
    <row r="103" spans="1:15" x14ac:dyDescent="0.35">
      <c r="A103" t="s">
        <v>33</v>
      </c>
      <c r="B103" t="s">
        <v>113</v>
      </c>
      <c r="C103" s="9">
        <v>0.59084886928357883</v>
      </c>
      <c r="D103">
        <v>0.23438600272869251</v>
      </c>
      <c r="E103">
        <v>1.02058416507</v>
      </c>
      <c r="F103" s="5">
        <v>0.54</v>
      </c>
      <c r="G103" s="5">
        <v>0.27</v>
      </c>
      <c r="H103" s="3">
        <f>Table1[[#This Row],[Share in module A]]*Table1[[#This Row],[Total life cycle CO2e]]</f>
        <v>0.31905838941313258</v>
      </c>
      <c r="I103" s="3">
        <f>Table1[[#This Row],[Share in module C]]*Table1[[#This Row],[Total life cycle CO2e]]</f>
        <v>0.15952919470656629</v>
      </c>
      <c r="J103" s="3">
        <f>Table1[[#This Row],[Upfront CO2e (modules A1-A3) per year]]+Table1[[#This Row],[End of life CO2e (modules C3-C4) per year]]</f>
        <v>0.47858758411969887</v>
      </c>
      <c r="K103"/>
      <c r="L103"/>
      <c r="M103"/>
      <c r="N103"/>
      <c r="O103"/>
    </row>
    <row r="104" spans="1:15" x14ac:dyDescent="0.35">
      <c r="A104" t="s">
        <v>33</v>
      </c>
      <c r="B104" t="s">
        <v>114</v>
      </c>
      <c r="C104" s="9">
        <v>0.62054586798264944</v>
      </c>
      <c r="D104">
        <v>0.38033822548850343</v>
      </c>
      <c r="E104">
        <v>0.75468683072061016</v>
      </c>
      <c r="F104" s="5">
        <v>0.54</v>
      </c>
      <c r="G104" s="5">
        <v>0.27</v>
      </c>
      <c r="H104" s="3">
        <f>Table1[[#This Row],[Share in module A]]*Table1[[#This Row],[Total life cycle CO2e]]</f>
        <v>0.33509476871063071</v>
      </c>
      <c r="I104" s="3">
        <f>Table1[[#This Row],[Share in module C]]*Table1[[#This Row],[Total life cycle CO2e]]</f>
        <v>0.16754738435531535</v>
      </c>
      <c r="J104" s="3">
        <f>Table1[[#This Row],[Upfront CO2e (modules A1-A3) per year]]+Table1[[#This Row],[End of life CO2e (modules C3-C4) per year]]</f>
        <v>0.50264215306594606</v>
      </c>
      <c r="K104"/>
      <c r="L104"/>
      <c r="M104"/>
      <c r="N104"/>
      <c r="O104"/>
    </row>
    <row r="105" spans="1:15" x14ac:dyDescent="0.35">
      <c r="A105" t="s">
        <v>33</v>
      </c>
      <c r="B105" t="s">
        <v>115</v>
      </c>
      <c r="C105" s="9">
        <v>0.65582178911312627</v>
      </c>
      <c r="D105">
        <v>0.43770631400915877</v>
      </c>
      <c r="E105">
        <v>1.1499999999999999</v>
      </c>
      <c r="F105" s="5">
        <v>0.54</v>
      </c>
      <c r="G105" s="5">
        <v>0.27</v>
      </c>
      <c r="H105" s="3">
        <f>Table1[[#This Row],[Share in module A]]*Table1[[#This Row],[Total life cycle CO2e]]</f>
        <v>0.35414376612108822</v>
      </c>
      <c r="I105" s="3">
        <f>Table1[[#This Row],[Share in module C]]*Table1[[#This Row],[Total life cycle CO2e]]</f>
        <v>0.17707188306054411</v>
      </c>
      <c r="J105" s="3">
        <f>Table1[[#This Row],[Upfront CO2e (modules A1-A3) per year]]+Table1[[#This Row],[End of life CO2e (modules C3-C4) per year]]</f>
        <v>0.53121564918163233</v>
      </c>
      <c r="K105"/>
      <c r="L105"/>
      <c r="M105"/>
      <c r="N105"/>
      <c r="O105"/>
    </row>
    <row r="106" spans="1:15" x14ac:dyDescent="0.35">
      <c r="A106" t="s">
        <v>33</v>
      </c>
      <c r="B106" t="s">
        <v>116</v>
      </c>
      <c r="C106" s="9">
        <v>0.52261147323726853</v>
      </c>
      <c r="D106">
        <v>5.4012403284518812E-2</v>
      </c>
      <c r="E106">
        <v>0.92967516804590078</v>
      </c>
      <c r="F106" s="5">
        <v>0.54</v>
      </c>
      <c r="G106" s="5">
        <v>0.27</v>
      </c>
      <c r="H106" s="3">
        <f>Table1[[#This Row],[Share in module A]]*Table1[[#This Row],[Total life cycle CO2e]]</f>
        <v>0.28221019554812504</v>
      </c>
      <c r="I106" s="3">
        <f>Table1[[#This Row],[Share in module C]]*Table1[[#This Row],[Total life cycle CO2e]]</f>
        <v>0.14110509777406252</v>
      </c>
      <c r="J106" s="3">
        <f>Table1[[#This Row],[Upfront CO2e (modules A1-A3) per year]]+Table1[[#This Row],[End of life CO2e (modules C3-C4) per year]]</f>
        <v>0.42331529332218754</v>
      </c>
      <c r="K106" s="7"/>
      <c r="L106"/>
      <c r="M106"/>
      <c r="N106"/>
      <c r="O106"/>
    </row>
    <row r="107" spans="1:15" x14ac:dyDescent="0.35">
      <c r="A107" t="s">
        <v>33</v>
      </c>
      <c r="B107" t="s">
        <v>117</v>
      </c>
      <c r="C107" s="9">
        <v>0.65038474827636827</v>
      </c>
      <c r="D107">
        <v>0.53193948798427892</v>
      </c>
      <c r="E107">
        <v>0.77678386271437072</v>
      </c>
      <c r="F107" s="5">
        <v>0.54</v>
      </c>
      <c r="G107" s="5">
        <v>0.27</v>
      </c>
      <c r="H107" s="3">
        <f>Table1[[#This Row],[Share in module A]]*Table1[[#This Row],[Total life cycle CO2e]]</f>
        <v>0.35120776406923887</v>
      </c>
      <c r="I107" s="3">
        <f>Table1[[#This Row],[Share in module C]]*Table1[[#This Row],[Total life cycle CO2e]]</f>
        <v>0.17560388203461944</v>
      </c>
      <c r="J107" s="3">
        <f>Table1[[#This Row],[Upfront CO2e (modules A1-A3) per year]]+Table1[[#This Row],[End of life CO2e (modules C3-C4) per year]]</f>
        <v>0.52681164610385833</v>
      </c>
      <c r="K107"/>
      <c r="L107"/>
      <c r="M107"/>
      <c r="N107"/>
      <c r="O107"/>
    </row>
  </sheetData>
  <phoneticPr fontId="2"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B5BC58-F891-46EF-8780-B89A52762F56}">
  <dimension ref="A1:L11"/>
  <sheetViews>
    <sheetView topLeftCell="F1" workbookViewId="0">
      <selection activeCell="B2" sqref="B2"/>
    </sheetView>
  </sheetViews>
  <sheetFormatPr defaultRowHeight="14.5" x14ac:dyDescent="0.35"/>
  <cols>
    <col min="2" max="2" width="50.81640625" customWidth="1"/>
    <col min="3" max="14" width="39.1796875" customWidth="1"/>
  </cols>
  <sheetData>
    <row r="1" spans="1:12" x14ac:dyDescent="0.35">
      <c r="A1" s="4" t="str" cm="1">
        <f t="array" ref="A1:A11">_xlfn.UNIQUE(Table1[Type of component])</f>
        <v>Balconies</v>
      </c>
      <c r="B1" t="str" cm="1">
        <f t="array" ref="B1:E1">TRANSPOSE(INDEX(Table1[[#All],[Name]],_xlfn.DROP(_xlfn.UNIQUE(IF(A1=Table1[[#All],[Type of component]],ROW(Table1[[#All],[Name]]),"")),1)))</f>
        <v>Custom Balconies - edit in the Components tab</v>
      </c>
      <c r="C1" t="str">
        <v>Concrete balconies</v>
      </c>
      <c r="D1" t="str">
        <v>Timber/steel balconies</v>
      </c>
      <c r="E1" t="str">
        <v>No balconies</v>
      </c>
    </row>
    <row r="2" spans="1:12" x14ac:dyDescent="0.35">
      <c r="A2" s="4" t="str">
        <v>Columns and beams</v>
      </c>
      <c r="B2" t="str" cm="1">
        <f t="array" ref="B2:J2">TRANSPOSE(INDEX(Table1[[#All],[Name]],_xlfn.DROP(_xlfn.UNIQUE(IF(A2=Table1[[#All],[Type of component]],ROW(Table1[[#All],[Name]]),"")),1)))</f>
        <v>Custom Columns and beams - edit in the Components tab</v>
      </c>
      <c r="C2" t="str">
        <v>Typical apartment - Concrete columns and beams</v>
      </c>
      <c r="D2" t="str">
        <v>Typical logistical building with concrete/steel structure - Columns and beams</v>
      </c>
      <c r="E2" t="str">
        <v>Typical office - Concrete columns and beams</v>
      </c>
      <c r="F2" t="str">
        <v>No columns or beams</v>
      </c>
      <c r="G2" t="str">
        <v>Typical row house - Concrete columns and beams</v>
      </c>
      <c r="H2" t="str">
        <v>Typical row house - Timber columns and beams</v>
      </c>
      <c r="I2" t="str">
        <v>Typical school or shop with concrete structure - Concrete columns and beams</v>
      </c>
      <c r="J2" t="str">
        <v>Typical school or shop with timber structure - Timber columns and beams</v>
      </c>
    </row>
    <row r="3" spans="1:12" x14ac:dyDescent="0.35">
      <c r="A3" s="4" t="str">
        <v>Floor decks</v>
      </c>
      <c r="B3" t="str" cm="1">
        <f t="array" ref="B3:L3">TRANSPOSE(INDEX(Table1[[#All],[Name]],_xlfn.DROP(_xlfn.UNIQUE(IF(A3=Table1[[#All],[Type of component]],ROW(Table1[[#All],[Name]]),"")),1)))</f>
        <v>Custom Deck - edit in the Components tab</v>
      </c>
      <c r="C3" t="str">
        <v>Early 1900s brick apartment building - Deck</v>
      </c>
      <c r="D3" t="str">
        <v>Typical apartment with concrete structure - Deck</v>
      </c>
      <c r="E3" t="str">
        <v>Typical apartment with timber structure - Deck</v>
      </c>
      <c r="F3" t="str">
        <v>Typical logistical building with concrete/steel structure - Deck</v>
      </c>
      <c r="G3" t="str">
        <v>Typical office with concrete structure - Deck</v>
      </c>
      <c r="H3" t="str">
        <v>Typical row house with aerated concrete deck and timber loft</v>
      </c>
      <c r="I3" t="str">
        <v>Typical row house with concrete element deck and timber loft</v>
      </c>
      <c r="J3" t="str">
        <v>Typical row house with timber structure - Deck</v>
      </c>
      <c r="K3" t="str">
        <v>Typical school or shop with concrete structure - Deck</v>
      </c>
      <c r="L3" t="str">
        <v>Typical school or shop with timber structure - Deck</v>
      </c>
    </row>
    <row r="4" spans="1:12" x14ac:dyDescent="0.35">
      <c r="A4" s="4" t="str">
        <v>Foundations</v>
      </c>
      <c r="B4" t="str" cm="1">
        <f t="array" ref="B4:L4">TRANSPOSE(INDEX(Table1[[#All],[Name]],_xlfn.DROP(_xlfn.UNIQUE(IF(A4=Table1[[#All],[Type of component]],ROW(Table1[[#All],[Name]]),"")),1)))</f>
        <v>Custom Foundations - edit in the Components tab</v>
      </c>
      <c r="C4" t="str">
        <v>Early 1900s brick apartment building - Foundations</v>
      </c>
      <c r="D4" t="str">
        <v>Typical apartment with concrete structure - Foundations</v>
      </c>
      <c r="E4" t="str">
        <v>Typical apartment with timber structure - Foundations</v>
      </c>
      <c r="F4" t="str">
        <v>Typical logistical building with concrete/steel structure - Foundations</v>
      </c>
      <c r="G4" t="str">
        <v>Typical office with concrete structure - Foundations</v>
      </c>
      <c r="H4" t="str">
        <v>Typical row house with aerated concrete structure - Foundations</v>
      </c>
      <c r="I4" t="str">
        <v>Typical row house with concrete elements structure - Foundations</v>
      </c>
      <c r="J4" t="str">
        <v>Typical row house with timber structure - Foundations</v>
      </c>
      <c r="K4" t="str">
        <v>Typical school or shop with concrete structure - Foundations</v>
      </c>
      <c r="L4" t="str">
        <v>Typical school or shop with timber structure - Foundations</v>
      </c>
    </row>
    <row r="5" spans="1:12" x14ac:dyDescent="0.35">
      <c r="A5" s="4" t="str">
        <v>Ground floor slab</v>
      </c>
      <c r="B5" t="str" cm="1">
        <f t="array" ref="B5:J5">TRANSPOSE(INDEX(Table1[[#All],[Name]],_xlfn.DROP(_xlfn.UNIQUE(IF(A5=Table1[[#All],[Type of component]],ROW(Table1[[#All],[Name]]),"")),1)))</f>
        <v>Custom Ground floor slab - edit in the Components tab</v>
      </c>
      <c r="C5" t="str">
        <v>Typical apartment - Ground floor slab</v>
      </c>
      <c r="D5" t="str">
        <v>Typical logistical building with concrete/steel structure - Ground floor slab</v>
      </c>
      <c r="E5" t="str">
        <v>Typical office - Ground floor slab</v>
      </c>
      <c r="F5" t="str">
        <v>Typical row house with aerated concrete structure - Ground floor slab</v>
      </c>
      <c r="G5" t="str">
        <v>Typical row house with concrete elements structure - Ground floor slab</v>
      </c>
      <c r="H5" t="str">
        <v>Typical row house with timber structure - Timber ground floor slab</v>
      </c>
      <c r="I5" t="str">
        <v>Typical school or shop with concrete structure - Ground floor slab</v>
      </c>
      <c r="J5" t="str">
        <v>Typical school or shop with timber structure - Concrete ground floor slab</v>
      </c>
    </row>
    <row r="6" spans="1:12" x14ac:dyDescent="0.35">
      <c r="A6" s="4" t="str">
        <v>Inner walls</v>
      </c>
      <c r="B6" t="str" cm="1">
        <f t="array" ref="B6:L6">TRANSPOSE(INDEX(Table1[[#All],[Name]],_xlfn.DROP(_xlfn.UNIQUE(IF(A6=Table1[[#All],[Type of component]],ROW(Table1[[#All],[Name]]),"")),1)))</f>
        <v>Custom Inner wall - edit in the Components tab</v>
      </c>
      <c r="C6" t="str">
        <v>Early 1900s brick apartment building - Inner wall</v>
      </c>
      <c r="D6" t="str">
        <v>Typical apartment with concrete structure - Inner wall</v>
      </c>
      <c r="E6" t="str">
        <v>Typical apartment with timber structure - Inner wall</v>
      </c>
      <c r="F6" t="str">
        <v>Typical logistical building with concrete/steel structure - Inner wall</v>
      </c>
      <c r="G6" t="str">
        <v>Typical office with concrete structure - Inner wall</v>
      </c>
      <c r="H6" t="str">
        <v>Typical row house with aerated concrete structure - Inner wall</v>
      </c>
      <c r="I6" t="str">
        <v>Typical row house with concrete elements structure - Inner wall</v>
      </c>
      <c r="J6" t="str">
        <v>Typical row house with timber structure - Inner wall</v>
      </c>
      <c r="K6" t="str">
        <v>Typical school or shop with concrete structure - Inner wall</v>
      </c>
      <c r="L6" t="str">
        <v>Typical school or shop with timber structure - Inner wall</v>
      </c>
    </row>
    <row r="7" spans="1:12" x14ac:dyDescent="0.35">
      <c r="A7" s="4" t="str">
        <v>Outer walls</v>
      </c>
      <c r="B7" t="str" cm="1">
        <f t="array" ref="B7:L7">TRANSPOSE(INDEX(Table1[[#All],[Name]],_xlfn.DROP(_xlfn.UNIQUE(IF(A7=Table1[[#All],[Type of component]],ROW(Table1[[#All],[Name]]),"")),1)))</f>
        <v>Custom Outer wall - edit in the Components tab</v>
      </c>
      <c r="C7" t="str">
        <v>Early 1900s brick apartment building - Outer wall</v>
      </c>
      <c r="D7" t="str">
        <v>Typical apartment with concrete structure - Outer wall</v>
      </c>
      <c r="E7" t="str">
        <v>Typical apartment with timber structure - Outer wall</v>
      </c>
      <c r="F7" t="str">
        <v>Typical logistical building with concrete/steel structure - Outer wall</v>
      </c>
      <c r="G7" t="str">
        <v>Typical office with concrete structure - Outer wall</v>
      </c>
      <c r="H7" t="str">
        <v>Typical row house with aerated concrete structure - Outer wall</v>
      </c>
      <c r="I7" t="str">
        <v>Typical row house with concrete elements structure - Outer wall</v>
      </c>
      <c r="J7" t="str">
        <v>Typical row house with timber structure - Outer wall</v>
      </c>
      <c r="K7" t="str">
        <v>Typical school or shop with concrete structure - Outer wall</v>
      </c>
      <c r="L7" t="str">
        <v>Typical school or shop with timber structure - Outer wall</v>
      </c>
    </row>
    <row r="8" spans="1:12" x14ac:dyDescent="0.35">
      <c r="A8" s="4" t="str">
        <v>Roof</v>
      </c>
      <c r="B8" t="str" cm="1">
        <f t="array" ref="B8:J8">TRANSPOSE(INDEX(Table1[[#All],[Name]],_xlfn.DROP(_xlfn.UNIQUE(IF(A8=Table1[[#All],[Type of component]],ROW(Table1[[#All],[Name]]),"")),1)))</f>
        <v>Custom Roof - edit in the Components tab</v>
      </c>
      <c r="C8" t="str">
        <v>Early 1900s brick apartment building - Roof</v>
      </c>
      <c r="D8" t="str">
        <v>Typical apartment with concrete structure - Roof</v>
      </c>
      <c r="E8" t="str">
        <v>Typical apartment with timber structure - Roof</v>
      </c>
      <c r="F8" t="str">
        <v>Typical logistical building with concrete/steel structure - Roof</v>
      </c>
      <c r="G8" t="str">
        <v>Typical office with concrete structure - Roof</v>
      </c>
      <c r="H8" t="str">
        <v>Typical row house roof</v>
      </c>
      <c r="I8" t="str">
        <v>Typical school or shop with concrete structure - Roof</v>
      </c>
      <c r="J8" t="str">
        <v>Typical school or shop with timber structure - Roof</v>
      </c>
    </row>
    <row r="9" spans="1:12" x14ac:dyDescent="0.35">
      <c r="A9" s="4" t="str">
        <v>Stairs</v>
      </c>
      <c r="B9" t="str" cm="1">
        <f t="array" ref="B9:J9">TRANSPOSE(INDEX(Table1[[#All],[Name]],_xlfn.DROP(_xlfn.UNIQUE(IF(A9=Table1[[#All],[Type of component]],ROW(Table1[[#All],[Name]]),"")),1)))</f>
        <v>Custom Stairs - edit in the Components tab</v>
      </c>
      <c r="C9" t="str">
        <v>Early 1900s brick apartment building - Stairs</v>
      </c>
      <c r="D9" t="str">
        <v>Typical apartment building - Stairs</v>
      </c>
      <c r="E9" t="str">
        <v>Typical logistical building with concrete/steel structure - Stairs</v>
      </c>
      <c r="F9" t="str">
        <v>Typical office with concrete structure - Stairs</v>
      </c>
      <c r="G9" t="str">
        <v>No stairs</v>
      </c>
      <c r="H9" t="str">
        <v>Typical row house with concrete stairs</v>
      </c>
      <c r="I9" t="str">
        <v>Typical row house with timber stairs</v>
      </c>
      <c r="J9" t="str">
        <v>Typical school or shop with concrete structure - Stairs</v>
      </c>
    </row>
    <row r="10" spans="1:12" x14ac:dyDescent="0.35">
      <c r="A10" s="4" t="str">
        <v>Technical installations</v>
      </c>
      <c r="B10" t="str" cm="1">
        <f t="array" ref="B10:L10">TRANSPOSE(INDEX(Table1[[#All],[Name]],_xlfn.DROP(_xlfn.UNIQUE(IF(A10=Table1[[#All],[Type of component]],ROW(Table1[[#All],[Name]]),"")),1)))</f>
        <v>Custom Technical installations - edit in the Components tab</v>
      </c>
      <c r="C10" t="str">
        <v>Early 1900s brick apartment building - Technical installations</v>
      </c>
      <c r="D10" t="str">
        <v>Typical apartment with concrete structure - Technical installations</v>
      </c>
      <c r="E10" t="str">
        <v>Typical apartment with timber structure - Technical installations</v>
      </c>
      <c r="F10" t="str">
        <v>Typical logistical building with concrete/steel structure - Technical installations</v>
      </c>
      <c r="G10" t="str">
        <v>Typical office with concrete structure - Technical installations</v>
      </c>
      <c r="H10" t="str">
        <v>Typical row house with aerated concrete structure - Technical installations</v>
      </c>
      <c r="I10" t="str">
        <v>Typical row house with concrete elements structure - Technical installations</v>
      </c>
      <c r="J10" t="str">
        <v>Typical row house with timber structure - Technical installations</v>
      </c>
      <c r="K10" t="str">
        <v>Typical school or shop with concrete structure - Technical installations</v>
      </c>
      <c r="L10" t="str">
        <v>Typical school or shop with timber structure - Technical installations</v>
      </c>
    </row>
    <row r="11" spans="1:12" x14ac:dyDescent="0.35">
      <c r="A11" s="4" t="str">
        <v>Windows and doors</v>
      </c>
      <c r="B11" t="str" cm="1">
        <f t="array" ref="B11:L11">TRANSPOSE(INDEX(Table1[[#All],[Name]],_xlfn.DROP(_xlfn.UNIQUE(IF(A11=Table1[[#All],[Type of component]],ROW(Table1[[#All],[Name]]),"")),1)))</f>
        <v>Custom Windows and doors - edit in the Components tab</v>
      </c>
      <c r="C11" t="str">
        <v>Early 1900s brick apartment building - Windows and doors</v>
      </c>
      <c r="D11" t="str">
        <v>Typical apartment with concrete structure - Windows and doors</v>
      </c>
      <c r="E11" t="str">
        <v>Typical apartment with timber structure - Windows and doors</v>
      </c>
      <c r="F11" t="str">
        <v>Typical logistical building with concrete/steel structure - Windows and doors</v>
      </c>
      <c r="G11" t="str">
        <v>Typical office with concrete structure - Windows and doors</v>
      </c>
      <c r="H11" t="str">
        <v>Typical row house with aerated concrete structure - Windows and doors</v>
      </c>
      <c r="I11" t="str">
        <v>Typical row house with concrete elements structure - Windows and doors</v>
      </c>
      <c r="J11" t="str">
        <v>Typical row house with timber structure - Windows and doors</v>
      </c>
      <c r="K11" t="str">
        <v>Typical school or shop with concrete structure - Windows and doors</v>
      </c>
      <c r="L11" t="str">
        <v>Typical school or shop with timber structure - Windows and doors</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0. Introduction</vt:lpstr>
      <vt:lpstr>1. Getting Started</vt:lpstr>
      <vt:lpstr>2. Results</vt:lpstr>
      <vt:lpstr>3. Read More</vt:lpstr>
      <vt:lpstr>Existing reuse tool</vt:lpstr>
      <vt:lpstr>Components</vt:lpstr>
      <vt:lpstr>Dropdown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Nicolas Francart</dc:creator>
  <cp:lastModifiedBy>Dan Pham</cp:lastModifiedBy>
  <dcterms:created xsi:type="dcterms:W3CDTF">2024-01-24T10:44:40Z</dcterms:created>
  <dcterms:modified xsi:type="dcterms:W3CDTF">2024-06-19T19:57:14Z</dcterms:modified>
</cp:coreProperties>
</file>