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Final\Excel File\"/>
    </mc:Choice>
  </mc:AlternateContent>
  <xr:revisionPtr revIDLastSave="0" documentId="8_{B2A29D8D-0C77-4D51-ACFF-49253540CB1A}" xr6:coauthVersionLast="47" xr6:coauthVersionMax="47" xr10:uidLastSave="{00000000-0000-0000-0000-000000000000}"/>
  <bookViews>
    <workbookView xWindow="-108" yWindow="-108" windowWidth="23256" windowHeight="14016" xr2:uid="{F2C9CDC8-F00B-464D-8D03-A26F88AFA93A}"/>
  </bookViews>
  <sheets>
    <sheet name="Dulieu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55" i="1" l="1"/>
  <c r="B56" i="1"/>
  <c r="B57" i="1"/>
  <c r="B58" i="1"/>
  <c r="B59" i="1"/>
  <c r="B64" i="1"/>
  <c r="B65" i="1"/>
  <c r="B66" i="1"/>
  <c r="B67" i="1"/>
  <c r="B68" i="1"/>
  <c r="B75" i="1"/>
  <c r="B76" i="1"/>
  <c r="B77" i="1"/>
  <c r="B78" i="1"/>
  <c r="B86" i="1"/>
  <c r="B87" i="1"/>
  <c r="B88" i="1"/>
  <c r="B89" i="1"/>
  <c r="B90" i="1"/>
  <c r="B103" i="1"/>
  <c r="C103" i="1"/>
  <c r="B104" i="1"/>
  <c r="C104" i="1"/>
  <c r="B105" i="1"/>
  <c r="C105" i="1"/>
  <c r="C107" i="1"/>
  <c r="C110" i="1" s="1"/>
  <c r="C113" i="1" s="1"/>
  <c r="C116" i="1"/>
  <c r="B124" i="1"/>
  <c r="C124" i="1"/>
  <c r="B125" i="1"/>
  <c r="C125" i="1"/>
  <c r="B126" i="1"/>
  <c r="C126" i="1"/>
  <c r="B127" i="1"/>
  <c r="C127" i="1"/>
  <c r="B17" i="1" l="1"/>
  <c r="B24" i="1" a="1"/>
  <c r="C24" i="1" s="1"/>
  <c r="C25" i="1" s="1"/>
  <c r="B107" i="1"/>
  <c r="B110" i="1" s="1"/>
  <c r="B113" i="1" s="1"/>
  <c r="B61" i="1"/>
  <c r="D61" i="1" s="1"/>
  <c r="B23" i="1" a="1"/>
  <c r="B92" i="1"/>
  <c r="B70" i="1"/>
  <c r="B80" i="1"/>
  <c r="B8" i="1"/>
  <c r="B24" i="1" l="1"/>
  <c r="D24" i="1"/>
  <c r="D25" i="1" s="1"/>
  <c r="D23" i="1"/>
  <c r="D28" i="1" s="1"/>
  <c r="C23" i="1"/>
  <c r="C28" i="1" s="1"/>
  <c r="B23" i="1"/>
  <c r="E24" i="1"/>
  <c r="B25" i="1"/>
  <c r="E25" i="1" s="1"/>
  <c r="E23" i="1" l="1"/>
  <c r="E28" i="1" s="1"/>
  <c r="B28" i="1"/>
  <c r="B34" i="1" s="1"/>
  <c r="B35" i="1" s="1"/>
  <c r="B38" i="1" s="1"/>
</calcChain>
</file>

<file path=xl/sharedStrings.xml><?xml version="1.0" encoding="utf-8"?>
<sst xmlns="http://schemas.openxmlformats.org/spreadsheetml/2006/main" count="85" uniqueCount="42">
  <si>
    <t>Định phí bán hàng và quản lý DN (hàng năm)</t>
  </si>
  <si>
    <t>Biến phí bán hàng và quản lý DN (đơn vị sản phẩm)</t>
  </si>
  <si>
    <t>Giá vốn hàng bán cố định (hàng năm)</t>
  </si>
  <si>
    <t>Giá vốn hàng bán khả biến (đơn vị sản phẩm)</t>
  </si>
  <si>
    <t>Quy trình tự động</t>
  </si>
  <si>
    <t>Quy trình sử dụng nhiều lao động</t>
  </si>
  <si>
    <t xml:space="preserve">8.640.000 VNĐ lợi nhuận cho mỗi mẫu Cơ bản và 20.160.000 </t>
  </si>
  <si>
    <t>Giá thành cho 1 đơn vị</t>
  </si>
  <si>
    <t>Chi phí sản xuất chung</t>
  </si>
  <si>
    <t>Chi phí nhân công trực tiếp</t>
  </si>
  <si>
    <t>Chi phí nguyên vật liệu trực tiếp</t>
  </si>
  <si>
    <t>Thuyền Cao cấp</t>
  </si>
  <si>
    <t>Thuyền Cơ bản</t>
  </si>
  <si>
    <t>Khoản mục</t>
  </si>
  <si>
    <t>Cộng</t>
  </si>
  <si>
    <t>Chi phí nhân công gián tiếp</t>
  </si>
  <si>
    <t>Chi phí nhân công cho công việc 04</t>
  </si>
  <si>
    <t>Chi phí nhân công cho công việc 03</t>
  </si>
  <si>
    <t>Chi phí nhân công cho công việc 02</t>
  </si>
  <si>
    <t>Chi phí nhân công cho công việc 01</t>
  </si>
  <si>
    <t>Số giờ</t>
  </si>
  <si>
    <t>Giá trị</t>
  </si>
  <si>
    <t>Nguyên vật liệu gián tiếp</t>
  </si>
  <si>
    <t>Nguyên vật liệu cho công việc 04</t>
  </si>
  <si>
    <t>Nguyên vật liệu cho công việc 03</t>
  </si>
  <si>
    <t>Nguyên vật liệu cho công việc 02</t>
  </si>
  <si>
    <t>Nguyên vật liệu cho công việc 01</t>
  </si>
  <si>
    <t>Lợi nhuận từ HDKD</t>
  </si>
  <si>
    <t>Chi phí quản lý doanh nghiệp</t>
  </si>
  <si>
    <t>Chi phí bán hàng</t>
  </si>
  <si>
    <t>Lợi nhuận gộp</t>
  </si>
  <si>
    <t>Giá vốn hàng bán</t>
  </si>
  <si>
    <t>Doanh thu</t>
  </si>
  <si>
    <t>Báo cáo thu nhập cho Công ty ABC tháng 05</t>
  </si>
  <si>
    <t xml:space="preserve"> (160% CP nhân công)</t>
  </si>
  <si>
    <t>Tổng cộng</t>
  </si>
  <si>
    <t>Công việc 03</t>
  </si>
  <si>
    <t>Công việc 02</t>
  </si>
  <si>
    <t>Công việc 01</t>
  </si>
  <si>
    <t>Trang 68</t>
  </si>
  <si>
    <t>Trang 71</t>
  </si>
  <si>
    <t>Trang 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</si>
</sst>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Tahoma"/>
      <family val="2"/>
    </font>
    <font>
      <b/>
      <sz val="12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5">
    <xf numFmtId="0" fontId="0" fillId="0" borderId="0" xfId="0"/>
    <xf numFmtId="0" fontId="2" fillId="0" borderId="0" xfId="0" applyFont="1"/>
    <xf numFmtId="164" fontId="2" fillId="0" borderId="0" xfId="1" applyNumberFormat="1" applyFont="1"/>
    <xf numFmtId="164" fontId="2" fillId="0" borderId="1" xfId="1" applyNumberFormat="1" applyFont="1" applyBorder="1"/>
    <xf numFmtId="0" fontId="2" fillId="0" borderId="1" xfId="0" applyFont="1" applyBorder="1"/>
    <xf numFmtId="164" fontId="2" fillId="0" borderId="2" xfId="1" applyNumberFormat="1" applyFont="1" applyBorder="1"/>
    <xf numFmtId="0" fontId="2" fillId="0" borderId="2" xfId="0" applyFont="1" applyBorder="1"/>
    <xf numFmtId="164" fontId="2" fillId="0" borderId="3" xfId="1" applyNumberFormat="1" applyFont="1" applyBorder="1"/>
    <xf numFmtId="0" fontId="2" fillId="0" borderId="3" xfId="0" applyFont="1" applyBorder="1"/>
    <xf numFmtId="0" fontId="2" fillId="0" borderId="4" xfId="0" applyFont="1" applyBorder="1" applyAlignment="1">
      <alignment horizontal="center" vertical="center" wrapText="1"/>
    </xf>
    <xf numFmtId="0" fontId="2" fillId="0" borderId="4" xfId="0" applyFont="1" applyBorder="1"/>
    <xf numFmtId="3" fontId="2" fillId="0" borderId="0" xfId="0" applyNumberFormat="1" applyFont="1"/>
    <xf numFmtId="164" fontId="3" fillId="0" borderId="1" xfId="1" applyNumberFormat="1" applyFont="1" applyBorder="1"/>
    <xf numFmtId="0" fontId="3" fillId="0" borderId="1" xfId="0" applyFont="1" applyBorder="1"/>
    <xf numFmtId="164" fontId="3" fillId="0" borderId="4" xfId="1" applyNumberFormat="1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164" fontId="2" fillId="0" borderId="4" xfId="1" applyNumberFormat="1" applyFont="1" applyBorder="1"/>
    <xf numFmtId="164" fontId="3" fillId="0" borderId="4" xfId="1" applyNumberFormat="1" applyFont="1" applyBorder="1"/>
    <xf numFmtId="0" fontId="3" fillId="0" borderId="4" xfId="0" applyFont="1" applyBorder="1"/>
    <xf numFmtId="164" fontId="3" fillId="0" borderId="2" xfId="1" applyNumberFormat="1" applyFont="1" applyBorder="1"/>
    <xf numFmtId="0" fontId="3" fillId="0" borderId="2" xfId="0" applyFont="1" applyBorder="1"/>
    <xf numFmtId="164" fontId="3" fillId="0" borderId="0" xfId="1" applyNumberFormat="1" applyFont="1"/>
    <xf numFmtId="0" fontId="3" fillId="0" borderId="0" xfId="0" applyFont="1"/>
    <xf numFmtId="164" fontId="3" fillId="0" borderId="3" xfId="1" applyNumberFormat="1" applyFont="1" applyBorder="1"/>
    <xf numFmtId="164" fontId="2" fillId="2" borderId="0" xfId="1" applyNumberFormat="1" applyFont="1" applyFill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2B7039-A1CC-4A7B-B14C-766159BF71BD}">
  <dimension ref="A2:F127"/>
  <sheetViews>
    <sheetView showGridLines="0" tabSelected="1" workbookViewId="0">
      <selection activeCell="A19" sqref="A19"/>
    </sheetView>
  </sheetViews>
  <sheetFormatPr defaultColWidth="21.5546875" defaultRowHeight="15" x14ac:dyDescent="0.25"/>
  <cols>
    <col min="1" max="1" width="53.33203125" style="1" bestFit="1" customWidth="1"/>
    <col min="2" max="2" width="27.88671875" style="2" customWidth="1"/>
    <col min="3" max="3" width="21.21875" style="2" bestFit="1" customWidth="1"/>
    <col min="4" max="5" width="19.88671875" style="2" bestFit="1" customWidth="1"/>
    <col min="6" max="6" width="12.109375" style="2" bestFit="1" customWidth="1"/>
    <col min="7" max="16384" width="21.5546875" style="1"/>
  </cols>
  <sheetData>
    <row r="2" spans="1:5" x14ac:dyDescent="0.25">
      <c r="A2" s="15" t="s">
        <v>13</v>
      </c>
      <c r="B2" s="14" t="s">
        <v>21</v>
      </c>
      <c r="E2" s="24" t="s">
        <v>39</v>
      </c>
    </row>
    <row r="3" spans="1:5" x14ac:dyDescent="0.25">
      <c r="A3" s="8" t="s">
        <v>26</v>
      </c>
      <c r="B3" s="7">
        <v>1862400000</v>
      </c>
    </row>
    <row r="4" spans="1:5" x14ac:dyDescent="0.25">
      <c r="A4" s="6" t="s">
        <v>25</v>
      </c>
      <c r="B4" s="5">
        <v>1166400000</v>
      </c>
    </row>
    <row r="5" spans="1:5" x14ac:dyDescent="0.25">
      <c r="A5" s="6" t="s">
        <v>24</v>
      </c>
      <c r="B5" s="5">
        <v>840000000</v>
      </c>
    </row>
    <row r="6" spans="1:5" x14ac:dyDescent="0.25">
      <c r="A6" s="6" t="s">
        <v>22</v>
      </c>
      <c r="B6" s="5">
        <v>1038240000</v>
      </c>
    </row>
    <row r="7" spans="1:5" x14ac:dyDescent="0.25">
      <c r="A7" s="4"/>
      <c r="B7" s="3"/>
    </row>
    <row r="8" spans="1:5" x14ac:dyDescent="0.25">
      <c r="A8" s="18" t="s">
        <v>14</v>
      </c>
      <c r="B8" s="17">
        <f>SUM(B3:B7)</f>
        <v>4907040000</v>
      </c>
    </row>
    <row r="11" spans="1:5" x14ac:dyDescent="0.25">
      <c r="A11" s="15" t="s">
        <v>13</v>
      </c>
      <c r="B11" s="14" t="s">
        <v>21</v>
      </c>
      <c r="C11" s="15" t="s">
        <v>20</v>
      </c>
      <c r="E11" s="24" t="s">
        <v>41</v>
      </c>
    </row>
    <row r="12" spans="1:5" x14ac:dyDescent="0.25">
      <c r="A12" s="8" t="s">
        <v>19</v>
      </c>
      <c r="B12" s="7">
        <v>355200000</v>
      </c>
      <c r="C12" s="7">
        <v>700</v>
      </c>
    </row>
    <row r="13" spans="1:5" x14ac:dyDescent="0.25">
      <c r="A13" s="6" t="s">
        <v>18</v>
      </c>
      <c r="B13" s="5">
        <v>283200000</v>
      </c>
      <c r="C13" s="5">
        <v>550</v>
      </c>
    </row>
    <row r="14" spans="1:5" x14ac:dyDescent="0.25">
      <c r="A14" s="6" t="s">
        <v>17</v>
      </c>
      <c r="B14" s="5">
        <v>156000000</v>
      </c>
      <c r="C14" s="5">
        <v>300</v>
      </c>
    </row>
    <row r="15" spans="1:5" x14ac:dyDescent="0.25">
      <c r="A15" s="6" t="s">
        <v>15</v>
      </c>
      <c r="B15" s="5">
        <v>232800000</v>
      </c>
      <c r="C15" s="5"/>
    </row>
    <row r="16" spans="1:5" x14ac:dyDescent="0.25">
      <c r="A16" s="4"/>
      <c r="B16" s="3"/>
      <c r="C16" s="3"/>
    </row>
    <row r="17" spans="1:5" x14ac:dyDescent="0.25">
      <c r="A17" s="18" t="s">
        <v>14</v>
      </c>
      <c r="B17" s="17">
        <f>SUM(B12:B16)</f>
        <v>1027200000</v>
      </c>
      <c r="C17" s="16"/>
    </row>
    <row r="22" spans="1:5" x14ac:dyDescent="0.25">
      <c r="A22" s="15" t="s">
        <v>13</v>
      </c>
      <c r="B22" s="14" t="s">
        <v>38</v>
      </c>
      <c r="C22" s="14" t="s">
        <v>37</v>
      </c>
      <c r="D22" s="14" t="s">
        <v>36</v>
      </c>
      <c r="E22" s="14" t="s">
        <v>35</v>
      </c>
    </row>
    <row r="23" spans="1:5" x14ac:dyDescent="0.25">
      <c r="A23" s="8" t="s">
        <v>10</v>
      </c>
      <c r="B23" s="7">
        <f t="array" ref="B23:D23">TRANSPOSE(B3:B5)</f>
        <v>1862400000</v>
      </c>
      <c r="C23" s="7">
        <v>1166400000</v>
      </c>
      <c r="D23" s="7">
        <v>840000000</v>
      </c>
      <c r="E23" s="23">
        <f>SUM(B23:D23)</f>
        <v>3868800000</v>
      </c>
    </row>
    <row r="24" spans="1:5" x14ac:dyDescent="0.25">
      <c r="A24" s="6" t="s">
        <v>9</v>
      </c>
      <c r="B24" s="5">
        <f t="array" ref="B24:D24">TRANSPOSE(B12:B14)</f>
        <v>355200000</v>
      </c>
      <c r="C24" s="5">
        <v>283200000</v>
      </c>
      <c r="D24" s="5">
        <v>156000000</v>
      </c>
      <c r="E24" s="19">
        <f>SUM(B24:D24)</f>
        <v>794400000</v>
      </c>
    </row>
    <row r="25" spans="1:5" x14ac:dyDescent="0.25">
      <c r="A25" s="6" t="s">
        <v>8</v>
      </c>
      <c r="B25" s="5">
        <f>B24*160%</f>
        <v>568320000</v>
      </c>
      <c r="C25" s="5">
        <f>C24*160%</f>
        <v>453120000</v>
      </c>
      <c r="D25" s="5">
        <f>D24*160%</f>
        <v>249600000</v>
      </c>
      <c r="E25" s="19">
        <f>SUM(B25:D25)</f>
        <v>1271040000</v>
      </c>
    </row>
    <row r="26" spans="1:5" x14ac:dyDescent="0.25">
      <c r="A26" s="6" t="s">
        <v>34</v>
      </c>
      <c r="B26" s="5"/>
      <c r="C26" s="5"/>
      <c r="D26" s="5"/>
      <c r="E26" s="19"/>
    </row>
    <row r="27" spans="1:5" x14ac:dyDescent="0.25">
      <c r="A27" s="4"/>
      <c r="B27" s="3"/>
      <c r="C27" s="3"/>
      <c r="D27" s="3"/>
      <c r="E27" s="12"/>
    </row>
    <row r="28" spans="1:5" x14ac:dyDescent="0.25">
      <c r="A28" s="18" t="s">
        <v>14</v>
      </c>
      <c r="B28" s="17">
        <f>SUM(B23:B27)</f>
        <v>2785920000</v>
      </c>
      <c r="C28" s="17">
        <f>SUM(C23:C27)</f>
        <v>1902720000</v>
      </c>
      <c r="D28" s="17">
        <f>SUM(D23:D27)</f>
        <v>1245600000</v>
      </c>
      <c r="E28" s="17">
        <f>SUM(E23:E27)</f>
        <v>5934240000</v>
      </c>
    </row>
    <row r="31" spans="1:5" x14ac:dyDescent="0.25">
      <c r="A31" s="22" t="s">
        <v>33</v>
      </c>
      <c r="B31" s="21"/>
    </row>
    <row r="32" spans="1:5" x14ac:dyDescent="0.25">
      <c r="A32" s="15" t="s">
        <v>13</v>
      </c>
      <c r="B32" s="15" t="s">
        <v>21</v>
      </c>
      <c r="E32" s="24" t="s">
        <v>40</v>
      </c>
    </row>
    <row r="33" spans="1:2" x14ac:dyDescent="0.25">
      <c r="A33" s="8" t="s">
        <v>32</v>
      </c>
      <c r="B33" s="7">
        <v>3360000000</v>
      </c>
    </row>
    <row r="34" spans="1:2" x14ac:dyDescent="0.25">
      <c r="A34" s="6" t="s">
        <v>31</v>
      </c>
      <c r="B34" s="5">
        <f>B28</f>
        <v>2785920000</v>
      </c>
    </row>
    <row r="35" spans="1:2" x14ac:dyDescent="0.25">
      <c r="A35" s="20" t="s">
        <v>30</v>
      </c>
      <c r="B35" s="19">
        <f>B33-B34</f>
        <v>574080000</v>
      </c>
    </row>
    <row r="36" spans="1:2" x14ac:dyDescent="0.25">
      <c r="A36" s="6" t="s">
        <v>29</v>
      </c>
      <c r="B36" s="5">
        <v>120000000</v>
      </c>
    </row>
    <row r="37" spans="1:2" x14ac:dyDescent="0.25">
      <c r="A37" s="6" t="s">
        <v>28</v>
      </c>
      <c r="B37" s="5">
        <v>240000000</v>
      </c>
    </row>
    <row r="38" spans="1:2" x14ac:dyDescent="0.25">
      <c r="A38" s="13" t="s">
        <v>27</v>
      </c>
      <c r="B38" s="12">
        <f>B35-B36-B37</f>
        <v>214080000</v>
      </c>
    </row>
    <row r="54" spans="1:4" x14ac:dyDescent="0.25">
      <c r="A54" s="15" t="s">
        <v>13</v>
      </c>
      <c r="B54" s="14" t="s">
        <v>21</v>
      </c>
    </row>
    <row r="55" spans="1:4" x14ac:dyDescent="0.25">
      <c r="A55" s="8" t="s">
        <v>26</v>
      </c>
      <c r="B55" s="7" t="e">
        <f>#REF!</f>
        <v>#REF!</v>
      </c>
    </row>
    <row r="56" spans="1:4" x14ac:dyDescent="0.25">
      <c r="A56" s="6" t="s">
        <v>25</v>
      </c>
      <c r="B56" s="5" t="e">
        <f>#REF!</f>
        <v>#REF!</v>
      </c>
    </row>
    <row r="57" spans="1:4" x14ac:dyDescent="0.25">
      <c r="A57" s="6" t="s">
        <v>24</v>
      </c>
      <c r="B57" s="5" t="e">
        <f>#REF!</f>
        <v>#REF!</v>
      </c>
    </row>
    <row r="58" spans="1:4" x14ac:dyDescent="0.25">
      <c r="A58" s="6" t="s">
        <v>23</v>
      </c>
      <c r="B58" s="5" t="e">
        <f>#REF!</f>
        <v>#REF!</v>
      </c>
    </row>
    <row r="59" spans="1:4" x14ac:dyDescent="0.25">
      <c r="A59" s="6" t="s">
        <v>22</v>
      </c>
      <c r="B59" s="5" t="e">
        <f>#REF!</f>
        <v>#REF!</v>
      </c>
    </row>
    <row r="60" spans="1:4" x14ac:dyDescent="0.25">
      <c r="A60" s="4"/>
      <c r="B60" s="3"/>
    </row>
    <row r="61" spans="1:4" x14ac:dyDescent="0.25">
      <c r="A61" s="18" t="s">
        <v>14</v>
      </c>
      <c r="B61" s="17" t="e">
        <f>SUM(B55:B60)</f>
        <v>#REF!</v>
      </c>
      <c r="D61" s="2" t="e">
        <f>B61/24000</f>
        <v>#REF!</v>
      </c>
    </row>
    <row r="63" spans="1:4" x14ac:dyDescent="0.25">
      <c r="A63" s="15" t="s">
        <v>13</v>
      </c>
      <c r="B63" s="14" t="s">
        <v>21</v>
      </c>
      <c r="C63" s="15" t="s">
        <v>20</v>
      </c>
    </row>
    <row r="64" spans="1:4" x14ac:dyDescent="0.25">
      <c r="A64" s="8" t="s">
        <v>19</v>
      </c>
      <c r="B64" s="7" t="e">
        <f>#REF!</f>
        <v>#REF!</v>
      </c>
      <c r="C64" s="7">
        <v>31</v>
      </c>
    </row>
    <row r="65" spans="1:3" x14ac:dyDescent="0.25">
      <c r="A65" s="6" t="s">
        <v>18</v>
      </c>
      <c r="B65" s="5" t="e">
        <f>#REF!</f>
        <v>#REF!</v>
      </c>
      <c r="C65" s="5">
        <v>24</v>
      </c>
    </row>
    <row r="66" spans="1:3" x14ac:dyDescent="0.25">
      <c r="A66" s="6" t="s">
        <v>17</v>
      </c>
      <c r="B66" s="5" t="e">
        <f>#REF!</f>
        <v>#REF!</v>
      </c>
      <c r="C66" s="5">
        <v>28</v>
      </c>
    </row>
    <row r="67" spans="1:3" x14ac:dyDescent="0.25">
      <c r="A67" s="6" t="s">
        <v>16</v>
      </c>
      <c r="B67" s="5" t="e">
        <f>#REF!</f>
        <v>#REF!</v>
      </c>
      <c r="C67" s="5">
        <v>15</v>
      </c>
    </row>
    <row r="68" spans="1:3" x14ac:dyDescent="0.25">
      <c r="A68" s="6" t="s">
        <v>15</v>
      </c>
      <c r="B68" s="5" t="e">
        <f>#REF!</f>
        <v>#REF!</v>
      </c>
      <c r="C68" s="5"/>
    </row>
    <row r="69" spans="1:3" x14ac:dyDescent="0.25">
      <c r="A69" s="4"/>
      <c r="B69" s="3"/>
      <c r="C69" s="3"/>
    </row>
    <row r="70" spans="1:3" x14ac:dyDescent="0.25">
      <c r="A70" s="18" t="s">
        <v>14</v>
      </c>
      <c r="B70" s="17" t="e">
        <f>SUM(B64:B69)</f>
        <v>#REF!</v>
      </c>
      <c r="C70" s="16"/>
    </row>
    <row r="74" spans="1:3" x14ac:dyDescent="0.25">
      <c r="A74" s="15" t="s">
        <v>13</v>
      </c>
      <c r="B74" s="14" t="s">
        <v>21</v>
      </c>
      <c r="C74" s="15" t="s">
        <v>20</v>
      </c>
    </row>
    <row r="75" spans="1:3" x14ac:dyDescent="0.25">
      <c r="A75" s="8" t="s">
        <v>19</v>
      </c>
      <c r="B75" s="7" t="e">
        <f>#REF!</f>
        <v>#REF!</v>
      </c>
      <c r="C75" s="7">
        <v>51</v>
      </c>
    </row>
    <row r="76" spans="1:3" x14ac:dyDescent="0.25">
      <c r="A76" s="6" t="s">
        <v>18</v>
      </c>
      <c r="B76" s="5" t="e">
        <f>#REF!</f>
        <v>#REF!</v>
      </c>
      <c r="C76" s="5">
        <v>59</v>
      </c>
    </row>
    <row r="77" spans="1:3" x14ac:dyDescent="0.25">
      <c r="A77" s="6" t="s">
        <v>17</v>
      </c>
      <c r="B77" s="5" t="e">
        <f>#REF!</f>
        <v>#REF!</v>
      </c>
      <c r="C77" s="5">
        <v>10</v>
      </c>
    </row>
    <row r="78" spans="1:3" x14ac:dyDescent="0.25">
      <c r="A78" s="6" t="s">
        <v>15</v>
      </c>
      <c r="B78" s="5" t="e">
        <f>#REF!</f>
        <v>#REF!</v>
      </c>
      <c r="C78" s="5"/>
    </row>
    <row r="79" spans="1:3" x14ac:dyDescent="0.25">
      <c r="A79" s="4"/>
      <c r="B79" s="3"/>
      <c r="C79" s="3"/>
    </row>
    <row r="80" spans="1:3" x14ac:dyDescent="0.25">
      <c r="A80" s="18" t="s">
        <v>14</v>
      </c>
      <c r="B80" s="17" t="e">
        <f>SUM(B75:B79)</f>
        <v>#REF!</v>
      </c>
      <c r="C80" s="16"/>
    </row>
    <row r="85" spans="1:3" x14ac:dyDescent="0.25">
      <c r="A85" s="15" t="s">
        <v>13</v>
      </c>
      <c r="B85" s="14" t="s">
        <v>21</v>
      </c>
      <c r="C85" s="15" t="s">
        <v>20</v>
      </c>
    </row>
    <row r="86" spans="1:3" x14ac:dyDescent="0.25">
      <c r="A86" s="8" t="s">
        <v>19</v>
      </c>
      <c r="B86" s="7" t="e">
        <f>#REF!</f>
        <v>#REF!</v>
      </c>
      <c r="C86" s="7">
        <v>200</v>
      </c>
    </row>
    <row r="87" spans="1:3" x14ac:dyDescent="0.25">
      <c r="A87" s="6" t="s">
        <v>18</v>
      </c>
      <c r="B87" s="5" t="e">
        <f>#REF!</f>
        <v>#REF!</v>
      </c>
      <c r="C87" s="5">
        <v>240</v>
      </c>
    </row>
    <row r="88" spans="1:3" x14ac:dyDescent="0.25">
      <c r="A88" s="6" t="s">
        <v>17</v>
      </c>
      <c r="B88" s="5" t="e">
        <f>#REF!</f>
        <v>#REF!</v>
      </c>
      <c r="C88" s="5">
        <v>40</v>
      </c>
    </row>
    <row r="89" spans="1:3" x14ac:dyDescent="0.25">
      <c r="A89" s="6" t="s">
        <v>16</v>
      </c>
      <c r="B89" s="5" t="e">
        <f>#REF!</f>
        <v>#REF!</v>
      </c>
      <c r="C89" s="5">
        <v>18</v>
      </c>
    </row>
    <row r="90" spans="1:3" x14ac:dyDescent="0.25">
      <c r="A90" s="6" t="s">
        <v>15</v>
      </c>
      <c r="B90" s="5" t="e">
        <f>#REF!</f>
        <v>#REF!</v>
      </c>
      <c r="C90" s="5"/>
    </row>
    <row r="91" spans="1:3" x14ac:dyDescent="0.25">
      <c r="A91" s="4"/>
      <c r="B91" s="3"/>
      <c r="C91" s="3"/>
    </row>
    <row r="92" spans="1:3" x14ac:dyDescent="0.25">
      <c r="A92" s="18" t="s">
        <v>14</v>
      </c>
      <c r="B92" s="17" t="e">
        <f>SUM(B86:B91)</f>
        <v>#REF!</v>
      </c>
      <c r="C92" s="16"/>
    </row>
    <row r="102" spans="1:6" x14ac:dyDescent="0.25">
      <c r="A102" s="15" t="s">
        <v>13</v>
      </c>
      <c r="B102" s="14" t="s">
        <v>12</v>
      </c>
      <c r="C102" s="14" t="s">
        <v>11</v>
      </c>
    </row>
    <row r="103" spans="1:6" x14ac:dyDescent="0.25">
      <c r="A103" s="8" t="s">
        <v>10</v>
      </c>
      <c r="B103" s="7">
        <f t="shared" ref="B103:C105" si="0">E103</f>
        <v>24000000</v>
      </c>
      <c r="C103" s="7">
        <f t="shared" si="0"/>
        <v>31200000</v>
      </c>
      <c r="E103" s="11">
        <v>24000000</v>
      </c>
      <c r="F103" s="11">
        <v>31200000</v>
      </c>
    </row>
    <row r="104" spans="1:6" x14ac:dyDescent="0.25">
      <c r="A104" s="6" t="s">
        <v>9</v>
      </c>
      <c r="B104" s="5">
        <f t="shared" si="0"/>
        <v>14400000</v>
      </c>
      <c r="C104" s="5">
        <f t="shared" si="0"/>
        <v>18000000</v>
      </c>
      <c r="E104" s="11">
        <v>14400000</v>
      </c>
      <c r="F104" s="11">
        <v>18000000</v>
      </c>
    </row>
    <row r="105" spans="1:6" x14ac:dyDescent="0.25">
      <c r="A105" s="6" t="s">
        <v>8</v>
      </c>
      <c r="B105" s="5">
        <f t="shared" si="0"/>
        <v>30720000</v>
      </c>
      <c r="C105" s="5">
        <f t="shared" si="0"/>
        <v>38400000</v>
      </c>
      <c r="E105" s="11">
        <v>30720000</v>
      </c>
      <c r="F105" s="11">
        <v>38400000</v>
      </c>
    </row>
    <row r="106" spans="1:6" x14ac:dyDescent="0.25">
      <c r="A106" s="6"/>
      <c r="B106" s="5"/>
      <c r="C106" s="5"/>
    </row>
    <row r="107" spans="1:6" x14ac:dyDescent="0.25">
      <c r="A107" s="13" t="s">
        <v>7</v>
      </c>
      <c r="B107" s="12">
        <f>SUM(B103:B106)</f>
        <v>69120000</v>
      </c>
      <c r="C107" s="12">
        <f>SUM(C103:C106)</f>
        <v>87600000</v>
      </c>
    </row>
    <row r="109" spans="1:6" x14ac:dyDescent="0.25">
      <c r="B109" s="11">
        <v>77760000</v>
      </c>
      <c r="C109" s="11">
        <v>107760000</v>
      </c>
    </row>
    <row r="110" spans="1:6" x14ac:dyDescent="0.25">
      <c r="B110" s="2">
        <f>B109-B107</f>
        <v>8640000</v>
      </c>
      <c r="C110" s="2">
        <f>C109-C107</f>
        <v>20160000</v>
      </c>
    </row>
    <row r="111" spans="1:6" x14ac:dyDescent="0.25">
      <c r="B111" s="1" t="s">
        <v>6</v>
      </c>
    </row>
    <row r="112" spans="1:6" x14ac:dyDescent="0.25">
      <c r="B112" s="2">
        <v>8640000</v>
      </c>
      <c r="C112" s="2">
        <v>20160000</v>
      </c>
    </row>
    <row r="113" spans="1:6" x14ac:dyDescent="0.25">
      <c r="B113" s="2">
        <f>B112-B110</f>
        <v>0</v>
      </c>
      <c r="C113" s="2">
        <f>C110-C112</f>
        <v>0</v>
      </c>
    </row>
    <row r="116" spans="1:6" x14ac:dyDescent="0.25">
      <c r="C116" s="5">
        <f>F116</f>
        <v>38400000</v>
      </c>
      <c r="E116" s="11">
        <v>30720000</v>
      </c>
      <c r="F116" s="11">
        <v>38400000</v>
      </c>
    </row>
    <row r="123" spans="1:6" ht="30" x14ac:dyDescent="0.25">
      <c r="A123" s="10"/>
      <c r="B123" s="9" t="s">
        <v>5</v>
      </c>
      <c r="C123" s="9" t="s">
        <v>4</v>
      </c>
    </row>
    <row r="124" spans="1:6" x14ac:dyDescent="0.25">
      <c r="A124" s="8" t="s">
        <v>3</v>
      </c>
      <c r="B124" s="7">
        <f>490*24000</f>
        <v>11760000</v>
      </c>
      <c r="C124" s="7">
        <f>290*24000</f>
        <v>6960000</v>
      </c>
    </row>
    <row r="125" spans="1:6" x14ac:dyDescent="0.25">
      <c r="A125" s="6" t="s">
        <v>2</v>
      </c>
      <c r="B125" s="5">
        <f>1000000*24000</f>
        <v>24000000000</v>
      </c>
      <c r="C125" s="5">
        <f>2600000*24000</f>
        <v>62400000000</v>
      </c>
    </row>
    <row r="126" spans="1:6" x14ac:dyDescent="0.25">
      <c r="A126" s="6" t="s">
        <v>1</v>
      </c>
      <c r="B126" s="5">
        <f>10*24000</f>
        <v>240000</v>
      </c>
      <c r="C126" s="5">
        <f>10*24000</f>
        <v>240000</v>
      </c>
    </row>
    <row r="127" spans="1:6" x14ac:dyDescent="0.25">
      <c r="A127" s="4" t="s">
        <v>0</v>
      </c>
      <c r="B127" s="3">
        <f>400000*24000</f>
        <v>9600000000</v>
      </c>
      <c r="C127" s="3">
        <f>400000*24000</f>
        <v>9600000000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Dulieu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Sơn Trần</dc:creator>
  <cp:lastModifiedBy>VINACFO</cp:lastModifiedBy>
  <dcterms:created xsi:type="dcterms:W3CDTF">2023-01-07T10:00:33Z</dcterms:created>
  <dcterms:modified xsi:type="dcterms:W3CDTF">2023-02-16T03:51:28Z</dcterms:modified>
</cp:coreProperties>
</file>