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ell\Desktop\Final\Excel File\"/>
    </mc:Choice>
  </mc:AlternateContent>
  <xr:revisionPtr revIDLastSave="0" documentId="8_{110600FE-495E-441B-B55E-6FB084A2E515}" xr6:coauthVersionLast="47" xr6:coauthVersionMax="47" xr10:uidLastSave="{00000000-0000-0000-0000-000000000000}"/>
  <bookViews>
    <workbookView xWindow="-108" yWindow="-108" windowWidth="23256" windowHeight="14016" xr2:uid="{8360A6C8-F257-4A2B-BB89-B7E5097A0824}"/>
  </bookViews>
  <sheets>
    <sheet name="Phu luc 6.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29" i="1" l="1"/>
  <c r="B130" i="1" s="1"/>
  <c r="B128" i="1"/>
  <c r="C121" i="1"/>
  <c r="E109" i="1"/>
  <c r="B107" i="1"/>
  <c r="B106" i="1"/>
  <c r="B108" i="1" s="1"/>
  <c r="B110" i="1" s="1"/>
  <c r="L48" i="1"/>
  <c r="K48" i="1"/>
  <c r="J48" i="1"/>
  <c r="I48" i="1"/>
  <c r="J43" i="1"/>
  <c r="K43" i="1" s="1"/>
  <c r="L43" i="1" s="1"/>
  <c r="M43" i="1" s="1"/>
  <c r="B45" i="1"/>
  <c r="E106" i="1"/>
  <c r="E107" i="1"/>
  <c r="E91" i="1"/>
  <c r="B89" i="1"/>
  <c r="B88" i="1"/>
  <c r="E87" i="1"/>
  <c r="E88" i="1" s="1"/>
  <c r="E75" i="1"/>
  <c r="B73" i="1"/>
  <c r="B72" i="1"/>
  <c r="E71" i="1"/>
  <c r="E73" i="1" s="1"/>
  <c r="E61" i="1"/>
  <c r="B59" i="1"/>
  <c r="B58" i="1"/>
  <c r="E57" i="1"/>
  <c r="E59" i="1" s="1"/>
  <c r="E48" i="1"/>
  <c r="B46" i="1"/>
  <c r="B47" i="1" s="1"/>
  <c r="B49" i="1" s="1"/>
  <c r="E44" i="1"/>
  <c r="E45" i="1" s="1"/>
  <c r="E32" i="1"/>
  <c r="E28" i="1"/>
  <c r="E29" i="1" s="1"/>
  <c r="B30" i="1"/>
  <c r="B29" i="1"/>
  <c r="B17" i="1"/>
  <c r="B16" i="1"/>
  <c r="B131" i="1" l="1"/>
  <c r="B133" i="1" s="1"/>
  <c r="B74" i="1"/>
  <c r="B76" i="1" s="1"/>
  <c r="B90" i="1"/>
  <c r="B92" i="1" s="1"/>
  <c r="B60" i="1"/>
  <c r="B62" i="1" s="1"/>
  <c r="E46" i="1"/>
  <c r="E47" i="1" s="1"/>
  <c r="E49" i="1" s="1"/>
  <c r="H44" i="1" s="1"/>
  <c r="B18" i="1"/>
  <c r="B20" i="1" s="1"/>
  <c r="B31" i="1"/>
  <c r="B33" i="1" s="1"/>
  <c r="E58" i="1"/>
  <c r="E60" i="1" s="1"/>
  <c r="E62" i="1" s="1"/>
  <c r="E30" i="1"/>
  <c r="E31" i="1" s="1"/>
  <c r="E33" i="1" s="1"/>
  <c r="E108" i="1"/>
  <c r="E110" i="1" s="1"/>
  <c r="E89" i="1"/>
  <c r="E90" i="1" s="1"/>
  <c r="E92" i="1" s="1"/>
  <c r="E72" i="1"/>
  <c r="E74" i="1" s="1"/>
  <c r="E76" i="1" s="1"/>
</calcChain>
</file>

<file path=xl/sharedStrings.xml><?xml version="1.0" encoding="utf-8"?>
<sst xmlns="http://schemas.openxmlformats.org/spreadsheetml/2006/main" count="157" uniqueCount="77">
  <si>
    <t>Giả sử  tại công ty Z sản xuất kinh doanh sản phẩm A. Hàng kỳ sản xuất và tiêu thụ 1.000 sản phẩm với giá bán đơn vị 100, chi phí khả biến đơn vị 60; chi phí bất biến hàng kỳ 30.000.</t>
  </si>
  <si>
    <t>Một số ứng dụng khi nghiên cứu mối quan hệ chi phí –  khối lượng –  lợi nhuận</t>
  </si>
  <si>
    <t>Báo cáo thu nhập theo số dư đảm phí của công ty Z như sau:</t>
  </si>
  <si>
    <t>Doanh thu</t>
  </si>
  <si>
    <t>Chỉ tiêu</t>
  </si>
  <si>
    <t>( - ) Chi phí khả biến</t>
  </si>
  <si>
    <t>( - ) Chi phí bất biến</t>
  </si>
  <si>
    <t>Lợi nhuận</t>
  </si>
  <si>
    <t>Tổng số</t>
  </si>
  <si>
    <t>Đơn vị</t>
  </si>
  <si>
    <t>Tỷ lệ</t>
  </si>
  <si>
    <t>Sản lượng</t>
  </si>
  <si>
    <t>Số dư đảm phí</t>
  </si>
  <si>
    <t>Chúng ta sẽ nghiên cứu sự tác động của các nhân tố: chi phí bất biến, chi phí khả biến, giá bán và sản lượng đến sự biến động của lợi nhuận công ty thông qua các trường hợp sau:</t>
  </si>
  <si>
    <t>6.2.1. Thay đổi chi phí bất biến và sản lượng tiêu thụ</t>
  </si>
  <si>
    <t>Giả sử, công ty dự kiến kỳ tới tăng chi phí quảng cáo lên 5.000 thì lượng tiêu thụ dự kiến tăng 20%. Công ty có nên tăng chi phí quảng cáo không?</t>
  </si>
  <si>
    <t>Thay đổi</t>
  </si>
  <si>
    <t>bán sản phẩm có kèm theo quà tặng hay không?</t>
  </si>
  <si>
    <t>Trường hợp này làm cho lợi nhuận tăng thêm 3.000</t>
  </si>
  <si>
    <t>6.2.2. Thay đổi chi phí khả biến và sản lượng tiêu thụ</t>
  </si>
  <si>
    <t>Giả sử, công ty dự kiến kỳ tới thực hiện biện pháp: khách hàng mua một sản phẩm A thì được tặng một món quà trị giá là 5. Nếu thực hiện biện pháp này, lượng tiêu thụ dự kiến tăng 30%. Vậy công ty có nên thực hiện biện pháp</t>
  </si>
  <si>
    <t>Ta thấy, bán một sản phẩm tặng một món quà trị giá là 5 tức là chi phí khả biến tăng lên 5=&gt; số dư đảm phí đơn vị giảm 5. Tổng cộng ta có:</t>
  </si>
  <si>
    <t>Trường hợp này làm cho lợi nhuận tăng thêm 5.500</t>
  </si>
  <si>
    <t>6.2.3. Thay đổi chi phí bất biến, giá bán và sản lượng tiêu thụ</t>
  </si>
  <si>
    <t>Giả sử, công ty dự kiến kỳ tới tăng chi phí quảng cáo lên 2.000, giảm giá bán 5/ SP. Nếu thực hiện đồng thời 2 biện pháp này thì sản lượng tiêu thụ cũng sẽ tăng 30%. Công ty có nên thực hiện biện pháp trên không?</t>
  </si>
  <si>
    <t>Trường hợp này làm cho lợi nhuận tăng thêm 3.500</t>
  </si>
  <si>
    <t>6.2.4. Thay đổi chi phí bất biến, khả biến và sản lượng tiêu thụ</t>
  </si>
  <si>
    <t xml:space="preserve">Giả sử, công ty dự kiến kỳ tới thay đổi hình thức trả lương của bộ phận bán hàng, cụ thể chuyền 10.000 tiền lương theo thời gian sang trả 10/ SP bán ra. </t>
  </si>
  <si>
    <t>Nếu thực hiện biện pháp trả lương này thì tức là công ty đã gắn kết quả bán hàng với lợi ích mà người bán hàng được hưởng, giả sử sản lượng tiêu thụ dự kiến cũng sẽ tăng 10%. Công ty có nên thực hiện hình thức tiền lương mới như trên không?</t>
  </si>
  <si>
    <t>đồng thời những biện pháp đó không?</t>
  </si>
  <si>
    <t>6.2.5. Thay đổi chi phí bất biến, khả biến, giá bán và sản lượng tiêu thụ</t>
  </si>
  <si>
    <t>Giả sử, công ty dự kiến kỳ tới thay đổi hình thức trả lương của bộ phận bán hàng, cụ thể chuyền 10.000 tiền lương theo thời gian sang trả 10/ SP bán</t>
  </si>
  <si>
    <t>ra; mặt khác công ty cũng giảm giá bán 5/ SP. Nếu thực hiện  các biện pháp này thì sản lượng tiêu thụ dự kiến sẽ tăng tới 30%. Công ty có nên thực hiện</t>
  </si>
  <si>
    <t>Mục tiêu của công ty khi bán thêm 250 sản phẩm thì công ty phải thu</t>
  </si>
  <si>
    <t>Trường hợp này làm cho lợi nhuận tăng thêm 2.500</t>
  </si>
  <si>
    <t>6.2.6.  Xác định giá trong những trường hợp đặc biệt</t>
  </si>
  <si>
    <t>Giả sử, trong kỳ tới công ty vẫn bán ra 1.000 sản phẩm như cũ. Ngoài ra có khách hàng đề nghị mua thêm 250 sản phẩm với các điều kiện sau:</t>
  </si>
  <si>
    <t>được lợi nhuận là 2.500. Vậy giá bán trong trường hợp này là bao nhiêu và hợp đồng có được ký kết và thực hiện hay không?</t>
  </si>
  <si>
    <t>-   Giá bán phải giảm ít nhất 10% so với trước.- Phải vận chuyển hàng đến kho cho khách hàng, chi phí vận chuyển ước tính 1.250.</t>
  </si>
  <si>
    <t>Goal seek</t>
  </si>
  <si>
    <t>So với giá bán cũ = 75 / 100 = 75% &lt; 90% theo đề nghị của khách hàng. Vậy nên ký kết và thực hiện hợp đồng này.</t>
  </si>
  <si>
    <t>Thay đổi chi phí bất biến và sản lượng tiêu thụ</t>
  </si>
  <si>
    <t>Thay đổi chi phí khả biến và sản lượng tiêu thụ</t>
  </si>
  <si>
    <t>Thay đổi chi phí bất biến, khả biến và sản lượng tiêu thụ</t>
  </si>
  <si>
    <t>Thay đổi chi phí bất biến, giá bán và sản lượng tiêu thụ</t>
  </si>
  <si>
    <t>Xác định giá trong những trường hợp đặc biệt</t>
  </si>
  <si>
    <t>Thay đổi chi phí bất biến, khả biến, giá bán và sản lượng tiêu thụ</t>
  </si>
  <si>
    <t>Hiện tại</t>
  </si>
  <si>
    <t>Dự báo</t>
  </si>
  <si>
    <t>Ghi chú</t>
  </si>
  <si>
    <t>1000 * (1+ 20%)</t>
  </si>
  <si>
    <t>30.000 + 5000</t>
  </si>
  <si>
    <t>1000 * (1 + 30%)</t>
  </si>
  <si>
    <t>(60 + 5) * 1300</t>
  </si>
  <si>
    <t>Sản lượng tăng</t>
  </si>
  <si>
    <t>Thay đổi 1%</t>
  </si>
  <si>
    <t>1000 *(1+30%)</t>
  </si>
  <si>
    <t>(100-5)*1.300</t>
  </si>
  <si>
    <t>30.000 + 2.000</t>
  </si>
  <si>
    <t>(60+10)*1.100</t>
  </si>
  <si>
    <t>1.000 * (1+10%)</t>
  </si>
  <si>
    <t>30.000 - 10.000</t>
  </si>
  <si>
    <t>1.000 * (1+30%)</t>
  </si>
  <si>
    <t>(60+10)*1.300</t>
  </si>
  <si>
    <t>(100-thay đổi)*250</t>
  </si>
  <si>
    <t>Định phí không tăng</t>
  </si>
  <si>
    <t>Xét phần tăng thêm sản lượng</t>
  </si>
  <si>
    <t>60 * 250</t>
  </si>
  <si>
    <t>Biến phí di động</t>
  </si>
  <si>
    <t>Giả định biến phí sản xuất (tiền gia công) xác định theo sản lượng theo bảng bên dưới</t>
  </si>
  <si>
    <t>Từ</t>
  </si>
  <si>
    <t>đến</t>
  </si>
  <si>
    <t>Biến phí</t>
  </si>
  <si>
    <t>Giá trị</t>
  </si>
  <si>
    <t>Giá bán</t>
  </si>
  <si>
    <t>Chi phí khả biến đơn vị</t>
  </si>
  <si>
    <t>VLOOKUP(B126,A120:C123,3,1)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</si>
</sst>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sz val="12"/>
      <color theme="1"/>
      <name val="Tahoma"/>
      <family val="2"/>
    </font>
    <font>
      <b/>
      <sz val="12"/>
      <color theme="1"/>
      <name val="Tahoma"/>
      <family val="2"/>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0" fontId="2" fillId="0" borderId="0" xfId="0" applyFont="1"/>
    <xf numFmtId="0" fontId="3" fillId="0" borderId="0" xfId="0" applyFont="1"/>
    <xf numFmtId="164" fontId="2" fillId="0" borderId="0" xfId="1" applyNumberFormat="1" applyFont="1"/>
    <xf numFmtId="9" fontId="2" fillId="0" borderId="0" xfId="0" applyNumberFormat="1" applyFont="1"/>
    <xf numFmtId="0" fontId="2" fillId="0" borderId="0" xfId="0" quotePrefix="1" applyFont="1"/>
    <xf numFmtId="0" fontId="2" fillId="2" borderId="0" xfId="0" applyFont="1" applyFill="1"/>
    <xf numFmtId="0" fontId="3" fillId="3" borderId="0" xfId="0" applyFont="1" applyFill="1"/>
    <xf numFmtId="0" fontId="2" fillId="0" borderId="1" xfId="0" applyFont="1" applyBorder="1"/>
    <xf numFmtId="164" fontId="2" fillId="0" borderId="1" xfId="1" applyNumberFormat="1" applyFont="1" applyBorder="1"/>
    <xf numFmtId="43" fontId="2" fillId="0" borderId="0" xfId="1" applyFont="1"/>
    <xf numFmtId="164" fontId="3" fillId="0" borderId="0" xfId="1" applyNumberFormat="1" applyFont="1"/>
    <xf numFmtId="0" fontId="2" fillId="0" borderId="2" xfId="0" applyFont="1" applyBorder="1"/>
    <xf numFmtId="0" fontId="2" fillId="0" borderId="3" xfId="0" applyFont="1" applyBorder="1"/>
    <xf numFmtId="0" fontId="3" fillId="3" borderId="4" xfId="0" applyFont="1" applyFill="1" applyBorder="1"/>
    <xf numFmtId="164" fontId="2" fillId="0" borderId="5" xfId="1" applyNumberFormat="1" applyFont="1" applyBorder="1"/>
    <xf numFmtId="164" fontId="2" fillId="0" borderId="6" xfId="1" applyNumberFormat="1" applyFont="1" applyBorder="1"/>
    <xf numFmtId="164" fontId="3" fillId="0" borderId="7" xfId="1" applyNumberFormat="1" applyFont="1" applyBorder="1"/>
    <xf numFmtId="0" fontId="3" fillId="3" borderId="8" xfId="0" applyFont="1" applyFill="1" applyBorder="1"/>
    <xf numFmtId="0" fontId="3" fillId="3" borderId="9" xfId="0" applyFont="1" applyFill="1" applyBorder="1"/>
    <xf numFmtId="0" fontId="3" fillId="3" borderId="10" xfId="0" applyFont="1" applyFill="1" applyBorder="1"/>
    <xf numFmtId="0" fontId="2" fillId="0" borderId="11" xfId="0" applyFont="1" applyBorder="1"/>
    <xf numFmtId="0" fontId="2" fillId="0" borderId="12" xfId="0" applyFont="1" applyBorder="1"/>
    <xf numFmtId="0" fontId="3" fillId="0" borderId="13" xfId="0" applyFont="1" applyBorder="1"/>
    <xf numFmtId="0" fontId="3" fillId="0" borderId="14" xfId="0" applyFont="1" applyBorder="1"/>
    <xf numFmtId="0" fontId="3" fillId="0" borderId="15" xfId="0" applyFont="1" applyBorder="1"/>
    <xf numFmtId="164" fontId="3" fillId="4" borderId="7" xfId="1" applyNumberFormat="1" applyFont="1" applyFill="1" applyBorder="1"/>
    <xf numFmtId="10" fontId="2" fillId="4" borderId="0" xfId="0" applyNumberFormat="1" applyFont="1" applyFill="1"/>
    <xf numFmtId="10" fontId="2" fillId="0" borderId="0" xfId="0" applyNumberFormat="1" applyFont="1"/>
    <xf numFmtId="164" fontId="3" fillId="0" borderId="0" xfId="0" applyNumberFormat="1" applyFont="1"/>
    <xf numFmtId="9" fontId="2" fillId="5" borderId="0" xfId="2" applyFont="1" applyFill="1"/>
    <xf numFmtId="164" fontId="3" fillId="6" borderId="7" xfId="1" applyNumberFormat="1" applyFont="1" applyFill="1" applyBorder="1"/>
    <xf numFmtId="43" fontId="2" fillId="0" borderId="0" xfId="0" applyNumberFormat="1" applyFont="1"/>
    <xf numFmtId="0" fontId="2" fillId="0" borderId="8" xfId="0" applyFont="1" applyBorder="1"/>
    <xf numFmtId="0" fontId="2" fillId="0" borderId="10" xfId="0" applyFont="1" applyBorder="1"/>
    <xf numFmtId="0" fontId="2" fillId="0" borderId="13" xfId="0" applyFont="1" applyBorder="1"/>
    <xf numFmtId="0" fontId="2" fillId="0" borderId="15" xfId="0" applyFont="1" applyBorder="1"/>
    <xf numFmtId="164" fontId="2" fillId="0" borderId="4" xfId="1" applyNumberFormat="1" applyFont="1" applyBorder="1"/>
    <xf numFmtId="164" fontId="3" fillId="0" borderId="5" xfId="1" applyNumberFormat="1" applyFont="1" applyBorder="1"/>
    <xf numFmtId="164" fontId="2" fillId="2" borderId="5" xfId="1" applyNumberFormat="1" applyFont="1" applyFill="1" applyBorder="1"/>
    <xf numFmtId="164" fontId="2" fillId="0" borderId="7" xfId="1" applyNumberFormat="1"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816428</xdr:colOff>
      <xdr:row>44</xdr:row>
      <xdr:rowOff>6803</xdr:rowOff>
    </xdr:from>
    <xdr:to>
      <xdr:col>7</xdr:col>
      <xdr:colOff>816428</xdr:colOff>
      <xdr:row>45</xdr:row>
      <xdr:rowOff>102053</xdr:rowOff>
    </xdr:to>
    <xdr:cxnSp macro="">
      <xdr:nvCxnSpPr>
        <xdr:cNvPr id="3" name="Straight Arrow Connector 2">
          <a:extLst>
            <a:ext uri="{FF2B5EF4-FFF2-40B4-BE49-F238E27FC236}">
              <a16:creationId xmlns:a16="http://schemas.microsoft.com/office/drawing/2014/main" id="{3AB4321E-CA15-096E-5C6F-7EF195A0DA86}"/>
            </a:ext>
          </a:extLst>
        </xdr:cNvPr>
        <xdr:cNvCxnSpPr/>
      </xdr:nvCxnSpPr>
      <xdr:spPr>
        <a:xfrm flipV="1">
          <a:off x="7708446" y="3633107"/>
          <a:ext cx="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1020536</xdr:colOff>
      <xdr:row>44</xdr:row>
      <xdr:rowOff>13607</xdr:rowOff>
    </xdr:from>
    <xdr:to>
      <xdr:col>8</xdr:col>
      <xdr:colOff>129268</xdr:colOff>
      <xdr:row>44</xdr:row>
      <xdr:rowOff>176892</xdr:rowOff>
    </xdr:to>
    <xdr:cxnSp macro="">
      <xdr:nvCxnSpPr>
        <xdr:cNvPr id="6" name="Straight Arrow Connector 5">
          <a:extLst>
            <a:ext uri="{FF2B5EF4-FFF2-40B4-BE49-F238E27FC236}">
              <a16:creationId xmlns:a16="http://schemas.microsoft.com/office/drawing/2014/main" id="{848E9620-415D-268F-54BB-7CD8B23B6070}"/>
            </a:ext>
          </a:extLst>
        </xdr:cNvPr>
        <xdr:cNvCxnSpPr/>
      </xdr:nvCxnSpPr>
      <xdr:spPr>
        <a:xfrm flipH="1" flipV="1">
          <a:off x="7912554" y="3639911"/>
          <a:ext cx="210910" cy="1632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72F07-FE8D-4AD6-B5AE-75562C723FE2}">
  <dimension ref="A1:M133"/>
  <sheetViews>
    <sheetView showGridLines="0" tabSelected="1" topLeftCell="A64" zoomScaleNormal="100" workbookViewId="0">
      <selection activeCell="C136" sqref="C136"/>
    </sheetView>
  </sheetViews>
  <sheetFormatPr defaultRowHeight="15" x14ac:dyDescent="0.25"/>
  <cols>
    <col min="1" max="1" width="28.77734375" style="1" customWidth="1"/>
    <col min="2" max="2" width="13.33203125" style="1" customWidth="1"/>
    <col min="3" max="3" width="35.33203125" style="1" customWidth="1"/>
    <col min="4" max="4" width="10.77734375" style="1" customWidth="1"/>
    <col min="5" max="5" width="11.44140625" style="1" bestFit="1" customWidth="1"/>
    <col min="6" max="6" width="31.6640625" style="1" bestFit="1" customWidth="1"/>
    <col min="7" max="7" width="8.88671875" style="1"/>
    <col min="8" max="8" width="16.109375" style="1" bestFit="1" customWidth="1"/>
    <col min="9" max="13" width="12.6640625" style="1" bestFit="1" customWidth="1"/>
    <col min="14" max="16384" width="8.88671875" style="1"/>
  </cols>
  <sheetData>
    <row r="1" spans="1:4" hidden="1" x14ac:dyDescent="0.25"/>
    <row r="2" spans="1:4" hidden="1" x14ac:dyDescent="0.25">
      <c r="A2" s="1" t="s">
        <v>1</v>
      </c>
    </row>
    <row r="3" spans="1:4" hidden="1" x14ac:dyDescent="0.25">
      <c r="A3" s="1" t="s">
        <v>41</v>
      </c>
    </row>
    <row r="4" spans="1:4" hidden="1" x14ac:dyDescent="0.25">
      <c r="A4" s="1" t="s">
        <v>42</v>
      </c>
    </row>
    <row r="5" spans="1:4" hidden="1" x14ac:dyDescent="0.25">
      <c r="A5" s="1" t="s">
        <v>44</v>
      </c>
    </row>
    <row r="6" spans="1:4" hidden="1" x14ac:dyDescent="0.25">
      <c r="A6" s="1" t="s">
        <v>43</v>
      </c>
    </row>
    <row r="7" spans="1:4" hidden="1" x14ac:dyDescent="0.25">
      <c r="A7" s="1" t="s">
        <v>46</v>
      </c>
    </row>
    <row r="8" spans="1:4" hidden="1" x14ac:dyDescent="0.25">
      <c r="A8" s="1" t="s">
        <v>45</v>
      </c>
    </row>
    <row r="9" spans="1:4" hidden="1" x14ac:dyDescent="0.25"/>
    <row r="10" spans="1:4" hidden="1" x14ac:dyDescent="0.25"/>
    <row r="11" spans="1:4" hidden="1" x14ac:dyDescent="0.25">
      <c r="A11" s="1" t="s">
        <v>0</v>
      </c>
    </row>
    <row r="12" spans="1:4" hidden="1" x14ac:dyDescent="0.25">
      <c r="A12" s="1" t="s">
        <v>2</v>
      </c>
    </row>
    <row r="13" spans="1:4" hidden="1" x14ac:dyDescent="0.25"/>
    <row r="14" spans="1:4" hidden="1" x14ac:dyDescent="0.25">
      <c r="A14" s="7" t="s">
        <v>4</v>
      </c>
      <c r="B14" s="7" t="s">
        <v>8</v>
      </c>
      <c r="C14" s="7" t="s">
        <v>9</v>
      </c>
      <c r="D14" s="7" t="s">
        <v>10</v>
      </c>
    </row>
    <row r="15" spans="1:4" hidden="1" x14ac:dyDescent="0.25">
      <c r="A15" s="1" t="s">
        <v>11</v>
      </c>
      <c r="B15" s="3">
        <v>1000</v>
      </c>
    </row>
    <row r="16" spans="1:4" hidden="1" x14ac:dyDescent="0.25">
      <c r="A16" s="1" t="s">
        <v>3</v>
      </c>
      <c r="B16" s="3">
        <f>B15*C16</f>
        <v>100000</v>
      </c>
      <c r="C16" s="1">
        <v>100</v>
      </c>
      <c r="D16" s="4">
        <v>1</v>
      </c>
    </row>
    <row r="17" spans="1:6" hidden="1" x14ac:dyDescent="0.25">
      <c r="A17" s="1" t="s">
        <v>5</v>
      </c>
      <c r="B17" s="3">
        <f>C17*B15</f>
        <v>60000</v>
      </c>
      <c r="C17" s="1">
        <v>60</v>
      </c>
      <c r="D17" s="4">
        <v>0.6</v>
      </c>
    </row>
    <row r="18" spans="1:6" hidden="1" x14ac:dyDescent="0.25">
      <c r="A18" s="1" t="s">
        <v>12</v>
      </c>
      <c r="B18" s="3">
        <f>B16-B17</f>
        <v>40000</v>
      </c>
      <c r="C18" s="1">
        <v>40</v>
      </c>
      <c r="D18" s="4">
        <v>0.4</v>
      </c>
    </row>
    <row r="19" spans="1:6" ht="15.6" hidden="1" thickBot="1" x14ac:dyDescent="0.3">
      <c r="A19" s="8" t="s">
        <v>6</v>
      </c>
      <c r="B19" s="9">
        <v>30000</v>
      </c>
      <c r="C19" s="8"/>
      <c r="D19" s="8"/>
    </row>
    <row r="20" spans="1:6" hidden="1" x14ac:dyDescent="0.25">
      <c r="A20" s="2" t="s">
        <v>7</v>
      </c>
      <c r="B20" s="11">
        <f>B18-B19</f>
        <v>10000</v>
      </c>
    </row>
    <row r="21" spans="1:6" hidden="1" x14ac:dyDescent="0.25"/>
    <row r="22" spans="1:6" hidden="1" x14ac:dyDescent="0.25">
      <c r="A22" s="1" t="s">
        <v>13</v>
      </c>
    </row>
    <row r="23" spans="1:6" hidden="1" x14ac:dyDescent="0.25">
      <c r="A23" s="2" t="s">
        <v>14</v>
      </c>
    </row>
    <row r="24" spans="1:6" hidden="1" x14ac:dyDescent="0.25">
      <c r="A24" s="1" t="s">
        <v>15</v>
      </c>
    </row>
    <row r="25" spans="1:6" hidden="1" x14ac:dyDescent="0.25"/>
    <row r="27" spans="1:6" x14ac:dyDescent="0.25">
      <c r="A27" s="18" t="s">
        <v>4</v>
      </c>
      <c r="B27" s="14" t="s">
        <v>47</v>
      </c>
      <c r="C27" s="19" t="s">
        <v>9</v>
      </c>
      <c r="D27" s="19" t="s">
        <v>16</v>
      </c>
      <c r="E27" s="14" t="s">
        <v>48</v>
      </c>
      <c r="F27" s="20" t="s">
        <v>49</v>
      </c>
    </row>
    <row r="28" spans="1:6" x14ac:dyDescent="0.25">
      <c r="A28" s="21" t="s">
        <v>11</v>
      </c>
      <c r="B28" s="15">
        <v>1000</v>
      </c>
      <c r="D28" s="27">
        <v>0.125</v>
      </c>
      <c r="E28" s="15">
        <f>B28*(1+D28)</f>
        <v>1125</v>
      </c>
      <c r="F28" s="12" t="s">
        <v>50</v>
      </c>
    </row>
    <row r="29" spans="1:6" x14ac:dyDescent="0.25">
      <c r="A29" s="21" t="s">
        <v>3</v>
      </c>
      <c r="B29" s="15">
        <f>B28*C29</f>
        <v>100000</v>
      </c>
      <c r="C29" s="1">
        <v>100</v>
      </c>
      <c r="E29" s="15">
        <f>C29*E28</f>
        <v>112500</v>
      </c>
      <c r="F29" s="12"/>
    </row>
    <row r="30" spans="1:6" x14ac:dyDescent="0.25">
      <c r="A30" s="21" t="s">
        <v>5</v>
      </c>
      <c r="B30" s="15">
        <f>C30*B28</f>
        <v>60000</v>
      </c>
      <c r="C30" s="1">
        <v>60</v>
      </c>
      <c r="E30" s="15">
        <f>C30*E28</f>
        <v>67500</v>
      </c>
      <c r="F30" s="12"/>
    </row>
    <row r="31" spans="1:6" x14ac:dyDescent="0.25">
      <c r="A31" s="21" t="s">
        <v>12</v>
      </c>
      <c r="B31" s="15">
        <f>B29-B30</f>
        <v>40000</v>
      </c>
      <c r="C31" s="1">
        <v>40</v>
      </c>
      <c r="E31" s="15">
        <f>E29-E30</f>
        <v>45000</v>
      </c>
      <c r="F31" s="12"/>
    </row>
    <row r="32" spans="1:6" ht="15.6" thickBot="1" x14ac:dyDescent="0.3">
      <c r="A32" s="22" t="s">
        <v>6</v>
      </c>
      <c r="B32" s="16">
        <v>30000</v>
      </c>
      <c r="C32" s="8"/>
      <c r="D32" s="8">
        <v>5000</v>
      </c>
      <c r="E32" s="16">
        <f>B32+D32</f>
        <v>35000</v>
      </c>
      <c r="F32" s="13" t="s">
        <v>51</v>
      </c>
    </row>
    <row r="33" spans="1:13" s="2" customFormat="1" x14ac:dyDescent="0.25">
      <c r="A33" s="23" t="s">
        <v>7</v>
      </c>
      <c r="B33" s="17">
        <f>B31-B32</f>
        <v>10000</v>
      </c>
      <c r="C33" s="24"/>
      <c r="D33" s="24"/>
      <c r="E33" s="26">
        <f>E31-E32</f>
        <v>10000</v>
      </c>
      <c r="F33" s="25"/>
    </row>
    <row r="35" spans="1:13" x14ac:dyDescent="0.25">
      <c r="A35" s="1" t="s">
        <v>18</v>
      </c>
    </row>
    <row r="37" spans="1:13" x14ac:dyDescent="0.25">
      <c r="A37" s="2" t="s">
        <v>19</v>
      </c>
    </row>
    <row r="39" spans="1:13" x14ac:dyDescent="0.25">
      <c r="A39" s="1" t="s">
        <v>20</v>
      </c>
    </row>
    <row r="40" spans="1:13" x14ac:dyDescent="0.25">
      <c r="A40" s="1" t="s">
        <v>17</v>
      </c>
    </row>
    <row r="41" spans="1:13" x14ac:dyDescent="0.25">
      <c r="A41" s="1" t="s">
        <v>21</v>
      </c>
    </row>
    <row r="43" spans="1:13" x14ac:dyDescent="0.25">
      <c r="A43" s="18" t="s">
        <v>4</v>
      </c>
      <c r="B43" s="14" t="s">
        <v>47</v>
      </c>
      <c r="C43" s="19" t="s">
        <v>9</v>
      </c>
      <c r="D43" s="19" t="s">
        <v>16</v>
      </c>
      <c r="E43" s="14" t="s">
        <v>48</v>
      </c>
      <c r="F43" s="20" t="s">
        <v>49</v>
      </c>
      <c r="H43" s="30" t="s">
        <v>54</v>
      </c>
      <c r="I43" s="30">
        <v>0.3</v>
      </c>
      <c r="J43" s="30">
        <f>I43-1%</f>
        <v>0.28999999999999998</v>
      </c>
      <c r="K43" s="30">
        <f t="shared" ref="K43:M43" si="0">J43-1%</f>
        <v>0.27999999999999997</v>
      </c>
      <c r="L43" s="30">
        <f t="shared" si="0"/>
        <v>0.26999999999999996</v>
      </c>
      <c r="M43" s="30">
        <f t="shared" si="0"/>
        <v>0.25999999999999995</v>
      </c>
    </row>
    <row r="44" spans="1:13" x14ac:dyDescent="0.25">
      <c r="A44" s="21" t="s">
        <v>11</v>
      </c>
      <c r="B44" s="15">
        <v>1000</v>
      </c>
      <c r="D44" s="28">
        <v>0.3</v>
      </c>
      <c r="E44" s="15">
        <f>B44*(1+D44)</f>
        <v>1300</v>
      </c>
      <c r="F44" s="12" t="s">
        <v>52</v>
      </c>
      <c r="H44" s="29">
        <f>E49</f>
        <v>15500</v>
      </c>
      <c r="I44" s="10">
        <f t="dataTable" ref="I44:M44" dt2D="0" dtr="1" r1="D44"/>
        <v>15500</v>
      </c>
      <c r="J44" s="10">
        <v>15150</v>
      </c>
      <c r="K44" s="10">
        <v>14800</v>
      </c>
      <c r="L44" s="10">
        <v>14450</v>
      </c>
      <c r="M44" s="10">
        <v>14100</v>
      </c>
    </row>
    <row r="45" spans="1:13" x14ac:dyDescent="0.25">
      <c r="A45" s="21" t="s">
        <v>3</v>
      </c>
      <c r="B45" s="15">
        <f>B44*C45</f>
        <v>100000</v>
      </c>
      <c r="C45" s="1">
        <v>100</v>
      </c>
      <c r="E45" s="15">
        <f>C45*E44</f>
        <v>130000</v>
      </c>
      <c r="F45" s="12"/>
    </row>
    <row r="46" spans="1:13" x14ac:dyDescent="0.25">
      <c r="A46" s="21" t="s">
        <v>5</v>
      </c>
      <c r="B46" s="15">
        <f>C46*B44</f>
        <v>60000</v>
      </c>
      <c r="C46" s="1">
        <v>60</v>
      </c>
      <c r="D46" s="1">
        <v>5</v>
      </c>
      <c r="E46" s="15">
        <f>(C46+D46)*E44</f>
        <v>84500</v>
      </c>
      <c r="F46" s="12" t="s">
        <v>53</v>
      </c>
      <c r="H46" s="1" t="s">
        <v>7</v>
      </c>
    </row>
    <row r="47" spans="1:13" x14ac:dyDescent="0.25">
      <c r="A47" s="21" t="s">
        <v>12</v>
      </c>
      <c r="B47" s="15">
        <f>B45-B46</f>
        <v>40000</v>
      </c>
      <c r="C47" s="1">
        <v>40</v>
      </c>
      <c r="E47" s="15">
        <f>E45-E46</f>
        <v>45500</v>
      </c>
      <c r="F47" s="12"/>
    </row>
    <row r="48" spans="1:13" ht="15.6" thickBot="1" x14ac:dyDescent="0.3">
      <c r="A48" s="22" t="s">
        <v>6</v>
      </c>
      <c r="B48" s="16">
        <v>30000</v>
      </c>
      <c r="C48" s="8"/>
      <c r="D48" s="8"/>
      <c r="E48" s="16">
        <f>B48+D48</f>
        <v>30000</v>
      </c>
      <c r="F48" s="13"/>
      <c r="H48" s="1" t="s">
        <v>55</v>
      </c>
      <c r="I48" s="32">
        <f>I44-J44</f>
        <v>350</v>
      </c>
      <c r="J48" s="32">
        <f>J44-K44</f>
        <v>350</v>
      </c>
      <c r="K48" s="32">
        <f>K44-L44</f>
        <v>350</v>
      </c>
      <c r="L48" s="32">
        <f>L44-M44</f>
        <v>350</v>
      </c>
      <c r="M48" s="32"/>
    </row>
    <row r="49" spans="1:6" x14ac:dyDescent="0.25">
      <c r="A49" s="23" t="s">
        <v>7</v>
      </c>
      <c r="B49" s="17">
        <f>B47-B48</f>
        <v>10000</v>
      </c>
      <c r="C49" s="24"/>
      <c r="D49" s="24"/>
      <c r="E49" s="31">
        <f>E47-E48</f>
        <v>15500</v>
      </c>
      <c r="F49" s="25"/>
    </row>
    <row r="51" spans="1:6" x14ac:dyDescent="0.25">
      <c r="A51" s="1" t="s">
        <v>22</v>
      </c>
    </row>
    <row r="53" spans="1:6" x14ac:dyDescent="0.25">
      <c r="A53" s="2" t="s">
        <v>23</v>
      </c>
    </row>
    <row r="54" spans="1:6" x14ac:dyDescent="0.25">
      <c r="A54" s="1" t="s">
        <v>24</v>
      </c>
    </row>
    <row r="56" spans="1:6" x14ac:dyDescent="0.25">
      <c r="A56" s="18" t="s">
        <v>4</v>
      </c>
      <c r="B56" s="14" t="s">
        <v>47</v>
      </c>
      <c r="C56" s="19" t="s">
        <v>9</v>
      </c>
      <c r="D56" s="19" t="s">
        <v>16</v>
      </c>
      <c r="E56" s="14" t="s">
        <v>48</v>
      </c>
      <c r="F56" s="20" t="s">
        <v>49</v>
      </c>
    </row>
    <row r="57" spans="1:6" x14ac:dyDescent="0.25">
      <c r="A57" s="21" t="s">
        <v>11</v>
      </c>
      <c r="B57" s="15">
        <v>1000</v>
      </c>
      <c r="D57" s="28">
        <v>0.3</v>
      </c>
      <c r="E57" s="15">
        <f>B57*(1+D57)</f>
        <v>1300</v>
      </c>
      <c r="F57" s="12" t="s">
        <v>56</v>
      </c>
    </row>
    <row r="58" spans="1:6" x14ac:dyDescent="0.25">
      <c r="A58" s="21" t="s">
        <v>3</v>
      </c>
      <c r="B58" s="15">
        <f>B57*C58</f>
        <v>100000</v>
      </c>
      <c r="C58" s="1">
        <v>100</v>
      </c>
      <c r="D58" s="1">
        <v>-5</v>
      </c>
      <c r="E58" s="15">
        <f>(C58+D58)*E57</f>
        <v>123500</v>
      </c>
      <c r="F58" s="12" t="s">
        <v>57</v>
      </c>
    </row>
    <row r="59" spans="1:6" x14ac:dyDescent="0.25">
      <c r="A59" s="21" t="s">
        <v>5</v>
      </c>
      <c r="B59" s="15">
        <f>C59*B57</f>
        <v>60000</v>
      </c>
      <c r="C59" s="1">
        <v>60</v>
      </c>
      <c r="E59" s="15">
        <f>(C59+D59)*E57</f>
        <v>78000</v>
      </c>
      <c r="F59" s="12"/>
    </row>
    <row r="60" spans="1:6" x14ac:dyDescent="0.25">
      <c r="A60" s="21" t="s">
        <v>12</v>
      </c>
      <c r="B60" s="15">
        <f>B58-B59</f>
        <v>40000</v>
      </c>
      <c r="C60" s="1">
        <v>40</v>
      </c>
      <c r="E60" s="15">
        <f>E58-E59</f>
        <v>45500</v>
      </c>
      <c r="F60" s="12"/>
    </row>
    <row r="61" spans="1:6" ht="15.6" thickBot="1" x14ac:dyDescent="0.3">
      <c r="A61" s="22" t="s">
        <v>6</v>
      </c>
      <c r="B61" s="16">
        <v>30000</v>
      </c>
      <c r="C61" s="8"/>
      <c r="D61" s="8">
        <v>2000</v>
      </c>
      <c r="E61" s="16">
        <f>B61+D61</f>
        <v>32000</v>
      </c>
      <c r="F61" s="13" t="s">
        <v>58</v>
      </c>
    </row>
    <row r="62" spans="1:6" x14ac:dyDescent="0.25">
      <c r="A62" s="23" t="s">
        <v>7</v>
      </c>
      <c r="B62" s="17">
        <f>B60-B61</f>
        <v>10000</v>
      </c>
      <c r="C62" s="24"/>
      <c r="D62" s="24"/>
      <c r="E62" s="31">
        <f>E60-E61</f>
        <v>13500</v>
      </c>
      <c r="F62" s="25"/>
    </row>
    <row r="64" spans="1:6" x14ac:dyDescent="0.25">
      <c r="A64" s="1" t="s">
        <v>25</v>
      </c>
    </row>
    <row r="66" spans="1:6" x14ac:dyDescent="0.25">
      <c r="A66" s="2" t="s">
        <v>26</v>
      </c>
    </row>
    <row r="67" spans="1:6" x14ac:dyDescent="0.25">
      <c r="A67" s="1" t="s">
        <v>27</v>
      </c>
    </row>
    <row r="68" spans="1:6" x14ac:dyDescent="0.25">
      <c r="A68" s="1" t="s">
        <v>28</v>
      </c>
    </row>
    <row r="70" spans="1:6" x14ac:dyDescent="0.25">
      <c r="A70" s="18" t="s">
        <v>4</v>
      </c>
      <c r="B70" s="14" t="s">
        <v>47</v>
      </c>
      <c r="C70" s="19" t="s">
        <v>9</v>
      </c>
      <c r="D70" s="19" t="s">
        <v>16</v>
      </c>
      <c r="E70" s="14" t="s">
        <v>48</v>
      </c>
      <c r="F70" s="20" t="s">
        <v>49</v>
      </c>
    </row>
    <row r="71" spans="1:6" x14ac:dyDescent="0.25">
      <c r="A71" s="21" t="s">
        <v>11</v>
      </c>
      <c r="B71" s="15">
        <v>1000</v>
      </c>
      <c r="D71" s="28">
        <v>0.1</v>
      </c>
      <c r="E71" s="15">
        <f>B71*(1+D71)</f>
        <v>1100</v>
      </c>
      <c r="F71" s="12" t="s">
        <v>60</v>
      </c>
    </row>
    <row r="72" spans="1:6" x14ac:dyDescent="0.25">
      <c r="A72" s="21" t="s">
        <v>3</v>
      </c>
      <c r="B72" s="15">
        <f>B71*C72</f>
        <v>100000</v>
      </c>
      <c r="C72" s="1">
        <v>100</v>
      </c>
      <c r="E72" s="15">
        <f>(C72+D72)*E71</f>
        <v>110000</v>
      </c>
      <c r="F72" s="12"/>
    </row>
    <row r="73" spans="1:6" x14ac:dyDescent="0.25">
      <c r="A73" s="21" t="s">
        <v>5</v>
      </c>
      <c r="B73" s="15">
        <f>C73*B71</f>
        <v>60000</v>
      </c>
      <c r="C73" s="1">
        <v>60</v>
      </c>
      <c r="D73" s="1">
        <v>10</v>
      </c>
      <c r="E73" s="15">
        <f>(C73+D73)*E71</f>
        <v>77000</v>
      </c>
      <c r="F73" s="12" t="s">
        <v>59</v>
      </c>
    </row>
    <row r="74" spans="1:6" x14ac:dyDescent="0.25">
      <c r="A74" s="21" t="s">
        <v>12</v>
      </c>
      <c r="B74" s="15">
        <f>B72-B73</f>
        <v>40000</v>
      </c>
      <c r="C74" s="1">
        <v>40</v>
      </c>
      <c r="E74" s="15">
        <f>E72-E73</f>
        <v>33000</v>
      </c>
      <c r="F74" s="12"/>
    </row>
    <row r="75" spans="1:6" ht="15.6" thickBot="1" x14ac:dyDescent="0.3">
      <c r="A75" s="22" t="s">
        <v>6</v>
      </c>
      <c r="B75" s="16">
        <v>30000</v>
      </c>
      <c r="C75" s="8"/>
      <c r="D75" s="9">
        <v>-10000</v>
      </c>
      <c r="E75" s="16">
        <f>B75+D75</f>
        <v>20000</v>
      </c>
      <c r="F75" s="13" t="s">
        <v>61</v>
      </c>
    </row>
    <row r="76" spans="1:6" x14ac:dyDescent="0.25">
      <c r="A76" s="23" t="s">
        <v>7</v>
      </c>
      <c r="B76" s="17">
        <f>B74-B75</f>
        <v>10000</v>
      </c>
      <c r="C76" s="24"/>
      <c r="D76" s="24"/>
      <c r="E76" s="31">
        <f>E74-E75</f>
        <v>13000</v>
      </c>
      <c r="F76" s="25"/>
    </row>
    <row r="78" spans="1:6" x14ac:dyDescent="0.25">
      <c r="A78" s="1" t="s">
        <v>18</v>
      </c>
    </row>
    <row r="80" spans="1:6" x14ac:dyDescent="0.25">
      <c r="A80" s="2" t="s">
        <v>30</v>
      </c>
    </row>
    <row r="82" spans="1:6" x14ac:dyDescent="0.25">
      <c r="A82" s="1" t="s">
        <v>31</v>
      </c>
    </row>
    <row r="83" spans="1:6" x14ac:dyDescent="0.25">
      <c r="A83" s="1" t="s">
        <v>32</v>
      </c>
    </row>
    <row r="84" spans="1:6" x14ac:dyDescent="0.25">
      <c r="A84" s="1" t="s">
        <v>29</v>
      </c>
    </row>
    <row r="86" spans="1:6" x14ac:dyDescent="0.25">
      <c r="A86" s="18" t="s">
        <v>4</v>
      </c>
      <c r="B86" s="14" t="s">
        <v>47</v>
      </c>
      <c r="C86" s="19" t="s">
        <v>9</v>
      </c>
      <c r="D86" s="19" t="s">
        <v>16</v>
      </c>
      <c r="E86" s="14" t="s">
        <v>48</v>
      </c>
      <c r="F86" s="20" t="s">
        <v>49</v>
      </c>
    </row>
    <row r="87" spans="1:6" x14ac:dyDescent="0.25">
      <c r="A87" s="21" t="s">
        <v>11</v>
      </c>
      <c r="B87" s="15">
        <v>1000</v>
      </c>
      <c r="D87" s="28">
        <v>0.3</v>
      </c>
      <c r="E87" s="15">
        <f>B87*(1+D87)</f>
        <v>1300</v>
      </c>
      <c r="F87" s="12" t="s">
        <v>62</v>
      </c>
    </row>
    <row r="88" spans="1:6" x14ac:dyDescent="0.25">
      <c r="A88" s="21" t="s">
        <v>3</v>
      </c>
      <c r="B88" s="15">
        <f>B87*C88</f>
        <v>100000</v>
      </c>
      <c r="C88" s="1">
        <v>100</v>
      </c>
      <c r="D88" s="1">
        <v>-5</v>
      </c>
      <c r="E88" s="15">
        <f>(C88+D88)*E87</f>
        <v>123500</v>
      </c>
      <c r="F88" s="12" t="s">
        <v>57</v>
      </c>
    </row>
    <row r="89" spans="1:6" x14ac:dyDescent="0.25">
      <c r="A89" s="21" t="s">
        <v>5</v>
      </c>
      <c r="B89" s="15">
        <f>C89*B87</f>
        <v>60000</v>
      </c>
      <c r="C89" s="1">
        <v>60</v>
      </c>
      <c r="D89" s="1">
        <v>10</v>
      </c>
      <c r="E89" s="15">
        <f>(C89+D89)*E87</f>
        <v>91000</v>
      </c>
      <c r="F89" s="12" t="s">
        <v>63</v>
      </c>
    </row>
    <row r="90" spans="1:6" x14ac:dyDescent="0.25">
      <c r="A90" s="21" t="s">
        <v>12</v>
      </c>
      <c r="B90" s="15">
        <f>B88-B89</f>
        <v>40000</v>
      </c>
      <c r="C90" s="1">
        <v>40</v>
      </c>
      <c r="E90" s="15">
        <f>E88-E89</f>
        <v>32500</v>
      </c>
      <c r="F90" s="12"/>
    </row>
    <row r="91" spans="1:6" ht="15.6" thickBot="1" x14ac:dyDescent="0.3">
      <c r="A91" s="22" t="s">
        <v>6</v>
      </c>
      <c r="B91" s="16">
        <v>30000</v>
      </c>
      <c r="C91" s="8"/>
      <c r="D91" s="9">
        <v>-10000</v>
      </c>
      <c r="E91" s="16">
        <f>B91+D91</f>
        <v>20000</v>
      </c>
      <c r="F91" s="13" t="s">
        <v>61</v>
      </c>
    </row>
    <row r="92" spans="1:6" x14ac:dyDescent="0.25">
      <c r="A92" s="23" t="s">
        <v>7</v>
      </c>
      <c r="B92" s="17">
        <f>B90-B91</f>
        <v>10000</v>
      </c>
      <c r="C92" s="24"/>
      <c r="D92" s="24"/>
      <c r="E92" s="31">
        <f>E90-E91</f>
        <v>12500</v>
      </c>
      <c r="F92" s="25"/>
    </row>
    <row r="94" spans="1:6" x14ac:dyDescent="0.25">
      <c r="A94" s="1" t="s">
        <v>34</v>
      </c>
    </row>
    <row r="96" spans="1:6" x14ac:dyDescent="0.25">
      <c r="A96" s="2" t="s">
        <v>35</v>
      </c>
    </row>
    <row r="98" spans="1:8" x14ac:dyDescent="0.25">
      <c r="A98" s="1" t="s">
        <v>36</v>
      </c>
    </row>
    <row r="99" spans="1:8" x14ac:dyDescent="0.25">
      <c r="A99" s="5" t="s">
        <v>38</v>
      </c>
    </row>
    <row r="100" spans="1:8" x14ac:dyDescent="0.25">
      <c r="A100" s="1" t="s">
        <v>33</v>
      </c>
    </row>
    <row r="102" spans="1:8" x14ac:dyDescent="0.25">
      <c r="A102" s="1" t="s">
        <v>37</v>
      </c>
    </row>
    <row r="104" spans="1:8" x14ac:dyDescent="0.25">
      <c r="A104" s="18" t="s">
        <v>4</v>
      </c>
      <c r="B104" s="14" t="s">
        <v>47</v>
      </c>
      <c r="C104" s="19" t="s">
        <v>9</v>
      </c>
      <c r="D104" s="19" t="s">
        <v>16</v>
      </c>
      <c r="E104" s="14" t="s">
        <v>48</v>
      </c>
      <c r="F104" s="20" t="s">
        <v>49</v>
      </c>
    </row>
    <row r="105" spans="1:8" x14ac:dyDescent="0.25">
      <c r="A105" s="21" t="s">
        <v>11</v>
      </c>
      <c r="B105" s="15">
        <v>1000</v>
      </c>
      <c r="D105" s="28"/>
      <c r="E105" s="15">
        <v>250</v>
      </c>
      <c r="F105" s="12" t="s">
        <v>66</v>
      </c>
    </row>
    <row r="106" spans="1:8" x14ac:dyDescent="0.25">
      <c r="A106" s="21" t="s">
        <v>3</v>
      </c>
      <c r="B106" s="15">
        <f>B105*C106</f>
        <v>100000</v>
      </c>
      <c r="C106" s="1">
        <v>100</v>
      </c>
      <c r="D106" s="6">
        <v>-24.999999999999957</v>
      </c>
      <c r="E106" s="15">
        <f>(C106+D106)*E105</f>
        <v>18750.000000000011</v>
      </c>
      <c r="F106" s="12" t="s">
        <v>64</v>
      </c>
      <c r="H106" s="1" t="s">
        <v>39</v>
      </c>
    </row>
    <row r="107" spans="1:8" x14ac:dyDescent="0.25">
      <c r="A107" s="21" t="s">
        <v>5</v>
      </c>
      <c r="B107" s="15">
        <f>C107*B105</f>
        <v>60000</v>
      </c>
      <c r="C107" s="1">
        <v>60</v>
      </c>
      <c r="E107" s="15">
        <f>(C107+D107)*E105</f>
        <v>15000</v>
      </c>
      <c r="F107" s="12" t="s">
        <v>67</v>
      </c>
    </row>
    <row r="108" spans="1:8" x14ac:dyDescent="0.25">
      <c r="A108" s="21" t="s">
        <v>12</v>
      </c>
      <c r="B108" s="15">
        <f>B106-B107</f>
        <v>40000</v>
      </c>
      <c r="C108" s="1">
        <v>40</v>
      </c>
      <c r="E108" s="15">
        <f>E106-E107</f>
        <v>3750.0000000000109</v>
      </c>
      <c r="F108" s="12"/>
    </row>
    <row r="109" spans="1:8" ht="15.6" thickBot="1" x14ac:dyDescent="0.3">
      <c r="A109" s="22" t="s">
        <v>6</v>
      </c>
      <c r="B109" s="16">
        <v>30000</v>
      </c>
      <c r="C109" s="8"/>
      <c r="D109" s="9">
        <v>1250</v>
      </c>
      <c r="E109" s="16">
        <f>D109</f>
        <v>1250</v>
      </c>
      <c r="F109" s="13" t="s">
        <v>65</v>
      </c>
    </row>
    <row r="110" spans="1:8" x14ac:dyDescent="0.25">
      <c r="A110" s="23" t="s">
        <v>7</v>
      </c>
      <c r="B110" s="17">
        <f>B108-B109</f>
        <v>10000</v>
      </c>
      <c r="C110" s="24"/>
      <c r="D110" s="24"/>
      <c r="E110" s="31">
        <f>E108-E109</f>
        <v>2500.0000000000109</v>
      </c>
      <c r="F110" s="25"/>
    </row>
    <row r="112" spans="1:8" x14ac:dyDescent="0.25">
      <c r="A112" s="1" t="s">
        <v>40</v>
      </c>
    </row>
    <row r="115" spans="1:3" x14ac:dyDescent="0.25">
      <c r="A115" s="1" t="s">
        <v>68</v>
      </c>
    </row>
    <row r="117" spans="1:3" x14ac:dyDescent="0.25">
      <c r="A117" s="1" t="s">
        <v>69</v>
      </c>
    </row>
    <row r="119" spans="1:3" x14ac:dyDescent="0.25">
      <c r="A119" s="7" t="s">
        <v>70</v>
      </c>
      <c r="B119" s="7" t="s">
        <v>71</v>
      </c>
      <c r="C119" s="7" t="s">
        <v>72</v>
      </c>
    </row>
    <row r="120" spans="1:3" x14ac:dyDescent="0.25">
      <c r="A120" s="1">
        <v>0</v>
      </c>
      <c r="B120" s="1">
        <v>1000</v>
      </c>
      <c r="C120" s="1">
        <v>60</v>
      </c>
    </row>
    <row r="121" spans="1:3" x14ac:dyDescent="0.25">
      <c r="A121" s="1">
        <v>1001</v>
      </c>
      <c r="B121" s="1">
        <v>1100</v>
      </c>
      <c r="C121" s="1">
        <f>C120-3</f>
        <v>57</v>
      </c>
    </row>
    <row r="122" spans="1:3" x14ac:dyDescent="0.25">
      <c r="A122" s="1">
        <v>1101</v>
      </c>
      <c r="B122" s="1">
        <v>1200</v>
      </c>
      <c r="C122" s="1">
        <v>54</v>
      </c>
    </row>
    <row r="123" spans="1:3" x14ac:dyDescent="0.25">
      <c r="A123" s="1">
        <v>1201</v>
      </c>
      <c r="B123" s="1">
        <v>1300</v>
      </c>
      <c r="C123" s="1">
        <v>51</v>
      </c>
    </row>
    <row r="125" spans="1:3" x14ac:dyDescent="0.25">
      <c r="A125" s="18" t="s">
        <v>4</v>
      </c>
      <c r="B125" s="14" t="s">
        <v>73</v>
      </c>
      <c r="C125" s="20" t="s">
        <v>49</v>
      </c>
    </row>
    <row r="126" spans="1:3" x14ac:dyDescent="0.25">
      <c r="A126" s="33" t="s">
        <v>11</v>
      </c>
      <c r="B126" s="37">
        <v>1001</v>
      </c>
      <c r="C126" s="34"/>
    </row>
    <row r="127" spans="1:3" ht="15.6" thickBot="1" x14ac:dyDescent="0.3">
      <c r="A127" s="22" t="s">
        <v>74</v>
      </c>
      <c r="B127" s="16">
        <v>100</v>
      </c>
      <c r="C127" s="13"/>
    </row>
    <row r="128" spans="1:3" x14ac:dyDescent="0.25">
      <c r="A128" s="21" t="s">
        <v>3</v>
      </c>
      <c r="B128" s="38">
        <f>B126*B127</f>
        <v>100100</v>
      </c>
      <c r="C128" s="12"/>
    </row>
    <row r="129" spans="1:3" x14ac:dyDescent="0.25">
      <c r="A129" s="21" t="s">
        <v>75</v>
      </c>
      <c r="B129" s="39">
        <f>VLOOKUP(B126,A120:C123,3,1)</f>
        <v>57</v>
      </c>
      <c r="C129" s="12" t="s">
        <v>76</v>
      </c>
    </row>
    <row r="130" spans="1:3" ht="15.6" thickBot="1" x14ac:dyDescent="0.3">
      <c r="A130" s="22" t="s">
        <v>5</v>
      </c>
      <c r="B130" s="16">
        <f>B129*B126</f>
        <v>57057</v>
      </c>
      <c r="C130" s="13"/>
    </row>
    <row r="131" spans="1:3" x14ac:dyDescent="0.25">
      <c r="A131" s="21" t="s">
        <v>12</v>
      </c>
      <c r="B131" s="15">
        <f>B128-B130</f>
        <v>43043</v>
      </c>
      <c r="C131" s="12"/>
    </row>
    <row r="132" spans="1:3" x14ac:dyDescent="0.25">
      <c r="A132" s="35" t="s">
        <v>6</v>
      </c>
      <c r="B132" s="40">
        <v>30000</v>
      </c>
      <c r="C132" s="36"/>
    </row>
    <row r="133" spans="1:3" x14ac:dyDescent="0.25">
      <c r="A133" s="23" t="s">
        <v>7</v>
      </c>
      <c r="B133" s="17">
        <f>B131-B132</f>
        <v>13043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Phu luc 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Tuấn</dc:creator>
  <cp:lastModifiedBy>VINACFO</cp:lastModifiedBy>
  <dcterms:created xsi:type="dcterms:W3CDTF">2023-01-08T10:01:54Z</dcterms:created>
  <dcterms:modified xsi:type="dcterms:W3CDTF">2023-02-16T07:03:15Z</dcterms:modified>
</cp:coreProperties>
</file>