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Final\Excel File\"/>
    </mc:Choice>
  </mc:AlternateContent>
  <xr:revisionPtr revIDLastSave="0" documentId="8_{BE1C330D-3E32-4B6C-990E-8720598101D3}" xr6:coauthVersionLast="47" xr6:coauthVersionMax="47" xr10:uidLastSave="{00000000-0000-0000-0000-000000000000}"/>
  <bookViews>
    <workbookView xWindow="-108" yWindow="-108" windowWidth="23256" windowHeight="14016" activeTab="3" xr2:uid="{224699FC-1D36-4ABD-927C-137340636C5D}"/>
  </bookViews>
  <sheets>
    <sheet name="Trang 133-134" sheetId="1" r:id="rId1"/>
    <sheet name="Trang 136" sheetId="3" r:id="rId2"/>
    <sheet name="Trang 137" sheetId="4" r:id="rId3"/>
    <sheet name="Trang 140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5" l="1"/>
  <c r="E8" i="5" s="1"/>
  <c r="B21" i="5"/>
  <c r="B22" i="5" s="1"/>
  <c r="B23" i="5" s="1"/>
  <c r="B24" i="5" s="1"/>
  <c r="B25" i="5" s="1"/>
  <c r="B26" i="5" s="1"/>
  <c r="B27" i="5" s="1"/>
  <c r="B28" i="5" s="1"/>
  <c r="E4" i="5"/>
  <c r="C11" i="5"/>
  <c r="C10" i="5"/>
  <c r="C8" i="5"/>
  <c r="C5" i="5"/>
  <c r="D4" i="5"/>
  <c r="D8" i="5"/>
  <c r="D22" i="4"/>
  <c r="D21" i="4"/>
  <c r="D20" i="4"/>
  <c r="C22" i="4"/>
  <c r="D14" i="4"/>
  <c r="D12" i="4"/>
  <c r="D9" i="4"/>
  <c r="C8" i="4"/>
  <c r="C9" i="4" s="1"/>
  <c r="C12" i="4" s="1"/>
  <c r="C5" i="4"/>
  <c r="D3" i="3"/>
  <c r="D5" i="3" s="1"/>
  <c r="E5" i="3" s="1"/>
  <c r="C8" i="3"/>
  <c r="C5" i="3"/>
  <c r="D4" i="3"/>
  <c r="F15" i="1"/>
  <c r="F8" i="1"/>
  <c r="F5" i="1"/>
  <c r="F9" i="1" s="1"/>
  <c r="F12" i="1" s="1"/>
  <c r="F4" i="1"/>
  <c r="F3" i="1"/>
  <c r="E12" i="1"/>
  <c r="C14" i="1"/>
  <c r="C8" i="1"/>
  <c r="C5" i="1"/>
  <c r="E5" i="5" l="1"/>
  <c r="E9" i="5" s="1"/>
  <c r="E10" i="5" s="1"/>
  <c r="E11" i="5" s="1"/>
  <c r="C14" i="5"/>
  <c r="D5" i="5"/>
  <c r="C9" i="3"/>
  <c r="C12" i="3" s="1"/>
  <c r="D8" i="3"/>
  <c r="D9" i="3" s="1"/>
  <c r="D12" i="3" s="1"/>
  <c r="E12" i="3" s="1"/>
  <c r="E14" i="3" s="1"/>
  <c r="C9" i="1"/>
  <c r="C12" i="1" s="1"/>
  <c r="E14" i="5" l="1"/>
  <c r="D9" i="5"/>
  <c r="E16" i="5" l="1"/>
  <c r="D19" i="5"/>
  <c r="D10" i="5"/>
  <c r="D11" i="5" s="1"/>
  <c r="D14" i="5" l="1"/>
  <c r="C19" i="5" l="1"/>
  <c r="E19" i="5" s="1"/>
  <c r="F14" i="5"/>
  <c r="D16" i="5"/>
</calcChain>
</file>

<file path=xl/sharedStrings.xml><?xml version="1.0" encoding="utf-8"?>
<sst xmlns="http://schemas.openxmlformats.org/spreadsheetml/2006/main" count="70" uniqueCount="36">
  <si>
    <t>Số lượng bán</t>
  </si>
  <si>
    <t>Giá bán</t>
  </si>
  <si>
    <t>Biến phí/ Sp</t>
  </si>
  <si>
    <t>Tổng biến phí</t>
  </si>
  <si>
    <t>Số dư đảm phí</t>
  </si>
  <si>
    <t>Tổng định phí</t>
  </si>
  <si>
    <t>Lợi nhuận</t>
  </si>
  <si>
    <t>Giá trị</t>
  </si>
  <si>
    <t>Ghi chú</t>
  </si>
  <si>
    <t>Số lượng bán x giá bán</t>
  </si>
  <si>
    <t>Biến phí/ Sp x số lượng</t>
  </si>
  <si>
    <t>Doanh thu</t>
  </si>
  <si>
    <t>Doanh thu - Tổng biến phí</t>
  </si>
  <si>
    <t>Số dư đảm phí - Tổng định phí</t>
  </si>
  <si>
    <t>Khoản mục</t>
  </si>
  <si>
    <t>Độ lớn của đòn bẩy hoạt động</t>
  </si>
  <si>
    <t>Thay đổi</t>
  </si>
  <si>
    <t>Tăng trưởng lợi nhuận</t>
  </si>
  <si>
    <t>Kỳ trước</t>
  </si>
  <si>
    <t>Kỳ này</t>
  </si>
  <si>
    <t>Biến động</t>
  </si>
  <si>
    <t>% Số dư đảm phí</t>
  </si>
  <si>
    <t>% doanh thu</t>
  </si>
  <si>
    <t>% lợi nhuận</t>
  </si>
  <si>
    <t>DN A</t>
  </si>
  <si>
    <t>DN B</t>
  </si>
  <si>
    <t>Hiện tại</t>
  </si>
  <si>
    <t>Tổng biến phí SX</t>
  </si>
  <si>
    <t>Biến phí SX</t>
  </si>
  <si>
    <t>Biến phí SX/ sp</t>
  </si>
  <si>
    <t>Đề xuất</t>
  </si>
  <si>
    <t>Dự báo</t>
  </si>
  <si>
    <t xml:space="preserve">Hoa hồng đại lý </t>
  </si>
  <si>
    <t>Sản lượng</t>
  </si>
  <si>
    <t>Chênh lệch LN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</si>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</sst>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b/>
      <sz val="12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/>
    <xf numFmtId="164" fontId="3" fillId="0" borderId="0" xfId="1" applyNumberFormat="1" applyFont="1"/>
    <xf numFmtId="0" fontId="2" fillId="0" borderId="1" xfId="0" applyFont="1" applyBorder="1"/>
    <xf numFmtId="164" fontId="2" fillId="0" borderId="1" xfId="1" applyNumberFormat="1" applyFont="1" applyBorder="1"/>
    <xf numFmtId="0" fontId="3" fillId="2" borderId="0" xfId="0" applyFont="1" applyFill="1"/>
    <xf numFmtId="164" fontId="3" fillId="2" borderId="0" xfId="1" applyNumberFormat="1" applyFont="1" applyFill="1"/>
    <xf numFmtId="9" fontId="2" fillId="0" borderId="0" xfId="2" applyFont="1"/>
    <xf numFmtId="10" fontId="2" fillId="3" borderId="0" xfId="0" applyNumberFormat="1" applyFont="1" applyFill="1"/>
    <xf numFmtId="164" fontId="2" fillId="0" borderId="0" xfId="0" applyNumberFormat="1" applyFont="1"/>
    <xf numFmtId="43" fontId="2" fillId="0" borderId="0" xfId="1" applyFont="1"/>
    <xf numFmtId="10" fontId="2" fillId="3" borderId="0" xfId="2" applyNumberFormat="1" applyFont="1" applyFill="1"/>
    <xf numFmtId="43" fontId="2" fillId="3" borderId="0" xfId="1" applyFont="1" applyFill="1"/>
    <xf numFmtId="10" fontId="2" fillId="0" borderId="0" xfId="2" applyNumberFormat="1" applyFont="1" applyFill="1"/>
    <xf numFmtId="43" fontId="2" fillId="0" borderId="0" xfId="1" applyFont="1" applyFill="1"/>
    <xf numFmtId="9" fontId="2" fillId="0" borderId="1" xfId="2" applyFont="1" applyBorder="1"/>
    <xf numFmtId="10" fontId="2" fillId="0" borderId="1" xfId="2" applyNumberFormat="1" applyFont="1" applyFill="1" applyBorder="1"/>
    <xf numFmtId="164" fontId="3" fillId="2" borderId="0" xfId="1" applyNumberFormat="1" applyFont="1" applyFill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164" fontId="2" fillId="0" borderId="0" xfId="1" applyNumberFormat="1" applyFont="1" applyBorder="1"/>
    <xf numFmtId="0" fontId="2" fillId="3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'Trang 140'!$E$18</c:f>
              <c:strCache>
                <c:ptCount val="1"/>
                <c:pt idx="0">
                  <c:v>Chênh lệch LN</c:v>
                </c:pt>
              </c:strCache>
            </c:strRef>
          </c:tx>
          <c:spPr>
            <a:pattFill prst="ltUpDiag">
              <a:fgClr>
                <a:schemeClr val="accent3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1"/>
          <c:dLbls>
            <c:spPr>
              <a:solidFill>
                <a:srgbClr val="A5A5A5">
                  <a:alpha val="70000"/>
                </a:srgbClr>
              </a:solidFill>
              <a:ln>
                <a:noFill/>
              </a:ln>
              <a:effectLst/>
            </c:spPr>
            <c:txPr>
              <a:bodyPr rot="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'Trang 140'!$B$20:$B$28</c:f>
              <c:numCache>
                <c:formatCode>General</c:formatCode>
                <c:ptCount val="9"/>
                <c:pt idx="0">
                  <c:v>500</c:v>
                </c:pt>
                <c:pt idx="1">
                  <c:v>550</c:v>
                </c:pt>
                <c:pt idx="2">
                  <c:v>600</c:v>
                </c:pt>
                <c:pt idx="3">
                  <c:v>650</c:v>
                </c:pt>
                <c:pt idx="4">
                  <c:v>700</c:v>
                </c:pt>
                <c:pt idx="5">
                  <c:v>750</c:v>
                </c:pt>
                <c:pt idx="6">
                  <c:v>800</c:v>
                </c:pt>
                <c:pt idx="7">
                  <c:v>850</c:v>
                </c:pt>
                <c:pt idx="8">
                  <c:v>900</c:v>
                </c:pt>
              </c:numCache>
            </c:numRef>
          </c:cat>
          <c:val>
            <c:numRef>
              <c:f>'Trang 140'!$E$20:$E$28</c:f>
              <c:numCache>
                <c:formatCode>General</c:formatCode>
                <c:ptCount val="9"/>
                <c:pt idx="0">
                  <c:v>-5000</c:v>
                </c:pt>
                <c:pt idx="1">
                  <c:v>-2500</c:v>
                </c:pt>
                <c:pt idx="2">
                  <c:v>0</c:v>
                </c:pt>
                <c:pt idx="3">
                  <c:v>2500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12500</c:v>
                </c:pt>
                <c:pt idx="8">
                  <c:v>15000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04-46AA-A31D-5133FBBED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2074077359"/>
        <c:axId val="2074080271"/>
      </c:barChart>
      <c:catAx>
        <c:axId val="2074077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80271"/>
        <c:crosses val="autoZero"/>
        <c:auto val="1"/>
        <c:lblAlgn val="ctr"/>
        <c:lblOffset val="100"/>
        <c:noMultiLvlLbl val="0"/>
      </c:catAx>
      <c:valAx>
        <c:axId val="20740802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077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601980</xdr:colOff>
      <xdr:row>30</xdr:row>
      <xdr:rowOff>57150</xdr:rowOff>
    </xdr:from>
    <xdr:to>
      <xdr:col>4</xdr:col>
      <xdr:colOff>571500</xdr:colOff>
      <xdr:row>42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3B5E97C-CF34-7335-005C-5378AA297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B7D8-8D5D-4B4C-ACA6-D26274D3945A}">
  <dimension ref="B2:F15"/>
  <sheetViews>
    <sheetView showGridLines="0" workbookViewId="0">
      <selection activeCell="D19" sqref="D19"/>
    </sheetView>
  </sheetViews>
  <sheetFormatPr defaultRowHeight="18" customHeight="1" x14ac:dyDescent="0.25"/>
  <cols>
    <col min="1" max="1" width="8.88671875" style="1"/>
    <col min="2" max="2" width="30.21875" style="1" customWidth="1"/>
    <col min="3" max="3" width="14" style="2" customWidth="1"/>
    <col min="4" max="4" width="33.88671875" style="2" customWidth="1"/>
    <col min="5" max="5" width="10.109375" style="1" customWidth="1"/>
    <col min="6" max="6" width="14" style="2" customWidth="1"/>
    <col min="7" max="16384" width="8.88671875" style="1"/>
  </cols>
  <sheetData>
    <row r="2" spans="2:6" ht="18" customHeight="1" x14ac:dyDescent="0.25">
      <c r="B2" s="7" t="s">
        <v>14</v>
      </c>
      <c r="C2" s="8" t="s">
        <v>7</v>
      </c>
      <c r="D2" s="8" t="s">
        <v>8</v>
      </c>
      <c r="E2" s="1" t="s">
        <v>16</v>
      </c>
      <c r="F2" s="8" t="s">
        <v>16</v>
      </c>
    </row>
    <row r="3" spans="2:6" ht="18" customHeight="1" x14ac:dyDescent="0.25">
      <c r="B3" s="1" t="s">
        <v>0</v>
      </c>
      <c r="C3" s="2">
        <v>500</v>
      </c>
      <c r="E3" s="10">
        <v>0.26429999999999998</v>
      </c>
      <c r="F3" s="2">
        <f>C3*(1+E3)</f>
        <v>632.15</v>
      </c>
    </row>
    <row r="4" spans="2:6" ht="18" customHeight="1" thickBot="1" x14ac:dyDescent="0.3">
      <c r="B4" s="5" t="s">
        <v>1</v>
      </c>
      <c r="C4" s="6">
        <v>1000</v>
      </c>
      <c r="D4" s="6"/>
      <c r="F4" s="6">
        <f>C4</f>
        <v>1000</v>
      </c>
    </row>
    <row r="5" spans="2:6" ht="18" customHeight="1" x14ac:dyDescent="0.25">
      <c r="B5" s="3" t="s">
        <v>11</v>
      </c>
      <c r="C5" s="4">
        <f>C3*C4</f>
        <v>500000</v>
      </c>
      <c r="D5" s="2" t="s">
        <v>9</v>
      </c>
      <c r="F5" s="4">
        <f>F3*F4</f>
        <v>632150</v>
      </c>
    </row>
    <row r="7" spans="2:6" ht="18" customHeight="1" x14ac:dyDescent="0.25">
      <c r="B7" s="1" t="s">
        <v>2</v>
      </c>
      <c r="C7" s="2">
        <v>600</v>
      </c>
      <c r="F7" s="2">
        <v>600</v>
      </c>
    </row>
    <row r="8" spans="2:6" ht="18" customHeight="1" thickBot="1" x14ac:dyDescent="0.3">
      <c r="B8" s="5" t="s">
        <v>3</v>
      </c>
      <c r="C8" s="6">
        <f>C7*C3</f>
        <v>300000</v>
      </c>
      <c r="D8" s="6" t="s">
        <v>10</v>
      </c>
      <c r="F8" s="6">
        <f>F7*F3</f>
        <v>379290</v>
      </c>
    </row>
    <row r="9" spans="2:6" ht="18" customHeight="1" x14ac:dyDescent="0.25">
      <c r="B9" s="3" t="s">
        <v>4</v>
      </c>
      <c r="C9" s="4">
        <f>C5-C8</f>
        <v>200000</v>
      </c>
      <c r="D9" s="2" t="s">
        <v>12</v>
      </c>
      <c r="F9" s="4">
        <f>F5-F8</f>
        <v>252860</v>
      </c>
    </row>
    <row r="10" spans="2:6" ht="18" customHeight="1" x14ac:dyDescent="0.25">
      <c r="B10" s="3"/>
      <c r="C10" s="4"/>
      <c r="F10" s="4"/>
    </row>
    <row r="11" spans="2:6" ht="18" customHeight="1" thickBot="1" x14ac:dyDescent="0.3">
      <c r="B11" s="5" t="s">
        <v>5</v>
      </c>
      <c r="C11" s="6">
        <v>100000</v>
      </c>
      <c r="D11" s="6"/>
      <c r="F11" s="6">
        <v>100000</v>
      </c>
    </row>
    <row r="12" spans="2:6" ht="18" customHeight="1" x14ac:dyDescent="0.25">
      <c r="B12" s="1" t="s">
        <v>6</v>
      </c>
      <c r="C12" s="4">
        <f>C9-C11</f>
        <v>100000</v>
      </c>
      <c r="D12" s="2" t="s">
        <v>13</v>
      </c>
      <c r="E12" s="10">
        <f>C14*E3</f>
        <v>0.52859999999999996</v>
      </c>
      <c r="F12" s="4">
        <f>F9-F11</f>
        <v>152860</v>
      </c>
    </row>
    <row r="14" spans="2:6" ht="18" customHeight="1" x14ac:dyDescent="0.25">
      <c r="B14" s="1" t="s">
        <v>15</v>
      </c>
      <c r="C14" s="2">
        <f>C9/C12</f>
        <v>2</v>
      </c>
    </row>
    <row r="15" spans="2:6" ht="18" customHeight="1" x14ac:dyDescent="0.25">
      <c r="B15" s="1" t="s">
        <v>17</v>
      </c>
      <c r="F15" s="10">
        <f>F12/C12-1</f>
        <v>0.52859999999999996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D79D2-5E56-4A62-9699-6F1025443CA9}">
  <dimension ref="B2:E14"/>
  <sheetViews>
    <sheetView showGridLines="0" workbookViewId="0">
      <selection activeCell="D1" sqref="D1:D1048576"/>
    </sheetView>
  </sheetViews>
  <sheetFormatPr defaultRowHeight="18" customHeight="1" x14ac:dyDescent="0.25"/>
  <cols>
    <col min="1" max="1" width="8.88671875" style="1"/>
    <col min="2" max="2" width="30.21875" style="1" customWidth="1"/>
    <col min="3" max="4" width="14" style="2" customWidth="1"/>
    <col min="5" max="5" width="14.6640625" style="1" bestFit="1" customWidth="1"/>
    <col min="6" max="16384" width="8.88671875" style="1"/>
  </cols>
  <sheetData>
    <row r="2" spans="2:5" ht="18" customHeight="1" x14ac:dyDescent="0.25">
      <c r="B2" s="7" t="s">
        <v>14</v>
      </c>
      <c r="C2" s="8" t="s">
        <v>18</v>
      </c>
      <c r="D2" s="8" t="s">
        <v>19</v>
      </c>
      <c r="E2" s="8" t="s">
        <v>20</v>
      </c>
    </row>
    <row r="3" spans="2:5" ht="18" customHeight="1" x14ac:dyDescent="0.25">
      <c r="B3" s="1" t="s">
        <v>0</v>
      </c>
      <c r="C3" s="2">
        <v>500</v>
      </c>
      <c r="D3" s="2">
        <f>'Trang 133-134'!F3</f>
        <v>632.15</v>
      </c>
    </row>
    <row r="4" spans="2:5" ht="18" customHeight="1" thickBot="1" x14ac:dyDescent="0.3">
      <c r="B4" s="5" t="s">
        <v>1</v>
      </c>
      <c r="C4" s="6">
        <v>1000</v>
      </c>
      <c r="D4" s="6">
        <f>C4</f>
        <v>1000</v>
      </c>
    </row>
    <row r="5" spans="2:5" ht="18" customHeight="1" x14ac:dyDescent="0.25">
      <c r="B5" s="3" t="s">
        <v>11</v>
      </c>
      <c r="C5" s="4">
        <f>C3*C4</f>
        <v>500000</v>
      </c>
      <c r="D5" s="4">
        <f>D3*D4</f>
        <v>632150</v>
      </c>
      <c r="E5" s="13">
        <f>D5/C5-1</f>
        <v>0.26429999999999998</v>
      </c>
    </row>
    <row r="7" spans="2:5" ht="18" customHeight="1" x14ac:dyDescent="0.25">
      <c r="B7" s="1" t="s">
        <v>2</v>
      </c>
      <c r="C7" s="2">
        <v>600</v>
      </c>
      <c r="D7" s="2">
        <v>600</v>
      </c>
    </row>
    <row r="8" spans="2:5" ht="18" customHeight="1" thickBot="1" x14ac:dyDescent="0.3">
      <c r="B8" s="5" t="s">
        <v>3</v>
      </c>
      <c r="C8" s="6">
        <f>C7*C3</f>
        <v>300000</v>
      </c>
      <c r="D8" s="6">
        <f>D7*D3</f>
        <v>379290</v>
      </c>
    </row>
    <row r="9" spans="2:5" ht="18" customHeight="1" x14ac:dyDescent="0.25">
      <c r="B9" s="3" t="s">
        <v>4</v>
      </c>
      <c r="C9" s="4">
        <f>C5-C8</f>
        <v>200000</v>
      </c>
      <c r="D9" s="4">
        <f>D5-D8</f>
        <v>252860</v>
      </c>
    </row>
    <row r="10" spans="2:5" ht="18" customHeight="1" x14ac:dyDescent="0.25">
      <c r="B10" s="3"/>
      <c r="C10" s="4"/>
      <c r="D10" s="4"/>
    </row>
    <row r="11" spans="2:5" ht="18" customHeight="1" thickBot="1" x14ac:dyDescent="0.3">
      <c r="B11" s="5" t="s">
        <v>5</v>
      </c>
      <c r="C11" s="6">
        <v>100000</v>
      </c>
      <c r="D11" s="6">
        <v>100000</v>
      </c>
    </row>
    <row r="12" spans="2:5" ht="18" customHeight="1" x14ac:dyDescent="0.25">
      <c r="B12" s="1" t="s">
        <v>6</v>
      </c>
      <c r="C12" s="4">
        <f>C9-C11</f>
        <v>100000</v>
      </c>
      <c r="D12" s="4">
        <f>D9-D11</f>
        <v>152860</v>
      </c>
      <c r="E12" s="13">
        <f>D12/C12-1</f>
        <v>0.52859999999999996</v>
      </c>
    </row>
    <row r="14" spans="2:5" ht="18" customHeight="1" x14ac:dyDescent="0.25">
      <c r="B14" s="3" t="s">
        <v>15</v>
      </c>
      <c r="E14" s="14">
        <f>E12/E5</f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5662-5AA6-4ADD-A73A-1C96C430B50D}">
  <dimension ref="B2:D22"/>
  <sheetViews>
    <sheetView showGridLines="0" workbookViewId="0">
      <selection activeCell="C28" sqref="C28"/>
    </sheetView>
  </sheetViews>
  <sheetFormatPr defaultRowHeight="18" customHeight="1" x14ac:dyDescent="0.25"/>
  <cols>
    <col min="1" max="1" width="8.88671875" style="1"/>
    <col min="2" max="2" width="35.33203125" style="1" bestFit="1" customWidth="1"/>
    <col min="3" max="3" width="12.77734375" style="2" bestFit="1" customWidth="1"/>
    <col min="4" max="4" width="18.21875" style="1" bestFit="1" customWidth="1"/>
    <col min="5" max="16384" width="8.88671875" style="1"/>
  </cols>
  <sheetData>
    <row r="2" spans="2:4" ht="18" customHeight="1" x14ac:dyDescent="0.25">
      <c r="B2" s="7" t="s">
        <v>14</v>
      </c>
      <c r="C2" s="8" t="s">
        <v>18</v>
      </c>
      <c r="D2" s="8" t="s">
        <v>22</v>
      </c>
    </row>
    <row r="3" spans="2:4" ht="18" customHeight="1" x14ac:dyDescent="0.25">
      <c r="B3" s="1" t="s">
        <v>0</v>
      </c>
      <c r="C3" s="2">
        <v>500</v>
      </c>
    </row>
    <row r="4" spans="2:4" ht="18" customHeight="1" thickBot="1" x14ac:dyDescent="0.3">
      <c r="B4" s="5" t="s">
        <v>1</v>
      </c>
      <c r="C4" s="6">
        <v>1000</v>
      </c>
    </row>
    <row r="5" spans="2:4" ht="18" customHeight="1" x14ac:dyDescent="0.25">
      <c r="B5" s="3" t="s">
        <v>11</v>
      </c>
      <c r="C5" s="4">
        <f>C3*C4</f>
        <v>500000</v>
      </c>
      <c r="D5" s="15"/>
    </row>
    <row r="7" spans="2:4" ht="18" customHeight="1" x14ac:dyDescent="0.25">
      <c r="B7" s="1" t="s">
        <v>2</v>
      </c>
      <c r="C7" s="2">
        <v>600</v>
      </c>
    </row>
    <row r="8" spans="2:4" ht="18" customHeight="1" thickBot="1" x14ac:dyDescent="0.3">
      <c r="B8" s="5" t="s">
        <v>3</v>
      </c>
      <c r="C8" s="6">
        <f>C7*C3</f>
        <v>300000</v>
      </c>
    </row>
    <row r="9" spans="2:4" ht="18" customHeight="1" x14ac:dyDescent="0.25">
      <c r="B9" s="3" t="s">
        <v>4</v>
      </c>
      <c r="C9" s="4">
        <f>C5-C8</f>
        <v>200000</v>
      </c>
      <c r="D9" s="15">
        <f>C9/C5</f>
        <v>0.4</v>
      </c>
    </row>
    <row r="10" spans="2:4" ht="18" customHeight="1" x14ac:dyDescent="0.25">
      <c r="B10" s="3"/>
      <c r="C10" s="4"/>
    </row>
    <row r="11" spans="2:4" ht="18" customHeight="1" thickBot="1" x14ac:dyDescent="0.3">
      <c r="B11" s="5" t="s">
        <v>5</v>
      </c>
      <c r="C11" s="6">
        <v>100000</v>
      </c>
    </row>
    <row r="12" spans="2:4" ht="18" customHeight="1" x14ac:dyDescent="0.25">
      <c r="B12" s="1" t="s">
        <v>6</v>
      </c>
      <c r="C12" s="4">
        <f>C9-C11</f>
        <v>100000</v>
      </c>
      <c r="D12" s="15">
        <f>C12/C5</f>
        <v>0.2</v>
      </c>
    </row>
    <row r="14" spans="2:4" ht="18" customHeight="1" x14ac:dyDescent="0.25">
      <c r="B14" s="3" t="s">
        <v>15</v>
      </c>
      <c r="D14" s="16">
        <f>D9/D12</f>
        <v>2</v>
      </c>
    </row>
    <row r="19" spans="2:4" ht="18" customHeight="1" x14ac:dyDescent="0.25">
      <c r="B19" s="20" t="s">
        <v>14</v>
      </c>
      <c r="C19" s="19" t="s">
        <v>24</v>
      </c>
      <c r="D19" s="19" t="s">
        <v>25</v>
      </c>
    </row>
    <row r="20" spans="2:4" ht="18" customHeight="1" x14ac:dyDescent="0.25">
      <c r="B20" s="1" t="s">
        <v>21</v>
      </c>
      <c r="C20" s="9">
        <v>0.4</v>
      </c>
      <c r="D20" s="15">
        <f>C20/7</f>
        <v>5.7142857142857148E-2</v>
      </c>
    </row>
    <row r="21" spans="2:4" ht="18" customHeight="1" thickBot="1" x14ac:dyDescent="0.3">
      <c r="B21" s="5" t="s">
        <v>23</v>
      </c>
      <c r="C21" s="17">
        <v>0.2</v>
      </c>
      <c r="D21" s="18">
        <f>C21/7</f>
        <v>2.8571428571428574E-2</v>
      </c>
    </row>
    <row r="22" spans="2:4" ht="18" customHeight="1" x14ac:dyDescent="0.25">
      <c r="B22" s="3" t="s">
        <v>15</v>
      </c>
      <c r="C22" s="4">
        <f>C20/C21</f>
        <v>2</v>
      </c>
      <c r="D22" s="4">
        <f>D20/D21</f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D95BC-392F-4B47-8C94-0C5DBC9D6193}">
  <dimension ref="B2:F28"/>
  <sheetViews>
    <sheetView showGridLines="0" tabSelected="1" topLeftCell="A13" workbookViewId="0">
      <selection activeCell="E26" sqref="E26"/>
    </sheetView>
  </sheetViews>
  <sheetFormatPr defaultRowHeight="18" customHeight="1" x14ac:dyDescent="0.25"/>
  <cols>
    <col min="1" max="1" width="2.77734375" style="1" customWidth="1"/>
    <col min="2" max="2" width="30.21875" style="1" customWidth="1"/>
    <col min="3" max="4" width="14" style="2" customWidth="1"/>
    <col min="5" max="5" width="12.5546875" style="1" bestFit="1" customWidth="1"/>
    <col min="6" max="6" width="13.77734375" style="1" customWidth="1"/>
    <col min="7" max="16384" width="8.88671875" style="1"/>
  </cols>
  <sheetData>
    <row r="2" spans="2:6" ht="18" customHeight="1" x14ac:dyDescent="0.25">
      <c r="B2" s="7" t="s">
        <v>14</v>
      </c>
      <c r="C2" s="8" t="s">
        <v>26</v>
      </c>
      <c r="D2" s="8" t="s">
        <v>31</v>
      </c>
      <c r="E2" s="8" t="s">
        <v>30</v>
      </c>
    </row>
    <row r="3" spans="2:6" ht="18" customHeight="1" x14ac:dyDescent="0.25">
      <c r="B3" s="1" t="s">
        <v>0</v>
      </c>
      <c r="C3" s="2">
        <v>500</v>
      </c>
      <c r="D3" s="2">
        <v>600</v>
      </c>
      <c r="E3" s="11">
        <f>D3</f>
        <v>600</v>
      </c>
    </row>
    <row r="4" spans="2:6" ht="18" customHeight="1" thickBot="1" x14ac:dyDescent="0.3">
      <c r="B4" s="5" t="s">
        <v>1</v>
      </c>
      <c r="C4" s="6">
        <v>1000</v>
      </c>
      <c r="D4" s="6">
        <f>C4</f>
        <v>1000</v>
      </c>
      <c r="E4" s="6">
        <f>D4</f>
        <v>1000</v>
      </c>
    </row>
    <row r="5" spans="2:6" ht="18" customHeight="1" x14ac:dyDescent="0.25">
      <c r="B5" s="3" t="s">
        <v>11</v>
      </c>
      <c r="C5" s="4">
        <f>C3*C4</f>
        <v>500000</v>
      </c>
      <c r="D5" s="4">
        <f>D3*D4</f>
        <v>600000</v>
      </c>
      <c r="E5" s="4">
        <f>E3*E4</f>
        <v>600000</v>
      </c>
    </row>
    <row r="6" spans="2:6" ht="18" customHeight="1" x14ac:dyDescent="0.25">
      <c r="E6" s="2"/>
    </row>
    <row r="7" spans="2:6" ht="18" customHeight="1" x14ac:dyDescent="0.25">
      <c r="B7" s="1" t="s">
        <v>29</v>
      </c>
      <c r="C7" s="2">
        <v>600</v>
      </c>
      <c r="D7" s="2">
        <v>600</v>
      </c>
      <c r="E7" s="2">
        <v>600</v>
      </c>
    </row>
    <row r="8" spans="2:6" ht="18" customHeight="1" x14ac:dyDescent="0.25">
      <c r="B8" s="1" t="s">
        <v>28</v>
      </c>
      <c r="C8" s="21">
        <f>C7*C3</f>
        <v>300000</v>
      </c>
      <c r="D8" s="21">
        <f>D7*D3</f>
        <v>360000</v>
      </c>
      <c r="E8" s="21">
        <f>E7*E3</f>
        <v>360000</v>
      </c>
    </row>
    <row r="9" spans="2:6" ht="18" customHeight="1" thickBot="1" x14ac:dyDescent="0.3">
      <c r="B9" s="1" t="s">
        <v>32</v>
      </c>
      <c r="C9" s="6"/>
      <c r="D9" s="6">
        <f>D5*10%</f>
        <v>60000</v>
      </c>
      <c r="E9" s="6">
        <f>E5*5%</f>
        <v>30000</v>
      </c>
    </row>
    <row r="10" spans="2:6" ht="18" customHeight="1" thickBot="1" x14ac:dyDescent="0.3">
      <c r="B10" s="5" t="s">
        <v>27</v>
      </c>
      <c r="C10" s="6">
        <f>C8</f>
        <v>300000</v>
      </c>
      <c r="D10" s="6">
        <f>D8+D9</f>
        <v>420000</v>
      </c>
      <c r="E10" s="6">
        <f>E8+E9</f>
        <v>390000</v>
      </c>
    </row>
    <row r="11" spans="2:6" ht="18" customHeight="1" x14ac:dyDescent="0.25">
      <c r="B11" s="3" t="s">
        <v>4</v>
      </c>
      <c r="C11" s="4">
        <f>C5-C10</f>
        <v>200000</v>
      </c>
      <c r="D11" s="4">
        <f>D5-D10</f>
        <v>180000</v>
      </c>
      <c r="E11" s="4">
        <f>E5-E10</f>
        <v>210000</v>
      </c>
    </row>
    <row r="12" spans="2:6" ht="18" customHeight="1" x14ac:dyDescent="0.25">
      <c r="B12" s="3"/>
      <c r="C12" s="4"/>
      <c r="D12" s="4"/>
      <c r="E12" s="4"/>
    </row>
    <row r="13" spans="2:6" ht="18" customHeight="1" thickBot="1" x14ac:dyDescent="0.3">
      <c r="B13" s="5" t="s">
        <v>5</v>
      </c>
      <c r="C13" s="6">
        <v>100000</v>
      </c>
      <c r="D13" s="6">
        <v>100000</v>
      </c>
      <c r="E13" s="6">
        <v>130000</v>
      </c>
      <c r="F13" s="22" t="s">
        <v>35</v>
      </c>
    </row>
    <row r="14" spans="2:6" ht="18" customHeight="1" x14ac:dyDescent="0.25">
      <c r="B14" s="1" t="s">
        <v>6</v>
      </c>
      <c r="C14" s="4">
        <f>C11-C13</f>
        <v>100000</v>
      </c>
      <c r="D14" s="4">
        <f>D11-D13</f>
        <v>80000</v>
      </c>
      <c r="E14" s="4">
        <f>E11-E13</f>
        <v>80000</v>
      </c>
      <c r="F14" s="11">
        <f>E14-D14</f>
        <v>0</v>
      </c>
    </row>
    <row r="15" spans="2:6" ht="18" customHeight="1" x14ac:dyDescent="0.25">
      <c r="E15" s="2"/>
    </row>
    <row r="16" spans="2:6" ht="18" customHeight="1" x14ac:dyDescent="0.25">
      <c r="B16" s="1" t="s">
        <v>15</v>
      </c>
      <c r="D16" s="12">
        <f>D11/D14</f>
        <v>2.25</v>
      </c>
      <c r="E16" s="12">
        <f>E11/E14</f>
        <v>2.625</v>
      </c>
    </row>
    <row r="17" spans="2:5" ht="18" customHeight="1" x14ac:dyDescent="0.25">
      <c r="E17" s="2"/>
    </row>
    <row r="18" spans="2:5" ht="18" customHeight="1" x14ac:dyDescent="0.25">
      <c r="B18" s="1" t="s">
        <v>33</v>
      </c>
      <c r="C18" s="2" t="s">
        <v>31</v>
      </c>
      <c r="D18" s="2" t="s">
        <v>30</v>
      </c>
      <c r="E18" s="1" t="s">
        <v>34</v>
      </c>
    </row>
    <row r="19" spans="2:5" ht="18" customHeight="1" x14ac:dyDescent="0.25">
      <c r="C19" s="2">
        <f>D14</f>
        <v>80000</v>
      </c>
      <c r="D19" s="2">
        <f>E14</f>
        <v>80000</v>
      </c>
      <c r="E19" s="11">
        <f>D19-C19</f>
        <v>0</v>
      </c>
    </row>
    <row r="20" spans="2:5" ht="18" customHeight="1" x14ac:dyDescent="0.25">
      <c r="B20" s="1">
        <v>500</v>
      </c>
      <c r="C20" s="2">
        <f t="dataTable" ref="C20:E28" dt2D="0" dtr="0" r1="D3"/>
        <v>50000</v>
      </c>
      <c r="D20" s="2">
        <v>45000</v>
      </c>
      <c r="E20" s="1">
        <v>-5000</v>
      </c>
    </row>
    <row r="21" spans="2:5" ht="18" customHeight="1" x14ac:dyDescent="0.25">
      <c r="B21" s="1">
        <f>B20+50</f>
        <v>550</v>
      </c>
      <c r="C21" s="2">
        <v>65000</v>
      </c>
      <c r="D21" s="2">
        <v>62500</v>
      </c>
      <c r="E21" s="1">
        <v>-2500</v>
      </c>
    </row>
    <row r="22" spans="2:5" ht="18" customHeight="1" x14ac:dyDescent="0.25">
      <c r="B22" s="1">
        <f t="shared" ref="B22:B28" si="0">B21+50</f>
        <v>600</v>
      </c>
      <c r="C22" s="2">
        <v>80000</v>
      </c>
      <c r="D22" s="2">
        <v>80000</v>
      </c>
      <c r="E22" s="1">
        <v>0</v>
      </c>
    </row>
    <row r="23" spans="2:5" ht="18" customHeight="1" x14ac:dyDescent="0.25">
      <c r="B23" s="1">
        <f t="shared" si="0"/>
        <v>650</v>
      </c>
      <c r="C23" s="2">
        <v>95000</v>
      </c>
      <c r="D23" s="2">
        <v>97500</v>
      </c>
      <c r="E23" s="1">
        <v>2500</v>
      </c>
    </row>
    <row r="24" spans="2:5" ht="18" customHeight="1" x14ac:dyDescent="0.25">
      <c r="B24" s="1">
        <f t="shared" si="0"/>
        <v>700</v>
      </c>
      <c r="C24" s="2">
        <v>110000</v>
      </c>
      <c r="D24" s="2">
        <v>115000</v>
      </c>
      <c r="E24" s="1">
        <v>5000</v>
      </c>
    </row>
    <row r="25" spans="2:5" ht="18" customHeight="1" x14ac:dyDescent="0.25">
      <c r="B25" s="1">
        <f t="shared" si="0"/>
        <v>750</v>
      </c>
      <c r="C25" s="2">
        <v>125000</v>
      </c>
      <c r="D25" s="2">
        <v>132500</v>
      </c>
      <c r="E25" s="1">
        <v>7500</v>
      </c>
    </row>
    <row r="26" spans="2:5" ht="18" customHeight="1" x14ac:dyDescent="0.25">
      <c r="B26" s="1">
        <f t="shared" si="0"/>
        <v>800</v>
      </c>
      <c r="C26" s="2">
        <v>140000</v>
      </c>
      <c r="D26" s="2">
        <v>150000</v>
      </c>
      <c r="E26" s="1">
        <v>10000</v>
      </c>
    </row>
    <row r="27" spans="2:5" ht="18" customHeight="1" x14ac:dyDescent="0.25">
      <c r="B27" s="1">
        <f t="shared" si="0"/>
        <v>850</v>
      </c>
      <c r="C27" s="2">
        <v>155000</v>
      </c>
      <c r="D27" s="2">
        <v>167500</v>
      </c>
      <c r="E27" s="1">
        <v>12500</v>
      </c>
    </row>
    <row r="28" spans="2:5" ht="18" customHeight="1" x14ac:dyDescent="0.25">
      <c r="B28" s="1">
        <f t="shared" si="0"/>
        <v>900</v>
      </c>
      <c r="C28" s="2">
        <v>170000</v>
      </c>
      <c r="D28" s="2">
        <v>185000</v>
      </c>
      <c r="E28" s="1">
        <v>15000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Trang 133-134</vt:lpstr>
      <vt:lpstr>Trang 136</vt:lpstr>
      <vt:lpstr>Trang 137</vt:lpstr>
      <vt:lpstr>Trang 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VINACFO</dc:creator>
  <cp:lastModifiedBy>VINACFO</cp:lastModifiedBy>
  <dcterms:created xsi:type="dcterms:W3CDTF">2023-01-28T04:36:21Z</dcterms:created>
  <dcterms:modified xsi:type="dcterms:W3CDTF">2023-02-16T07:17:34Z</dcterms:modified>
</cp:coreProperties>
</file>