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3"/>
  </bookViews>
  <sheets>
    <sheet name="QUAN_LY_TON_KHO_DINH_MUC" sheetId="1" r:id="rId1"/>
    <sheet name="WORK_FLOW" sheetId="2" r:id="rId2"/>
    <sheet name="PP_TINH_GIA_XUAT_KHO" sheetId="3" r:id="rId3"/>
    <sheet name="HUONG_DAN_NGHIEP_VU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E16" i="3" s="1"/>
  <c r="F16" i="3" s="1"/>
  <c r="D11" i="3"/>
  <c r="E10" i="3" s="1"/>
  <c r="F10" i="3" s="1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3" i="3" l="1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<sst xmlns="http://schemas.openxmlformats.org/spreadsheetml/2006/main" count="112" uniqueCount="95">
  <si>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</si>
  <si>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</si>
  <si>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</si>
  <si>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</si>
  <si>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</si>
  <si>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</si>
  <si>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</si>
  <si>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</si>
  <si>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</si>
  <si>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</si>
  <si>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</si>
  <si>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</si>
  <si>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</si>
  <si>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</si>
  <si>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</si>
  <si>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</si>
  <si>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</si>
  <si>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</si>
  <si>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</si>
  <si>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</si>
  <si>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</si>
  <si>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</si>
  <si>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</si>
  <si>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</si>
  <si>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</si>
  <si>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ứng dụng cho việc import nhiều dòng (vì không biết kỹ thuật)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</si>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</sst>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4.973348348348348</c:v>
                </c:pt>
                <c:pt idx="1">
                  <c:v>4.973348348348348</c:v>
                </c:pt>
                <c:pt idx="2">
                  <c:v>4.973348348348348</c:v>
                </c:pt>
                <c:pt idx="3">
                  <c:v>4.973348348348348</c:v>
                </c:pt>
                <c:pt idx="4">
                  <c:v>4.973348348348348</c:v>
                </c:pt>
                <c:pt idx="5">
                  <c:v>4.973348348348348</c:v>
                </c:pt>
                <c:pt idx="6">
                  <c:v>4.973348348348348</c:v>
                </c:pt>
                <c:pt idx="7">
                  <c:v>4.973348348348348</c:v>
                </c:pt>
                <c:pt idx="8">
                  <c:v>4.973348348348348</c:v>
                </c:pt>
                <c:pt idx="9">
                  <c:v>4.973348348348348</c:v>
                </c:pt>
                <c:pt idx="10">
                  <c:v>4.973348348348348</c:v>
                </c:pt>
                <c:pt idx="11">
                  <c:v>4.973348348348348</c:v>
                </c:pt>
                <c:pt idx="12">
                  <c:v>4.973348348348348</c:v>
                </c:pt>
                <c:pt idx="13">
                  <c:v>4.973348348348348</c:v>
                </c:pt>
                <c:pt idx="14">
                  <c:v>4.973348348348348</c:v>
                </c:pt>
                <c:pt idx="15">
                  <c:v>4.973348348348348</c:v>
                </c:pt>
                <c:pt idx="16">
                  <c:v>4.973348348348348</c:v>
                </c:pt>
                <c:pt idx="17">
                  <c:v>4.973348348348348</c:v>
                </c:pt>
                <c:pt idx="18">
                  <c:v>4.973348348348348</c:v>
                </c:pt>
                <c:pt idx="19">
                  <c:v>4.973348348348348</c:v>
                </c:pt>
                <c:pt idx="20">
                  <c:v>4.973348348348348</c:v>
                </c:pt>
                <c:pt idx="21">
                  <c:v>4.973348348348348</c:v>
                </c:pt>
                <c:pt idx="22">
                  <c:v>4.973348348348348</c:v>
                </c:pt>
                <c:pt idx="23">
                  <c:v>4.973348348348348</c:v>
                </c:pt>
                <c:pt idx="24">
                  <c:v>4.973348348348348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5.0912667191188037</c:v>
                </c:pt>
                <c:pt idx="4">
                  <c:v>5.0912667191188037</c:v>
                </c:pt>
                <c:pt idx="5">
                  <c:v>5.0912667191188037</c:v>
                </c:pt>
                <c:pt idx="6">
                  <c:v>5.0628352490421458</c:v>
                </c:pt>
                <c:pt idx="7">
                  <c:v>5.0628352490421458</c:v>
                </c:pt>
                <c:pt idx="8">
                  <c:v>5.0553679945982442</c:v>
                </c:pt>
                <c:pt idx="9">
                  <c:v>5.0553679945982442</c:v>
                </c:pt>
                <c:pt idx="10">
                  <c:v>5.0553679945982442</c:v>
                </c:pt>
                <c:pt idx="11">
                  <c:v>5.0553679945982442</c:v>
                </c:pt>
                <c:pt idx="12">
                  <c:v>5.0553679945982442</c:v>
                </c:pt>
                <c:pt idx="13">
                  <c:v>5.0505548705302097</c:v>
                </c:pt>
                <c:pt idx="14">
                  <c:v>5.0454293628808866</c:v>
                </c:pt>
                <c:pt idx="15">
                  <c:v>5.0427751695357328</c:v>
                </c:pt>
                <c:pt idx="16">
                  <c:v>5.0992907801418443</c:v>
                </c:pt>
                <c:pt idx="17">
                  <c:v>5.0423854115327744</c:v>
                </c:pt>
                <c:pt idx="18">
                  <c:v>5.1247747747747745</c:v>
                </c:pt>
                <c:pt idx="19">
                  <c:v>5.1247747747747745</c:v>
                </c:pt>
                <c:pt idx="20">
                  <c:v>5.1693031209918772</c:v>
                </c:pt>
                <c:pt idx="21">
                  <c:v>5.0844567803330687</c:v>
                </c:pt>
                <c:pt idx="22">
                  <c:v>5.0439346811819599</c:v>
                </c:pt>
                <c:pt idx="23">
                  <c:v>4.973348348348348</c:v>
                </c:pt>
                <c:pt idx="24">
                  <c:v>4.973348348348348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A23" sqref="A23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29" t="s">
        <v>0</v>
      </c>
      <c r="B1" s="29"/>
    </row>
    <row r="2" spans="1:12" ht="48" customHeight="1" x14ac:dyDescent="0.35">
      <c r="A2" s="29" t="s">
        <v>1</v>
      </c>
      <c r="B2" s="29"/>
    </row>
    <row r="3" spans="1:12" x14ac:dyDescent="0.35">
      <c r="A3" s="29" t="s">
        <v>12</v>
      </c>
      <c r="B3" s="29"/>
    </row>
    <row r="4" spans="1:12" x14ac:dyDescent="0.35">
      <c r="A4" s="30"/>
      <c r="B4" s="30"/>
    </row>
    <row r="5" spans="1:12" x14ac:dyDescent="0.35">
      <c r="A5" s="3" t="s">
        <v>26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25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25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25</v>
      </c>
      <c r="K11" s="2"/>
      <c r="L11" s="2"/>
    </row>
    <row r="12" spans="1:12" x14ac:dyDescent="0.35">
      <c r="A12" s="3" t="s">
        <v>29</v>
      </c>
      <c r="B12" s="4"/>
    </row>
    <row r="13" spans="1:12" x14ac:dyDescent="0.35">
      <c r="A13" s="5" t="s">
        <v>8</v>
      </c>
      <c r="B13" s="4" t="s">
        <v>30</v>
      </c>
    </row>
    <row r="14" spans="1:12" x14ac:dyDescent="0.35">
      <c r="A14" s="5" t="s">
        <v>9</v>
      </c>
      <c r="B14" s="4" t="s">
        <v>31</v>
      </c>
    </row>
    <row r="15" spans="1:12" x14ac:dyDescent="0.35">
      <c r="A15" s="5" t="s">
        <v>10</v>
      </c>
      <c r="B15" s="4" t="s">
        <v>32</v>
      </c>
    </row>
    <row r="16" spans="1:12" x14ac:dyDescent="0.35">
      <c r="A16" s="5" t="s">
        <v>11</v>
      </c>
      <c r="B16" s="4" t="s">
        <v>33</v>
      </c>
    </row>
    <row r="17" spans="1:2" x14ac:dyDescent="0.35">
      <c r="A17" s="3" t="s">
        <v>28</v>
      </c>
      <c r="B17" s="4"/>
    </row>
    <row r="18" spans="1:2" x14ac:dyDescent="0.35">
      <c r="A18" s="5" t="s">
        <v>13</v>
      </c>
      <c r="B18" s="4" t="s">
        <v>34</v>
      </c>
    </row>
    <row r="19" spans="1:2" x14ac:dyDescent="0.35">
      <c r="A19" s="5" t="s">
        <v>14</v>
      </c>
      <c r="B19" s="4" t="s">
        <v>35</v>
      </c>
    </row>
    <row r="20" spans="1:2" x14ac:dyDescent="0.35">
      <c r="A20" s="5" t="s">
        <v>16</v>
      </c>
      <c r="B20" s="4" t="s">
        <v>34</v>
      </c>
    </row>
    <row r="21" spans="1:2" x14ac:dyDescent="0.35">
      <c r="A21" s="5" t="s">
        <v>15</v>
      </c>
      <c r="B21" s="4" t="s">
        <v>35</v>
      </c>
    </row>
    <row r="22" spans="1:2" x14ac:dyDescent="0.35">
      <c r="A22" s="5" t="s">
        <v>17</v>
      </c>
      <c r="B22" s="4" t="s">
        <v>34</v>
      </c>
    </row>
    <row r="23" spans="1:2" x14ac:dyDescent="0.35">
      <c r="A23" s="5" t="s">
        <v>18</v>
      </c>
      <c r="B23" s="4" t="s">
        <v>35</v>
      </c>
    </row>
    <row r="24" spans="1:2" x14ac:dyDescent="0.35">
      <c r="A24" s="5" t="s">
        <v>19</v>
      </c>
      <c r="B24" s="4" t="s">
        <v>37</v>
      </c>
    </row>
    <row r="25" spans="1:2" x14ac:dyDescent="0.35">
      <c r="A25" s="5" t="s">
        <v>20</v>
      </c>
      <c r="B25" s="4" t="s">
        <v>36</v>
      </c>
    </row>
    <row r="26" spans="1:2" x14ac:dyDescent="0.35">
      <c r="A26" s="5" t="s">
        <v>21</v>
      </c>
      <c r="B26" s="4" t="s">
        <v>38</v>
      </c>
    </row>
    <row r="27" spans="1:2" x14ac:dyDescent="0.35">
      <c r="A27" s="3" t="s">
        <v>27</v>
      </c>
      <c r="B27" s="4"/>
    </row>
    <row r="28" spans="1:2" x14ac:dyDescent="0.35">
      <c r="A28" s="5" t="s">
        <v>22</v>
      </c>
      <c r="B28" s="4" t="s">
        <v>39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V5" sqref="V5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70</v>
      </c>
      <c r="F1" s="6" t="s">
        <v>69</v>
      </c>
      <c r="L1" s="6" t="s">
        <v>68</v>
      </c>
    </row>
    <row r="2" spans="2:12" x14ac:dyDescent="0.3">
      <c r="B2" s="6" t="s">
        <v>67</v>
      </c>
      <c r="F2" s="6" t="s">
        <v>66</v>
      </c>
      <c r="L2" s="6" t="s">
        <v>65</v>
      </c>
    </row>
    <row r="3" spans="2:12" x14ac:dyDescent="0.3">
      <c r="B3" s="6" t="s">
        <v>64</v>
      </c>
      <c r="F3" s="6" t="s">
        <v>63</v>
      </c>
      <c r="L3" s="6" t="s">
        <v>62</v>
      </c>
    </row>
    <row r="4" spans="2:12" x14ac:dyDescent="0.3">
      <c r="B4" s="6" t="s">
        <v>61</v>
      </c>
      <c r="F4" s="6" t="s">
        <v>60</v>
      </c>
      <c r="L4" s="6" t="s">
        <v>59</v>
      </c>
    </row>
    <row r="5" spans="2:12" x14ac:dyDescent="0.3">
      <c r="B5" s="6" t="s">
        <v>58</v>
      </c>
      <c r="F5" s="6" t="s">
        <v>57</v>
      </c>
      <c r="L5" s="6" t="s">
        <v>56</v>
      </c>
    </row>
    <row r="6" spans="2:12" x14ac:dyDescent="0.3">
      <c r="B6" s="6" t="s">
        <v>55</v>
      </c>
      <c r="F6" s="6" t="s">
        <v>54</v>
      </c>
      <c r="L6" s="6" t="s">
        <v>53</v>
      </c>
    </row>
    <row r="25" spans="2:12" x14ac:dyDescent="0.3">
      <c r="B25" s="6" t="s">
        <v>52</v>
      </c>
      <c r="F25" s="6" t="s">
        <v>51</v>
      </c>
      <c r="L25" s="6" t="s">
        <v>50</v>
      </c>
    </row>
    <row r="26" spans="2:12" x14ac:dyDescent="0.3">
      <c r="F26" s="6" t="s">
        <v>49</v>
      </c>
      <c r="L26" s="6" t="s">
        <v>48</v>
      </c>
    </row>
    <row r="27" spans="2:12" x14ac:dyDescent="0.3">
      <c r="F27" s="6" t="s">
        <v>47</v>
      </c>
      <c r="L27" s="6" t="s">
        <v>46</v>
      </c>
    </row>
    <row r="28" spans="2:12" x14ac:dyDescent="0.3">
      <c r="F28" s="6" t="s">
        <v>45</v>
      </c>
      <c r="L28" s="6" t="s">
        <v>44</v>
      </c>
    </row>
    <row r="29" spans="2:12" x14ac:dyDescent="0.3">
      <c r="F29" s="6" t="s">
        <v>43</v>
      </c>
      <c r="L29" s="6" t="s">
        <v>42</v>
      </c>
    </row>
    <row r="30" spans="2:12" x14ac:dyDescent="0.3">
      <c r="F30" s="6" t="s">
        <v>41</v>
      </c>
      <c r="L30" s="6" t="s">
        <v>40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81</v>
      </c>
      <c r="C1" s="27"/>
      <c r="D1" s="27"/>
      <c r="E1" s="27"/>
      <c r="F1" s="27"/>
      <c r="I1" s="27" t="s">
        <v>80</v>
      </c>
      <c r="J1" s="27"/>
      <c r="K1" s="27"/>
      <c r="L1" s="27"/>
      <c r="M1" s="27"/>
    </row>
    <row r="2" spans="1:13" x14ac:dyDescent="0.3">
      <c r="B2" s="7" t="s">
        <v>79</v>
      </c>
      <c r="C2" s="7" t="s">
        <v>78</v>
      </c>
      <c r="D2" s="7" t="s">
        <v>77</v>
      </c>
      <c r="E2" s="7" t="s">
        <v>76</v>
      </c>
      <c r="F2" s="7" t="s">
        <v>75</v>
      </c>
      <c r="I2" s="7" t="s">
        <v>79</v>
      </c>
      <c r="J2" s="7" t="s">
        <v>78</v>
      </c>
      <c r="K2" s="7" t="s">
        <v>77</v>
      </c>
      <c r="L2" s="7" t="s">
        <v>76</v>
      </c>
      <c r="M2" s="7" t="s">
        <v>75</v>
      </c>
    </row>
    <row r="3" spans="1:13" ht="19.5" thickBot="1" x14ac:dyDescent="0.35">
      <c r="A3" s="7" t="s">
        <v>74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74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73</v>
      </c>
      <c r="B4" s="22">
        <f t="shared" ref="B4:B28" ca="1" si="0">RANDBETWEEN(-200,200)</f>
        <v>-36</v>
      </c>
      <c r="C4" s="14">
        <f t="shared" ref="C4:C28" ca="1" si="1">IF(B4&lt;0,0,RANDBETWEEN($C$3-2,$C$3+2))</f>
        <v>0</v>
      </c>
      <c r="D4" s="13">
        <f t="shared" ref="D4:D28" ca="1" si="2">+IF(B4&lt;0,0,B4*C4)</f>
        <v>0</v>
      </c>
      <c r="E4" s="13">
        <f t="shared" ref="E4:E28" ca="1" si="3">($D$3+SUMIFS($D$4:$D$28,$B$4:$B$28,"&gt;0"))/
($B$3+SUMIFS($B$4:$B$28,$B$4:$B$28,"&gt;0"))</f>
        <v>4.973348348348348</v>
      </c>
      <c r="F4" s="13">
        <f t="shared" ref="F4:F28" ca="1" si="4">IF(B4&lt;0,B4*E4,0)</f>
        <v>-179.04054054054052</v>
      </c>
      <c r="H4" s="16" t="s">
        <v>73</v>
      </c>
      <c r="I4" s="21">
        <f t="shared" ref="I4:I28" ca="1" si="5">+B4</f>
        <v>-36</v>
      </c>
      <c r="J4" s="13">
        <f t="shared" ref="J4:J28" ca="1" si="6">+C4</f>
        <v>0</v>
      </c>
      <c r="K4" s="13">
        <f t="shared" ref="K4:K28" ca="1" si="7">+IF(I4&lt;0,0,I4*J4)</f>
        <v>0</v>
      </c>
      <c r="L4" s="13">
        <f ca="1">($K$3+SUMIFS($K$4:K4,$I$4:I4,"&gt;0"))/
($I$3+SUMIFS($I$4:I4,$I$4:I4,"&gt;0"))</f>
        <v>5</v>
      </c>
      <c r="M4" s="13">
        <f t="shared" ref="M4:M28" ca="1" si="8">IF(I4&lt;0,I4*L4,0)</f>
        <v>-180</v>
      </c>
    </row>
    <row r="5" spans="1:13" x14ac:dyDescent="0.3">
      <c r="B5" s="17">
        <f t="shared" ca="1" si="0"/>
        <v>155</v>
      </c>
      <c r="C5" s="20">
        <f t="shared" ca="1" si="1"/>
        <v>5</v>
      </c>
      <c r="D5" s="18">
        <f t="shared" ca="1" si="2"/>
        <v>775</v>
      </c>
      <c r="E5" s="18">
        <f t="shared" ca="1" si="3"/>
        <v>4.973348348348348</v>
      </c>
      <c r="F5" s="18">
        <f t="shared" ca="1" si="4"/>
        <v>0</v>
      </c>
      <c r="I5" s="19">
        <f t="shared" ca="1" si="5"/>
        <v>155</v>
      </c>
      <c r="J5" s="18">
        <f t="shared" ca="1" si="6"/>
        <v>5</v>
      </c>
      <c r="K5" s="18">
        <f t="shared" ca="1" si="7"/>
        <v>775</v>
      </c>
      <c r="L5" s="18">
        <f ca="1">($K$3+SUMIFS($K$4:K5,$I$4:I5,"&gt;0"))/
($I$3+SUMIFS($I$4:I5,$I$4:I5,"&gt;0"))</f>
        <v>5</v>
      </c>
      <c r="M5" s="18">
        <f t="shared" ca="1" si="8"/>
        <v>0</v>
      </c>
    </row>
    <row r="6" spans="1:13" x14ac:dyDescent="0.3">
      <c r="B6" s="17">
        <f t="shared" ca="1" si="0"/>
        <v>-136</v>
      </c>
      <c r="C6" s="20">
        <f t="shared" ca="1" si="1"/>
        <v>0</v>
      </c>
      <c r="D6" s="18">
        <f t="shared" ca="1" si="2"/>
        <v>0</v>
      </c>
      <c r="E6" s="18">
        <f t="shared" ca="1" si="3"/>
        <v>4.973348348348348</v>
      </c>
      <c r="F6" s="18">
        <f t="shared" ca="1" si="4"/>
        <v>-676.37537537537537</v>
      </c>
      <c r="I6" s="19">
        <f t="shared" ca="1" si="5"/>
        <v>-136</v>
      </c>
      <c r="J6" s="18">
        <f t="shared" ca="1" si="6"/>
        <v>0</v>
      </c>
      <c r="K6" s="18">
        <f t="shared" ca="1" si="7"/>
        <v>0</v>
      </c>
      <c r="L6" s="18">
        <f ca="1">($K$3+SUMIFS($K$4:K6,$I$4:I6,"&gt;0"))/
($I$3+SUMIFS($I$4:I6,$I$4:I6,"&gt;0"))</f>
        <v>5</v>
      </c>
      <c r="M6" s="18">
        <f t="shared" ca="1" si="8"/>
        <v>-680</v>
      </c>
    </row>
    <row r="7" spans="1:13" x14ac:dyDescent="0.3">
      <c r="B7" s="17">
        <f t="shared" ca="1" si="0"/>
        <v>116</v>
      </c>
      <c r="C7" s="20">
        <f t="shared" ca="1" si="1"/>
        <v>6</v>
      </c>
      <c r="D7" s="18">
        <f t="shared" ca="1" si="2"/>
        <v>696</v>
      </c>
      <c r="E7" s="18">
        <f t="shared" ca="1" si="3"/>
        <v>4.973348348348348</v>
      </c>
      <c r="F7" s="18">
        <f t="shared" ca="1" si="4"/>
        <v>0</v>
      </c>
      <c r="I7" s="19">
        <f t="shared" ca="1" si="5"/>
        <v>116</v>
      </c>
      <c r="J7" s="18">
        <f t="shared" ca="1" si="6"/>
        <v>6</v>
      </c>
      <c r="K7" s="18">
        <f t="shared" ca="1" si="7"/>
        <v>696</v>
      </c>
      <c r="L7" s="18">
        <f ca="1">($K$3+SUMIFS($K$4:K7,$I$4:I7,"&gt;0"))/
($I$3+SUMIFS($I$4:I7,$I$4:I7,"&gt;0"))</f>
        <v>5.0912667191188037</v>
      </c>
      <c r="M7" s="18">
        <f t="shared" ca="1" si="8"/>
        <v>0</v>
      </c>
    </row>
    <row r="8" spans="1:13" x14ac:dyDescent="0.3">
      <c r="B8" s="17">
        <f t="shared" ca="1" si="0"/>
        <v>-122</v>
      </c>
      <c r="C8" s="20">
        <f t="shared" ca="1" si="1"/>
        <v>0</v>
      </c>
      <c r="D8" s="18">
        <f t="shared" ca="1" si="2"/>
        <v>0</v>
      </c>
      <c r="E8" s="18">
        <f t="shared" ca="1" si="3"/>
        <v>4.973348348348348</v>
      </c>
      <c r="F8" s="18">
        <f t="shared" ca="1" si="4"/>
        <v>-606.74849849849841</v>
      </c>
      <c r="I8" s="19">
        <f t="shared" ca="1" si="5"/>
        <v>-122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5.0912667191188037</v>
      </c>
      <c r="M8" s="18">
        <f t="shared" ca="1" si="8"/>
        <v>-621.13453973249409</v>
      </c>
    </row>
    <row r="9" spans="1:13" x14ac:dyDescent="0.3">
      <c r="B9" s="17">
        <f t="shared" ca="1" si="0"/>
        <v>-3</v>
      </c>
      <c r="C9" s="20">
        <f t="shared" ca="1" si="1"/>
        <v>0</v>
      </c>
      <c r="D9" s="18">
        <f t="shared" ca="1" si="2"/>
        <v>0</v>
      </c>
      <c r="E9" s="18">
        <f t="shared" ca="1" si="3"/>
        <v>4.973348348348348</v>
      </c>
      <c r="F9" s="18">
        <f t="shared" ca="1" si="4"/>
        <v>-14.920045045045043</v>
      </c>
      <c r="I9" s="19">
        <f t="shared" ca="1" si="5"/>
        <v>-3</v>
      </c>
      <c r="J9" s="18">
        <f t="shared" ca="1" si="6"/>
        <v>0</v>
      </c>
      <c r="K9" s="18">
        <f t="shared" ca="1" si="7"/>
        <v>0</v>
      </c>
      <c r="L9" s="18">
        <f ca="1">($K$3+SUMIFS($K$4:K9,$I$4:I9,"&gt;0"))/
($I$3+SUMIFS($I$4:I9,$I$4:I9,"&gt;0"))</f>
        <v>5.0912667191188037</v>
      </c>
      <c r="M9" s="18">
        <f t="shared" ca="1" si="8"/>
        <v>-15.273800157356412</v>
      </c>
    </row>
    <row r="10" spans="1:13" x14ac:dyDescent="0.3">
      <c r="B10" s="17">
        <f t="shared" ca="1" si="0"/>
        <v>34</v>
      </c>
      <c r="C10" s="20">
        <f t="shared" ca="1" si="1"/>
        <v>4</v>
      </c>
      <c r="D10" s="18">
        <f t="shared" ca="1" si="2"/>
        <v>136</v>
      </c>
      <c r="E10" s="18">
        <f t="shared" ca="1" si="3"/>
        <v>4.973348348348348</v>
      </c>
      <c r="F10" s="18">
        <f t="shared" ca="1" si="4"/>
        <v>0</v>
      </c>
      <c r="I10" s="19">
        <f t="shared" ca="1" si="5"/>
        <v>34</v>
      </c>
      <c r="J10" s="18">
        <f t="shared" ca="1" si="6"/>
        <v>4</v>
      </c>
      <c r="K10" s="18">
        <f t="shared" ca="1" si="7"/>
        <v>136</v>
      </c>
      <c r="L10" s="18">
        <f ca="1">($K$3+SUMIFS($K$4:K10,$I$4:I10,"&gt;0"))/
($I$3+SUMIFS($I$4:I10,$I$4:I10,"&gt;0"))</f>
        <v>5.0628352490421458</v>
      </c>
      <c r="M10" s="18">
        <f t="shared" ca="1" si="8"/>
        <v>0</v>
      </c>
    </row>
    <row r="11" spans="1:13" x14ac:dyDescent="0.3">
      <c r="B11" s="17">
        <f t="shared" ca="1" si="0"/>
        <v>-3</v>
      </c>
      <c r="C11" s="20">
        <f t="shared" ca="1" si="1"/>
        <v>0</v>
      </c>
      <c r="D11" s="18">
        <f t="shared" ca="1" si="2"/>
        <v>0</v>
      </c>
      <c r="E11" s="18">
        <f t="shared" ca="1" si="3"/>
        <v>4.973348348348348</v>
      </c>
      <c r="F11" s="18">
        <f t="shared" ca="1" si="4"/>
        <v>-14.920045045045043</v>
      </c>
      <c r="I11" s="19">
        <f t="shared" ca="1" si="5"/>
        <v>-3</v>
      </c>
      <c r="J11" s="18">
        <f t="shared" ca="1" si="6"/>
        <v>0</v>
      </c>
      <c r="K11" s="18">
        <f t="shared" ca="1" si="7"/>
        <v>0</v>
      </c>
      <c r="L11" s="18">
        <f ca="1">($K$3+SUMIFS($K$4:K11,$I$4:I11,"&gt;0"))/
($I$3+SUMIFS($I$4:I11,$I$4:I11,"&gt;0"))</f>
        <v>5.0628352490421458</v>
      </c>
      <c r="M11" s="18">
        <f t="shared" ca="1" si="8"/>
        <v>-15.188505747126438</v>
      </c>
    </row>
    <row r="12" spans="1:13" x14ac:dyDescent="0.3">
      <c r="B12" s="17">
        <f t="shared" ca="1" si="0"/>
        <v>176</v>
      </c>
      <c r="C12" s="20">
        <f t="shared" ca="1" si="1"/>
        <v>5</v>
      </c>
      <c r="D12" s="18">
        <f t="shared" ca="1" si="2"/>
        <v>880</v>
      </c>
      <c r="E12" s="18">
        <f t="shared" ca="1" si="3"/>
        <v>4.973348348348348</v>
      </c>
      <c r="F12" s="18">
        <f t="shared" ca="1" si="4"/>
        <v>0</v>
      </c>
      <c r="I12" s="19">
        <f t="shared" ca="1" si="5"/>
        <v>176</v>
      </c>
      <c r="J12" s="18">
        <f t="shared" ca="1" si="6"/>
        <v>5</v>
      </c>
      <c r="K12" s="18">
        <f t="shared" ca="1" si="7"/>
        <v>880</v>
      </c>
      <c r="L12" s="18">
        <f ca="1">($K$3+SUMIFS($K$4:K12,$I$4:I12,"&gt;0"))/
($I$3+SUMIFS($I$4:I12,$I$4:I12,"&gt;0"))</f>
        <v>5.0553679945982442</v>
      </c>
      <c r="M12" s="18">
        <f t="shared" ca="1" si="8"/>
        <v>0</v>
      </c>
    </row>
    <row r="13" spans="1:13" x14ac:dyDescent="0.3">
      <c r="B13" s="17">
        <f t="shared" ca="1" si="0"/>
        <v>-127</v>
      </c>
      <c r="C13" s="20">
        <f t="shared" ca="1" si="1"/>
        <v>0</v>
      </c>
      <c r="D13" s="18">
        <f t="shared" ca="1" si="2"/>
        <v>0</v>
      </c>
      <c r="E13" s="18">
        <f t="shared" ca="1" si="3"/>
        <v>4.973348348348348</v>
      </c>
      <c r="F13" s="18">
        <f t="shared" ca="1" si="4"/>
        <v>-631.61524024024015</v>
      </c>
      <c r="I13" s="19">
        <f t="shared" ca="1" si="5"/>
        <v>-127</v>
      </c>
      <c r="J13" s="18">
        <f t="shared" ca="1" si="6"/>
        <v>0</v>
      </c>
      <c r="K13" s="18">
        <f t="shared" ca="1" si="7"/>
        <v>0</v>
      </c>
      <c r="L13" s="18">
        <f ca="1">($K$3+SUMIFS($K$4:K13,$I$4:I13,"&gt;0"))/
($I$3+SUMIFS($I$4:I13,$I$4:I13,"&gt;0"))</f>
        <v>5.0553679945982442</v>
      </c>
      <c r="M13" s="18">
        <f t="shared" ca="1" si="8"/>
        <v>-642.03173531397704</v>
      </c>
    </row>
    <row r="14" spans="1:13" x14ac:dyDescent="0.3">
      <c r="B14" s="17">
        <f t="shared" ca="1" si="0"/>
        <v>-111</v>
      </c>
      <c r="C14" s="20">
        <f t="shared" ca="1" si="1"/>
        <v>0</v>
      </c>
      <c r="D14" s="18">
        <f t="shared" ca="1" si="2"/>
        <v>0</v>
      </c>
      <c r="E14" s="18">
        <f t="shared" ca="1" si="3"/>
        <v>4.973348348348348</v>
      </c>
      <c r="F14" s="18">
        <f t="shared" ca="1" si="4"/>
        <v>-552.04166666666663</v>
      </c>
      <c r="I14" s="19">
        <f t="shared" ca="1" si="5"/>
        <v>-111</v>
      </c>
      <c r="J14" s="18">
        <f t="shared" ca="1" si="6"/>
        <v>0</v>
      </c>
      <c r="K14" s="18">
        <f t="shared" ca="1" si="7"/>
        <v>0</v>
      </c>
      <c r="L14" s="18">
        <f ca="1">($K$3+SUMIFS($K$4:K14,$I$4:I14,"&gt;0"))/
($I$3+SUMIFS($I$4:I14,$I$4:I14,"&gt;0"))</f>
        <v>5.0553679945982442</v>
      </c>
      <c r="M14" s="18">
        <f t="shared" ca="1" si="8"/>
        <v>-561.14584740040505</v>
      </c>
    </row>
    <row r="15" spans="1:13" x14ac:dyDescent="0.3">
      <c r="B15" s="17">
        <f t="shared" ca="1" si="0"/>
        <v>-62</v>
      </c>
      <c r="C15" s="20">
        <f t="shared" ca="1" si="1"/>
        <v>0</v>
      </c>
      <c r="D15" s="18">
        <f t="shared" ca="1" si="2"/>
        <v>0</v>
      </c>
      <c r="E15" s="18">
        <f t="shared" ca="1" si="3"/>
        <v>4.973348348348348</v>
      </c>
      <c r="F15" s="18">
        <f t="shared" ca="1" si="4"/>
        <v>-308.3475975975976</v>
      </c>
      <c r="I15" s="19">
        <f t="shared" ca="1" si="5"/>
        <v>-62</v>
      </c>
      <c r="J15" s="18">
        <f t="shared" ca="1" si="6"/>
        <v>0</v>
      </c>
      <c r="K15" s="18">
        <f t="shared" ca="1" si="7"/>
        <v>0</v>
      </c>
      <c r="L15" s="18">
        <f ca="1">($K$3+SUMIFS($K$4:K15,$I$4:I15,"&gt;0"))/
($I$3+SUMIFS($I$4:I15,$I$4:I15,"&gt;0"))</f>
        <v>5.0553679945982442</v>
      </c>
      <c r="M15" s="18">
        <f t="shared" ca="1" si="8"/>
        <v>-313.43281566509114</v>
      </c>
    </row>
    <row r="16" spans="1:13" x14ac:dyDescent="0.3">
      <c r="B16" s="17">
        <f t="shared" ca="1" si="0"/>
        <v>-174</v>
      </c>
      <c r="C16" s="20">
        <f t="shared" ca="1" si="1"/>
        <v>0</v>
      </c>
      <c r="D16" s="18">
        <f t="shared" ca="1" si="2"/>
        <v>0</v>
      </c>
      <c r="E16" s="18">
        <f t="shared" ca="1" si="3"/>
        <v>4.973348348348348</v>
      </c>
      <c r="F16" s="18">
        <f t="shared" ca="1" si="4"/>
        <v>-865.36261261261257</v>
      </c>
      <c r="I16" s="19">
        <f t="shared" ca="1" si="5"/>
        <v>-174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5.0553679945982442</v>
      </c>
      <c r="M16" s="18">
        <f t="shared" ca="1" si="8"/>
        <v>-879.63403106009446</v>
      </c>
    </row>
    <row r="17" spans="1:16372" x14ac:dyDescent="0.3">
      <c r="B17" s="17">
        <f t="shared" ca="1" si="0"/>
        <v>141</v>
      </c>
      <c r="C17" s="20">
        <f t="shared" ca="1" si="1"/>
        <v>5</v>
      </c>
      <c r="D17" s="18">
        <f t="shared" ca="1" si="2"/>
        <v>705</v>
      </c>
      <c r="E17" s="18">
        <f t="shared" ca="1" si="3"/>
        <v>4.973348348348348</v>
      </c>
      <c r="F17" s="18">
        <f t="shared" ca="1" si="4"/>
        <v>0</v>
      </c>
      <c r="I17" s="19">
        <f t="shared" ca="1" si="5"/>
        <v>141</v>
      </c>
      <c r="J17" s="18">
        <f t="shared" ca="1" si="6"/>
        <v>5</v>
      </c>
      <c r="K17" s="18">
        <f t="shared" ca="1" si="7"/>
        <v>705</v>
      </c>
      <c r="L17" s="18">
        <f ca="1">($K$3+SUMIFS($K$4:K17,$I$4:I17,"&gt;0"))/
($I$3+SUMIFS($I$4:I17,$I$4:I17,"&gt;0"))</f>
        <v>5.0505548705302097</v>
      </c>
      <c r="M17" s="18">
        <f t="shared" ca="1" si="8"/>
        <v>0</v>
      </c>
    </row>
    <row r="18" spans="1:16372" x14ac:dyDescent="0.3">
      <c r="B18" s="17">
        <f t="shared" ca="1" si="0"/>
        <v>183</v>
      </c>
      <c r="C18" s="20">
        <f t="shared" ca="1" si="1"/>
        <v>5</v>
      </c>
      <c r="D18" s="18">
        <f t="shared" ca="1" si="2"/>
        <v>915</v>
      </c>
      <c r="E18" s="18">
        <f t="shared" ca="1" si="3"/>
        <v>4.973348348348348</v>
      </c>
      <c r="F18" s="18">
        <f t="shared" ca="1" si="4"/>
        <v>0</v>
      </c>
      <c r="I18" s="19">
        <f t="shared" ca="1" si="5"/>
        <v>183</v>
      </c>
      <c r="J18" s="18">
        <f t="shared" ca="1" si="6"/>
        <v>5</v>
      </c>
      <c r="K18" s="18">
        <f t="shared" ca="1" si="7"/>
        <v>915</v>
      </c>
      <c r="L18" s="18">
        <f ca="1">($K$3+SUMIFS($K$4:K18,$I$4:I18,"&gt;0"))/
($I$3+SUMIFS($I$4:I18,$I$4:I18,"&gt;0"))</f>
        <v>5.0454293628808866</v>
      </c>
      <c r="M18" s="18">
        <f t="shared" ca="1" si="8"/>
        <v>0</v>
      </c>
    </row>
    <row r="19" spans="1:16372" x14ac:dyDescent="0.3">
      <c r="B19" s="17">
        <f t="shared" ca="1" si="0"/>
        <v>112</v>
      </c>
      <c r="C19" s="20">
        <f t="shared" ca="1" si="1"/>
        <v>5</v>
      </c>
      <c r="D19" s="18">
        <f t="shared" ca="1" si="2"/>
        <v>560</v>
      </c>
      <c r="E19" s="18">
        <f t="shared" ca="1" si="3"/>
        <v>4.973348348348348</v>
      </c>
      <c r="F19" s="18">
        <f t="shared" ca="1" si="4"/>
        <v>0</v>
      </c>
      <c r="I19" s="19">
        <f t="shared" ca="1" si="5"/>
        <v>112</v>
      </c>
      <c r="J19" s="18">
        <f t="shared" ca="1" si="6"/>
        <v>5</v>
      </c>
      <c r="K19" s="18">
        <f t="shared" ca="1" si="7"/>
        <v>560</v>
      </c>
      <c r="L19" s="18">
        <f ca="1">($K$3+SUMIFS($K$4:K19,$I$4:I19,"&gt;0"))/
($I$3+SUMIFS($I$4:I19,$I$4:I19,"&gt;0"))</f>
        <v>5.0427751695357328</v>
      </c>
      <c r="M19" s="18">
        <f t="shared" ca="1" si="8"/>
        <v>0</v>
      </c>
    </row>
    <row r="20" spans="1:16372" x14ac:dyDescent="0.3">
      <c r="B20" s="17">
        <f t="shared" ca="1" si="0"/>
        <v>57</v>
      </c>
      <c r="C20" s="20">
        <f t="shared" ca="1" si="1"/>
        <v>7</v>
      </c>
      <c r="D20" s="18">
        <f t="shared" ca="1" si="2"/>
        <v>399</v>
      </c>
      <c r="E20" s="18">
        <f t="shared" ca="1" si="3"/>
        <v>4.973348348348348</v>
      </c>
      <c r="F20" s="18">
        <f t="shared" ca="1" si="4"/>
        <v>0</v>
      </c>
      <c r="I20" s="19">
        <f t="shared" ca="1" si="5"/>
        <v>57</v>
      </c>
      <c r="J20" s="18">
        <f t="shared" ca="1" si="6"/>
        <v>7</v>
      </c>
      <c r="K20" s="18">
        <f t="shared" ca="1" si="7"/>
        <v>399</v>
      </c>
      <c r="L20" s="18">
        <f ca="1">($K$3+SUMIFS($K$4:K20,$I$4:I20,"&gt;0"))/
($I$3+SUMIFS($I$4:I20,$I$4:I20,"&gt;0"))</f>
        <v>5.0992907801418443</v>
      </c>
      <c r="M20" s="18">
        <f t="shared" ca="1" si="8"/>
        <v>0</v>
      </c>
    </row>
    <row r="21" spans="1:16372" x14ac:dyDescent="0.3">
      <c r="B21" s="17">
        <f t="shared" ca="1" si="0"/>
        <v>55</v>
      </c>
      <c r="C21" s="20">
        <f t="shared" ca="1" si="1"/>
        <v>3</v>
      </c>
      <c r="D21" s="18">
        <f t="shared" ca="1" si="2"/>
        <v>165</v>
      </c>
      <c r="E21" s="18">
        <f t="shared" ca="1" si="3"/>
        <v>4.973348348348348</v>
      </c>
      <c r="F21" s="18">
        <f t="shared" ca="1" si="4"/>
        <v>0</v>
      </c>
      <c r="I21" s="19">
        <f t="shared" ca="1" si="5"/>
        <v>55</v>
      </c>
      <c r="J21" s="18">
        <f t="shared" ca="1" si="6"/>
        <v>3</v>
      </c>
      <c r="K21" s="18">
        <f t="shared" ca="1" si="7"/>
        <v>165</v>
      </c>
      <c r="L21" s="18">
        <f ca="1">($K$3+SUMIFS($K$4:K21,$I$4:I21,"&gt;0"))/
($I$3+SUMIFS($I$4:I21,$I$4:I21,"&gt;0"))</f>
        <v>5.0423854115327744</v>
      </c>
      <c r="M21" s="18">
        <f t="shared" ca="1" si="8"/>
        <v>0</v>
      </c>
    </row>
    <row r="22" spans="1:16372" x14ac:dyDescent="0.3">
      <c r="B22" s="17">
        <f t="shared" ca="1" si="0"/>
        <v>191</v>
      </c>
      <c r="C22" s="20">
        <f t="shared" ca="1" si="1"/>
        <v>6</v>
      </c>
      <c r="D22" s="18">
        <f t="shared" ca="1" si="2"/>
        <v>1146</v>
      </c>
      <c r="E22" s="18">
        <f t="shared" ca="1" si="3"/>
        <v>4.973348348348348</v>
      </c>
      <c r="F22" s="18">
        <f t="shared" ca="1" si="4"/>
        <v>0</v>
      </c>
      <c r="I22" s="19">
        <f t="shared" ca="1" si="5"/>
        <v>191</v>
      </c>
      <c r="J22" s="18">
        <f t="shared" ca="1" si="6"/>
        <v>6</v>
      </c>
      <c r="K22" s="18">
        <f t="shared" ca="1" si="7"/>
        <v>1146</v>
      </c>
      <c r="L22" s="18">
        <f ca="1">($K$3+SUMIFS($K$4:K22,$I$4:I22,"&gt;0"))/
($I$3+SUMIFS($I$4:I22,$I$4:I22,"&gt;0"))</f>
        <v>5.1247747747747745</v>
      </c>
      <c r="M22" s="18">
        <f t="shared" ca="1" si="8"/>
        <v>0</v>
      </c>
    </row>
    <row r="23" spans="1:16372" x14ac:dyDescent="0.3">
      <c r="B23" s="17">
        <f t="shared" ca="1" si="0"/>
        <v>-38</v>
      </c>
      <c r="C23" s="20">
        <f t="shared" ca="1" si="1"/>
        <v>0</v>
      </c>
      <c r="D23" s="18">
        <f t="shared" ca="1" si="2"/>
        <v>0</v>
      </c>
      <c r="E23" s="18">
        <f t="shared" ca="1" si="3"/>
        <v>4.973348348348348</v>
      </c>
      <c r="F23" s="18">
        <f t="shared" ca="1" si="4"/>
        <v>-188.98723723723722</v>
      </c>
      <c r="I23" s="19">
        <f t="shared" ca="1" si="5"/>
        <v>-38</v>
      </c>
      <c r="J23" s="18">
        <f t="shared" ca="1" si="6"/>
        <v>0</v>
      </c>
      <c r="K23" s="18">
        <f t="shared" ca="1" si="7"/>
        <v>0</v>
      </c>
      <c r="L23" s="18">
        <f ca="1">($K$3+SUMIFS($K$4:K23,$I$4:I23,"&gt;0"))/
($I$3+SUMIFS($I$4:I23,$I$4:I23,"&gt;0"))</f>
        <v>5.1247747747747745</v>
      </c>
      <c r="M23" s="18">
        <f t="shared" ca="1" si="8"/>
        <v>-194.74144144144142</v>
      </c>
    </row>
    <row r="24" spans="1:16372" x14ac:dyDescent="0.3">
      <c r="B24" s="17">
        <f t="shared" ca="1" si="0"/>
        <v>119</v>
      </c>
      <c r="C24" s="20">
        <f t="shared" ca="1" si="1"/>
        <v>6</v>
      </c>
      <c r="D24" s="18">
        <f t="shared" ca="1" si="2"/>
        <v>714</v>
      </c>
      <c r="E24" s="18">
        <f t="shared" ca="1" si="3"/>
        <v>4.973348348348348</v>
      </c>
      <c r="F24" s="18">
        <f t="shared" ca="1" si="4"/>
        <v>0</v>
      </c>
      <c r="I24" s="19">
        <f t="shared" ca="1" si="5"/>
        <v>119</v>
      </c>
      <c r="J24" s="18">
        <f t="shared" ca="1" si="6"/>
        <v>6</v>
      </c>
      <c r="K24" s="18">
        <f t="shared" ca="1" si="7"/>
        <v>714</v>
      </c>
      <c r="L24" s="18">
        <f ca="1">($K$3+SUMIFS($K$4:K24,$I$4:I24,"&gt;0"))/
($I$3+SUMIFS($I$4:I24,$I$4:I24,"&gt;0"))</f>
        <v>5.1693031209918772</v>
      </c>
      <c r="M24" s="18">
        <f t="shared" ca="1" si="8"/>
        <v>0</v>
      </c>
    </row>
    <row r="25" spans="1:16372" x14ac:dyDescent="0.3">
      <c r="B25" s="17">
        <f t="shared" ca="1" si="0"/>
        <v>183</v>
      </c>
      <c r="C25" s="20">
        <f t="shared" ca="1" si="1"/>
        <v>4</v>
      </c>
      <c r="D25" s="18">
        <f t="shared" ca="1" si="2"/>
        <v>732</v>
      </c>
      <c r="E25" s="18">
        <f t="shared" ca="1" si="3"/>
        <v>4.973348348348348</v>
      </c>
      <c r="F25" s="18">
        <f t="shared" ca="1" si="4"/>
        <v>0</v>
      </c>
      <c r="I25" s="19">
        <f t="shared" ca="1" si="5"/>
        <v>183</v>
      </c>
      <c r="J25" s="18">
        <f t="shared" ca="1" si="6"/>
        <v>4</v>
      </c>
      <c r="K25" s="18">
        <f t="shared" ca="1" si="7"/>
        <v>732</v>
      </c>
      <c r="L25" s="18">
        <f ca="1">($K$3+SUMIFS($K$4:K25,$I$4:I25,"&gt;0"))/
($I$3+SUMIFS($I$4:I25,$I$4:I25,"&gt;0"))</f>
        <v>5.0844567803330687</v>
      </c>
      <c r="M25" s="18">
        <f t="shared" ca="1" si="8"/>
        <v>0</v>
      </c>
    </row>
    <row r="26" spans="1:16372" x14ac:dyDescent="0.3">
      <c r="B26" s="17">
        <f t="shared" ca="1" si="0"/>
        <v>50</v>
      </c>
      <c r="C26" s="20">
        <f t="shared" ca="1" si="1"/>
        <v>3</v>
      </c>
      <c r="D26" s="18">
        <f t="shared" ca="1" si="2"/>
        <v>150</v>
      </c>
      <c r="E26" s="18">
        <f t="shared" ca="1" si="3"/>
        <v>4.973348348348348</v>
      </c>
      <c r="F26" s="18">
        <f t="shared" ca="1" si="4"/>
        <v>0</v>
      </c>
      <c r="I26" s="19">
        <f t="shared" ca="1" si="5"/>
        <v>50</v>
      </c>
      <c r="J26" s="18">
        <f t="shared" ca="1" si="6"/>
        <v>3</v>
      </c>
      <c r="K26" s="18">
        <f t="shared" ca="1" si="7"/>
        <v>150</v>
      </c>
      <c r="L26" s="18">
        <f ca="1">($K$3+SUMIFS($K$4:K26,$I$4:I26,"&gt;0"))/
($I$3+SUMIFS($I$4:I26,$I$4:I26,"&gt;0"))</f>
        <v>5.0439346811819599</v>
      </c>
      <c r="M26" s="18">
        <f t="shared" ca="1" si="8"/>
        <v>0</v>
      </c>
    </row>
    <row r="27" spans="1:16372" x14ac:dyDescent="0.3">
      <c r="B27" s="17">
        <f t="shared" ca="1" si="0"/>
        <v>92</v>
      </c>
      <c r="C27" s="20">
        <f t="shared" ca="1" si="1"/>
        <v>3</v>
      </c>
      <c r="D27" s="18">
        <f t="shared" ca="1" si="2"/>
        <v>276</v>
      </c>
      <c r="E27" s="18">
        <f t="shared" ca="1" si="3"/>
        <v>4.973348348348348</v>
      </c>
      <c r="F27" s="18">
        <f t="shared" ca="1" si="4"/>
        <v>0</v>
      </c>
      <c r="I27" s="19">
        <f t="shared" ca="1" si="5"/>
        <v>92</v>
      </c>
      <c r="J27" s="18">
        <f t="shared" ca="1" si="6"/>
        <v>3</v>
      </c>
      <c r="K27" s="18">
        <f t="shared" ca="1" si="7"/>
        <v>276</v>
      </c>
      <c r="L27" s="18">
        <f ca="1">($K$3+SUMIFS($K$4:K27,$I$4:I27,"&gt;0"))/
($I$3+SUMIFS($I$4:I27,$I$4:I27,"&gt;0"))</f>
        <v>4.973348348348348</v>
      </c>
      <c r="M27" s="18">
        <f t="shared" ca="1" si="8"/>
        <v>0</v>
      </c>
    </row>
    <row r="28" spans="1:16372" ht="19.5" thickBot="1" x14ac:dyDescent="0.35">
      <c r="B28" s="17">
        <f t="shared" ca="1" si="0"/>
        <v>-154</v>
      </c>
      <c r="C28" s="20">
        <f t="shared" ca="1" si="1"/>
        <v>0</v>
      </c>
      <c r="D28" s="18">
        <f t="shared" ca="1" si="2"/>
        <v>0</v>
      </c>
      <c r="E28" s="18">
        <f t="shared" ca="1" si="3"/>
        <v>4.973348348348348</v>
      </c>
      <c r="F28" s="18">
        <f t="shared" ca="1" si="4"/>
        <v>-765.89564564564557</v>
      </c>
      <c r="I28" s="19">
        <f t="shared" ca="1" si="5"/>
        <v>-154</v>
      </c>
      <c r="J28" s="18">
        <f t="shared" ca="1" si="6"/>
        <v>0</v>
      </c>
      <c r="K28" s="18">
        <f t="shared" ca="1" si="7"/>
        <v>0</v>
      </c>
      <c r="L28" s="18">
        <f ca="1">($K$3+SUMIFS($K$4:K28,$I$4:I28,"&gt;0"))/
($I$3+SUMIFS($I$4:I28,$I$4:I28,"&gt;0"))</f>
        <v>4.973348348348348</v>
      </c>
      <c r="M28" s="18">
        <f t="shared" ca="1" si="8"/>
        <v>-765.89564564564557</v>
      </c>
    </row>
    <row r="29" spans="1:16372" ht="19.5" thickTop="1" x14ac:dyDescent="0.3">
      <c r="A29" s="16" t="s">
        <v>72</v>
      </c>
      <c r="B29" s="15">
        <f ca="1">+SUM(B4:B28)</f>
        <v>698</v>
      </c>
      <c r="C29" s="13">
        <f ca="1">+SUMIFS(C4:C28,C4:C28,"&gt;0")/COUNTIFS(C4:C28,"&gt;0")</f>
        <v>4.7857142857142856</v>
      </c>
      <c r="D29" s="13">
        <f ca="1">+SUM(D4:D28)</f>
        <v>8249</v>
      </c>
      <c r="E29" s="14"/>
      <c r="F29" s="13">
        <f ca="1">+SUM(F4:F28)</f>
        <v>-4804.2545045045044</v>
      </c>
      <c r="G29" s="17"/>
      <c r="H29" s="16" t="s">
        <v>72</v>
      </c>
      <c r="I29" s="15">
        <f ca="1">+SUM(I4:I28)</f>
        <v>698</v>
      </c>
      <c r="J29" s="13">
        <f ca="1">+C29</f>
        <v>4.7857142857142856</v>
      </c>
      <c r="K29" s="13">
        <f ca="1">+SUM(K4:K28)</f>
        <v>8249</v>
      </c>
      <c r="L29" s="14"/>
      <c r="M29" s="13">
        <f ca="1">+SUM(M4:M28)</f>
        <v>-4868.4783621636307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71</v>
      </c>
      <c r="B31" s="11">
        <f ca="1">B3+SUM(B4:B28)</f>
        <v>1698</v>
      </c>
      <c r="C31" s="10">
        <f ca="1">+E28</f>
        <v>4.973348348348348</v>
      </c>
      <c r="D31" s="10">
        <f ca="1">+B31*C31</f>
        <v>8444.7454954954956</v>
      </c>
      <c r="E31" s="9"/>
      <c r="F31" s="9"/>
      <c r="G31" s="12"/>
      <c r="H31" s="8" t="s">
        <v>71</v>
      </c>
      <c r="I31" s="11">
        <f ca="1">I3+SUM(I4:I28)</f>
        <v>1698</v>
      </c>
      <c r="J31" s="10">
        <f ca="1">+L28</f>
        <v>4.973348348348348</v>
      </c>
      <c r="K31" s="10">
        <f ca="1">+I31*J31</f>
        <v>8444.7454954954956</v>
      </c>
      <c r="L31" s="9"/>
      <c r="M31" s="9"/>
    </row>
    <row r="34" spans="11:13" x14ac:dyDescent="0.3">
      <c r="K34" s="28" t="s">
        <v>82</v>
      </c>
      <c r="M34" s="18">
        <f ca="1">-M29--F29</f>
        <v>64.223857659126224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tabSelected="1" workbookViewId="0">
      <selection activeCell="D18" sqref="D18"/>
    </sheetView>
  </sheetViews>
  <sheetFormatPr defaultRowHeight="15" x14ac:dyDescent="0.25"/>
  <cols>
    <col min="1" max="1" width="17.42578125" customWidth="1"/>
    <col min="2" max="2" width="79.42578125" bestFit="1" customWidth="1"/>
  </cols>
  <sheetData>
    <row r="1" spans="1:3" x14ac:dyDescent="0.25">
      <c r="C1" t="s">
        <v>93</v>
      </c>
    </row>
    <row r="2" spans="1:3" x14ac:dyDescent="0.25">
      <c r="A2" t="s">
        <v>83</v>
      </c>
    </row>
    <row r="3" spans="1:3" x14ac:dyDescent="0.25">
      <c r="A3" t="s">
        <v>84</v>
      </c>
    </row>
    <row r="4" spans="1:3" x14ac:dyDescent="0.25">
      <c r="A4" t="s">
        <v>85</v>
      </c>
    </row>
    <row r="5" spans="1:3" x14ac:dyDescent="0.25">
      <c r="A5" t="s">
        <v>86</v>
      </c>
      <c r="B5" t="s">
        <v>88</v>
      </c>
    </row>
    <row r="6" spans="1:3" x14ac:dyDescent="0.25">
      <c r="A6" t="s">
        <v>87</v>
      </c>
      <c r="B6" t="s">
        <v>89</v>
      </c>
    </row>
    <row r="7" spans="1:3" x14ac:dyDescent="0.25">
      <c r="A7" t="s">
        <v>90</v>
      </c>
      <c r="B7" t="s">
        <v>91</v>
      </c>
    </row>
    <row r="8" spans="1:3" ht="30" x14ac:dyDescent="0.25">
      <c r="A8" t="s">
        <v>92</v>
      </c>
      <c r="B8" s="3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QUAN_LY_TON_KHO_DINH_MUC</vt:lpstr>
      <vt:lpstr>WORK_FLOW</vt:lpstr>
      <vt:lpstr>PP_TINH_GIA_XUAT_KHO</vt:lpstr>
      <vt:lpstr>HUONG_DAN_NGHIEP_VU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2024-07-05T03:57:54Z</dcterms:modified>
</cp:coreProperties>
</file>