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ICONS\GITHUB\VBA_MINI_PROJECTS\VB05_QUAN_LY_KHO\"/>
    </mc:Choice>
  </mc:AlternateContent>
  <bookViews>
    <workbookView xWindow="0" yWindow="0" windowWidth="22260" windowHeight="12645" activeTab="4"/>
  </bookViews>
  <sheets>
    <sheet name="QUAN_LY_TON_KHO_DINH_MUC" sheetId="1" r:id="rId1"/>
    <sheet name="WORK_FLOW" sheetId="2" r:id="rId2"/>
    <sheet name="PP_TINH_GIA_XUAT_KHO" sheetId="3" r:id="rId3"/>
    <sheet name="HUONG_DAN_NGHIEP_VU" sheetId="4" r:id="rId4"/>
    <sheet name="PHAN_QUYEN" sheetId="5" r:id="rId5"/>
  </sheets>
  <definedNames>
    <definedName name="_xlnm._FilterDatabase" localSheetId="4" hidden="1">PHAN_QUYEN!$A$1:$E$77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J3" i="3" s="1"/>
  <c r="I3" i="3"/>
  <c r="K3" i="3"/>
  <c r="B4" i="3"/>
  <c r="C4" i="3" s="1"/>
  <c r="B5" i="3"/>
  <c r="C5" i="3" s="1"/>
  <c r="J5" i="3" s="1"/>
  <c r="B6" i="3"/>
  <c r="C6" i="3" s="1"/>
  <c r="J6" i="3" s="1"/>
  <c r="B7" i="3"/>
  <c r="C7" i="3" s="1"/>
  <c r="J7" i="3" s="1"/>
  <c r="B8" i="3"/>
  <c r="B9" i="3"/>
  <c r="C9" i="3" s="1"/>
  <c r="J9" i="3" s="1"/>
  <c r="B10" i="3"/>
  <c r="C10" i="3" s="1"/>
  <c r="J10" i="3" s="1"/>
  <c r="B11" i="3"/>
  <c r="B12" i="3"/>
  <c r="C12" i="3" s="1"/>
  <c r="J12" i="3" s="1"/>
  <c r="B13" i="3"/>
  <c r="C13" i="3" s="1"/>
  <c r="J13" i="3" s="1"/>
  <c r="B14" i="3"/>
  <c r="B15" i="3"/>
  <c r="C15" i="3" s="1"/>
  <c r="J15" i="3" s="1"/>
  <c r="B16" i="3"/>
  <c r="C16" i="3" s="1"/>
  <c r="B17" i="3"/>
  <c r="C17" i="3" s="1"/>
  <c r="D17" i="3" s="1"/>
  <c r="B18" i="3"/>
  <c r="I18" i="3" s="1"/>
  <c r="B19" i="3"/>
  <c r="C19" i="3" s="1"/>
  <c r="J19" i="3" s="1"/>
  <c r="B20" i="3"/>
  <c r="B21" i="3"/>
  <c r="C21" i="3" s="1"/>
  <c r="J21" i="3" s="1"/>
  <c r="B22" i="3"/>
  <c r="C22" i="3" s="1"/>
  <c r="J22" i="3" s="1"/>
  <c r="B23" i="3"/>
  <c r="C23" i="3" s="1"/>
  <c r="D23" i="3" s="1"/>
  <c r="B24" i="3"/>
  <c r="B25" i="3"/>
  <c r="C25" i="3" s="1"/>
  <c r="J25" i="3" s="1"/>
  <c r="B26" i="3"/>
  <c r="B27" i="3"/>
  <c r="C27" i="3" s="1"/>
  <c r="J27" i="3" s="1"/>
  <c r="B28" i="3"/>
  <c r="C28" i="3" s="1"/>
  <c r="I21" i="3" l="1"/>
  <c r="K21" i="3" s="1"/>
  <c r="D22" i="3"/>
  <c r="C18" i="3"/>
  <c r="J18" i="3" s="1"/>
  <c r="K18" i="3" s="1"/>
  <c r="D9" i="3"/>
  <c r="I5" i="3"/>
  <c r="K5" i="3" s="1"/>
  <c r="D10" i="3"/>
  <c r="C24" i="3"/>
  <c r="J24" i="3" s="1"/>
  <c r="I9" i="3"/>
  <c r="K9" i="3" s="1"/>
  <c r="I24" i="3"/>
  <c r="D13" i="3"/>
  <c r="D7" i="3"/>
  <c r="D19" i="3"/>
  <c r="D12" i="3"/>
  <c r="I27" i="3"/>
  <c r="K27" i="3" s="1"/>
  <c r="I17" i="3"/>
  <c r="C11" i="3"/>
  <c r="J11" i="3" s="1"/>
  <c r="D5" i="3"/>
  <c r="B31" i="3"/>
  <c r="I12" i="3"/>
  <c r="K12" i="3" s="1"/>
  <c r="I4" i="3"/>
  <c r="D25" i="3"/>
  <c r="I23" i="3"/>
  <c r="I15" i="3"/>
  <c r="K15" i="3" s="1"/>
  <c r="I11" i="3"/>
  <c r="I6" i="3"/>
  <c r="K6" i="3" s="1"/>
  <c r="D28" i="3"/>
  <c r="J28" i="3"/>
  <c r="J4" i="3"/>
  <c r="D16" i="3"/>
  <c r="J16" i="3"/>
  <c r="I28" i="3"/>
  <c r="C26" i="3"/>
  <c r="J26" i="3" s="1"/>
  <c r="I22" i="3"/>
  <c r="C20" i="3"/>
  <c r="J20" i="3" s="1"/>
  <c r="I16" i="3"/>
  <c r="C14" i="3"/>
  <c r="J14" i="3" s="1"/>
  <c r="I10" i="3"/>
  <c r="C8" i="3"/>
  <c r="D27" i="3"/>
  <c r="J23" i="3"/>
  <c r="D21" i="3"/>
  <c r="J17" i="3"/>
  <c r="D15" i="3"/>
  <c r="D4" i="3"/>
  <c r="I19" i="3"/>
  <c r="I13" i="3"/>
  <c r="I7" i="3"/>
  <c r="I25" i="3"/>
  <c r="D6" i="3"/>
  <c r="B29" i="3"/>
  <c r="I26" i="3"/>
  <c r="I14" i="3"/>
  <c r="I8" i="3"/>
  <c r="I20" i="3"/>
  <c r="C29" i="3" l="1"/>
  <c r="J29" i="3" s="1"/>
  <c r="K17" i="3"/>
  <c r="K11" i="3"/>
  <c r="K24" i="3"/>
  <c r="D18" i="3"/>
  <c r="D24" i="3"/>
  <c r="D14" i="3"/>
  <c r="D11" i="3"/>
  <c r="D20" i="3"/>
  <c r="K4" i="3"/>
  <c r="L4" i="3" s="1"/>
  <c r="M4" i="3" s="1"/>
  <c r="L5" i="3"/>
  <c r="M5" i="3" s="1"/>
  <c r="K23" i="3"/>
  <c r="D26" i="3"/>
  <c r="J8" i="3"/>
  <c r="K8" i="3" s="1"/>
  <c r="D8" i="3"/>
  <c r="K10" i="3"/>
  <c r="K28" i="3"/>
  <c r="K26" i="3"/>
  <c r="K13" i="3"/>
  <c r="K16" i="3"/>
  <c r="K20" i="3"/>
  <c r="K14" i="3"/>
  <c r="K19" i="3"/>
  <c r="K25" i="3"/>
  <c r="I31" i="3"/>
  <c r="K7" i="3"/>
  <c r="I29" i="3"/>
  <c r="K22" i="3"/>
  <c r="E16" i="3" l="1"/>
  <c r="F16" i="3" s="1"/>
  <c r="E10" i="3"/>
  <c r="F10" i="3" s="1"/>
  <c r="E13" i="3"/>
  <c r="F13" i="3" s="1"/>
  <c r="E19" i="3"/>
  <c r="F19" i="3" s="1"/>
  <c r="E17" i="3"/>
  <c r="F17" i="3" s="1"/>
  <c r="E26" i="3"/>
  <c r="F26" i="3" s="1"/>
  <c r="L22" i="3"/>
  <c r="M22" i="3" s="1"/>
  <c r="L19" i="3"/>
  <c r="M19" i="3" s="1"/>
  <c r="L18" i="3"/>
  <c r="M18" i="3" s="1"/>
  <c r="L12" i="3"/>
  <c r="M12" i="3" s="1"/>
  <c r="L26" i="3"/>
  <c r="M26" i="3" s="1"/>
  <c r="L10" i="3"/>
  <c r="M10" i="3" s="1"/>
  <c r="L25" i="3"/>
  <c r="M25" i="3" s="1"/>
  <c r="E25" i="3"/>
  <c r="F25" i="3" s="1"/>
  <c r="L24" i="3"/>
  <c r="M24" i="3" s="1"/>
  <c r="D29" i="3"/>
  <c r="E11" i="3"/>
  <c r="F11" i="3" s="1"/>
  <c r="E27" i="3"/>
  <c r="F27" i="3" s="1"/>
  <c r="E21" i="3"/>
  <c r="F21" i="3" s="1"/>
  <c r="E20" i="3"/>
  <c r="F20" i="3" s="1"/>
  <c r="E8" i="3"/>
  <c r="F8" i="3" s="1"/>
  <c r="E15" i="3"/>
  <c r="F15" i="3" s="1"/>
  <c r="E24" i="3"/>
  <c r="F24" i="3" s="1"/>
  <c r="K29" i="3"/>
  <c r="E18" i="3"/>
  <c r="F18" i="3" s="1"/>
  <c r="E28" i="3"/>
  <c r="E12" i="3"/>
  <c r="F12" i="3" s="1"/>
  <c r="L6" i="3"/>
  <c r="M6" i="3" s="1"/>
  <c r="L7" i="3"/>
  <c r="M7" i="3" s="1"/>
  <c r="E23" i="3"/>
  <c r="F23" i="3" s="1"/>
  <c r="E14" i="3"/>
  <c r="F14" i="3" s="1"/>
  <c r="E22" i="3"/>
  <c r="F22" i="3" s="1"/>
  <c r="L28" i="3"/>
  <c r="E6" i="3"/>
  <c r="F6" i="3" s="1"/>
  <c r="E4" i="3"/>
  <c r="F4" i="3" s="1"/>
  <c r="E9" i="3"/>
  <c r="F9" i="3" s="1"/>
  <c r="E5" i="3"/>
  <c r="F5" i="3" s="1"/>
  <c r="E7" i="3"/>
  <c r="F7" i="3" s="1"/>
  <c r="L16" i="3"/>
  <c r="M16" i="3" s="1"/>
  <c r="L20" i="3"/>
  <c r="M20" i="3" s="1"/>
  <c r="L9" i="3"/>
  <c r="M9" i="3" s="1"/>
  <c r="L11" i="3"/>
  <c r="M11" i="3" s="1"/>
  <c r="L8" i="3"/>
  <c r="M8" i="3" s="1"/>
  <c r="L15" i="3"/>
  <c r="M15" i="3" s="1"/>
  <c r="L21" i="3"/>
  <c r="M21" i="3" s="1"/>
  <c r="L17" i="3"/>
  <c r="M17" i="3" s="1"/>
  <c r="L14" i="3"/>
  <c r="M14" i="3" s="1"/>
  <c r="L27" i="3"/>
  <c r="M27" i="3" s="1"/>
  <c r="L23" i="3"/>
  <c r="M23" i="3" s="1"/>
  <c r="L13" i="3"/>
  <c r="M13" i="3" s="1"/>
  <c r="C31" i="3" l="1"/>
  <c r="D31" i="3" s="1"/>
  <c r="F28" i="3"/>
  <c r="F29" i="3" s="1"/>
  <c r="J31" i="3"/>
  <c r="K31" i="3" s="1"/>
  <c r="M28" i="3"/>
  <c r="M29" i="3" s="1"/>
  <c r="M34" i="3" l="1"/>
</calcChain>
</file>

<file path=xl/sharedStrings.xml><?xml version="1.0" encoding="utf-8"?>
<sst xmlns="http://schemas.openxmlformats.org/spreadsheetml/2006/main" count="437" uniqueCount="120">
  <si>
    <t>I. CÁC ĐIỂM CẦN GHI NHỚ</t>
  </si>
  <si>
    <t xml:space="preserve"> - Có thể tìm trực tiếp từ Database thông qua store procedure, nhưng sợ mạng yếu, bị lag, nên các dữ liệu cần thiết, đưa về sheet trên Excel để tìm kiếm</t>
  </si>
  <si>
    <t>TB_FINISHED_PRODUCT_STOCK_ISSUED</t>
  </si>
  <si>
    <t>TB_FINISHED_PRODUCT_STOCK_RECEIVED</t>
  </si>
  <si>
    <t>TB_FINISHED_PRODUCT_STOCK_ISSUED_TEMP</t>
  </si>
  <si>
    <t>TB_FINISHED_PRODUCT_STOCK_RECEIVED_TEMP</t>
  </si>
  <si>
    <t>TB_FINISHED_PRODUCT_STOCK_RETURNED_TEMP</t>
  </si>
  <si>
    <t>TB_FINISHED_PRODUCT_STOCK_RETURNED</t>
  </si>
  <si>
    <t>TB_FINISHED_PRODUCT_CATEGORIES</t>
  </si>
  <si>
    <t>TB_FINISHED_PRODUCT_OPENING_BALANCE</t>
  </si>
  <si>
    <t>TB_OBJECT_CLIENTS</t>
  </si>
  <si>
    <t>TB_OBJECT_SUPPLIER</t>
  </si>
  <si>
    <t xml:space="preserve"> - Luồng dữ liệu: đi từ nhóm 1 ==&gt; 2 ==&gt; 3 ==&gt; 4</t>
  </si>
  <si>
    <t>VIEW_FINISHED_PRODUCT_STOCK_RECEIVED</t>
  </si>
  <si>
    <t>VIEW_FINISHED_PRODUCT_STOCK_RECEIVED_LOG</t>
  </si>
  <si>
    <t>VIEW_FINISHED_PRODUCT_STOCK_ISSUED_LOG</t>
  </si>
  <si>
    <t>VIEW_FINISHED_PRODUCT_STOCK_ISSUED</t>
  </si>
  <si>
    <t>VIEW_FINISHED_PRODUCT_STOCK_RETURNED</t>
  </si>
  <si>
    <t>VIEW_FINISHED_PRODUCT_STOCK_RETURNED_LOG</t>
  </si>
  <si>
    <t>VIEW_FINISHED_PRODUCT_REPORT_STANDARD</t>
  </si>
  <si>
    <t>VIEW_FINISHED_PRODUCT_REPORT_STYLE_01</t>
  </si>
  <si>
    <t>VIEW_FINISHED_PRODUCT_REPORT_DETAILS_FROM_LOGS</t>
  </si>
  <si>
    <t>TB_FINISHED_PRODUCT_UNIT_PRICE</t>
  </si>
  <si>
    <t>MỤC ĐÍCH</t>
  </si>
  <si>
    <t>Thu nhập dữ liệu từ người dùng</t>
  </si>
  <si>
    <t>NHÓM 1: CÁC BẢNG THU THẬP DỮ LIỆU</t>
  </si>
  <si>
    <t>NHÓM 4: CÁC BẢNG ĐƯỢC TỰ ĐỘNG ĐỔ DỮ LIỆU VỀ</t>
  </si>
  <si>
    <t>NHÓM 3: CÁC VIEW BÁO CÁO TỰ ĐỘNG</t>
  </si>
  <si>
    <t>NHÓM 2: CÁC BẢNG DỮ LIỆU ĐẦU KỲ, DANH MỤC</t>
  </si>
  <si>
    <t>Danh sách thành phẩm</t>
  </si>
  <si>
    <t>Số liệu đầu kỳ</t>
  </si>
  <si>
    <t>Danh sách khách hàng</t>
  </si>
  <si>
    <t>Danh sách nhà cung cấp</t>
  </si>
  <si>
    <t>Tự động tập hợp tổng hợp: tổng số lượng, tổng giá trị theo mã thành phẩm</t>
  </si>
  <si>
    <t>Tự động tập hợp chi tiết: số lượng, giá trị theo mã thành phẩm</t>
  </si>
  <si>
    <t>Báo cáo nhập xuất tồn: tách riêng giá trị và số lượng hoàn nhập</t>
  </si>
  <si>
    <t>Báo cáo nhập xuất tồn: tiêu chuẩn</t>
  </si>
  <si>
    <t>Nhập ký nhập-xuất-hoàn chi tiết theo từng mã thành phẩm</t>
  </si>
  <si>
    <t>Tự động tính đơn giá tại thời điểm nhập, đưa dữ liệu đơn giá vào phiếu xuất</t>
  </si>
  <si>
    <t>Nhật ký nhập-xuất-tồn xưởng số 06</t>
  </si>
  <si>
    <t>Số lượng tồn đầu kỳ xưởng số 06</t>
  </si>
  <si>
    <t>Nhật ký nhập-xuất-tồn xưởng số 05</t>
  </si>
  <si>
    <t>Số lượng tồn đầu kỳ xưởng số 05</t>
  </si>
  <si>
    <t>Nhật ký nhập-xuất-tồn xưởng số 04</t>
  </si>
  <si>
    <t>Số lượng tồn đầu kỳ xưởng số 04</t>
  </si>
  <si>
    <t>Nhật ký nhập-xuất-tồn xưởng số 03</t>
  </si>
  <si>
    <t>Số lượng tồn đầu kỳ xưởng số 03</t>
  </si>
  <si>
    <t>Nhật ký nhập-xuất-tồn xưởng số 02</t>
  </si>
  <si>
    <t>Số lượng tồn đầu kỳ xưởng số 02</t>
  </si>
  <si>
    <t>Nhật ký nhập-xuất-tồn xưởng số 01</t>
  </si>
  <si>
    <t>Số lượng tồn đầu kỳ xưởng số 01</t>
  </si>
  <si>
    <t>Bảng định mức thành phẩm</t>
  </si>
  <si>
    <t>Nhật ký nhập-xuất-tồn kho phế liệu</t>
  </si>
  <si>
    <t>Số lượng tồn đầu kỳ kho phế liệu</t>
  </si>
  <si>
    <t>Danh mục phế liệu</t>
  </si>
  <si>
    <t>Nhật ký nhập-xuất-tồn kho thứ liệu</t>
  </si>
  <si>
    <t>Số lượng tồn đầu kỳ kho thứ liệu</t>
  </si>
  <si>
    <t>Danh mục thứ liệu</t>
  </si>
  <si>
    <t>Nhật ký nhập-xuất-tồn kho chi tiết</t>
  </si>
  <si>
    <t>Số lượng tồn đầu kỳ kho chi tiết</t>
  </si>
  <si>
    <t>Danh mục chi tiết</t>
  </si>
  <si>
    <t>Nhật ký nhập-xuất-tồn kho nguyên liệu phụ</t>
  </si>
  <si>
    <t>Số lượng tồn đầu kỳ kho nguyên liệu phụ</t>
  </si>
  <si>
    <t>Danh mục nguyên liệu phụ</t>
  </si>
  <si>
    <t>Nhật ký nhập-xuất-tồn kho nguyên liệu chính</t>
  </si>
  <si>
    <t>Số lượng tồn đầu kỳ kho nguyên liệu chính</t>
  </si>
  <si>
    <t>Danh mục nguyên liệu chính</t>
  </si>
  <si>
    <t>Nhật ký nhập-xuất-tồn kho thành phẩm</t>
  </si>
  <si>
    <t>Số lượng tồn đầu kỳ kho thành phẩm</t>
  </si>
  <si>
    <t>Danh mục thành phẩm</t>
  </si>
  <si>
    <t>Cuối kỳ</t>
  </si>
  <si>
    <t>Tổng</t>
  </si>
  <si>
    <t>Phát sinh</t>
  </si>
  <si>
    <t>Đầu kỳ</t>
  </si>
  <si>
    <t>Giá trị xuất</t>
  </si>
  <si>
    <t>Đơn giá xuất</t>
  </si>
  <si>
    <t>Giá trị nhập</t>
  </si>
  <si>
    <t>Đơn giá nhập</t>
  </si>
  <si>
    <t>số lượng</t>
  </si>
  <si>
    <t>PP. BÌNH QUÂN GIA QUYỀN SAU MỖI LẦN NHẬP</t>
  </si>
  <si>
    <t>PP. BÌNH QUÂN GIA QUYỀN CUỐI KỲ</t>
  </si>
  <si>
    <t>Chênh lệch giá trị xuất kho ====&gt;</t>
  </si>
  <si>
    <t>Nhập kho</t>
  </si>
  <si>
    <t>Xuất kho</t>
  </si>
  <si>
    <t>Hoàn Nhập</t>
  </si>
  <si>
    <t>Kiểm kê dư</t>
  </si>
  <si>
    <t>Kiểm kê thiếu</t>
  </si>
  <si>
    <t>Làm phiếu hoàn nhập</t>
  </si>
  <si>
    <t>Làm phiếu xuất kho</t>
  </si>
  <si>
    <t>Chuyển mã</t>
  </si>
  <si>
    <t>Làm phiếu xuất kho, sau đó làm phiếu nhập kho mã đó, đơn giá nhập bằng đơn giá xuất</t>
  </si>
  <si>
    <t>In phiếu</t>
  </si>
  <si>
    <t>M</t>
  </si>
  <si>
    <t>Chỉ cho in phiếu sau khi phiếu đã được lưu (nút in trên màn hình sổ chi tiết)
==&gt; tránh trường hợp chưa lưu phiếu, nhưng đã in</t>
  </si>
  <si>
    <t>Ứng dụng cho việc import nhiều dòng</t>
  </si>
  <si>
    <t>Bộ phận kế hoạch</t>
  </si>
  <si>
    <t>Bảng danh mục kho thành phẩm</t>
  </si>
  <si>
    <t>Bảng định mức phân bổ</t>
  </si>
  <si>
    <t>QUYỀN</t>
  </si>
  <si>
    <t>Xem</t>
  </si>
  <si>
    <t>Sửa</t>
  </si>
  <si>
    <t>Xoá</t>
  </si>
  <si>
    <t>YES/NO</t>
  </si>
  <si>
    <t>YES</t>
  </si>
  <si>
    <t>NO</t>
  </si>
  <si>
    <t>Bảng danh mục kho chi tiết</t>
  </si>
  <si>
    <t>Bảng danh mục kho NVL chính</t>
  </si>
  <si>
    <t>Bảng danh mục kho NVL phụ</t>
  </si>
  <si>
    <t>Bảng danh mục kho thứ liệu</t>
  </si>
  <si>
    <t>Bảng danh mục kho phế liệu</t>
  </si>
  <si>
    <t>Tạo mới</t>
  </si>
  <si>
    <t>DIỄN GIẢI</t>
  </si>
  <si>
    <t>Bảng danh sách nhà cung cấp</t>
  </si>
  <si>
    <t>Bảng danh sách khách hàng</t>
  </si>
  <si>
    <t>TÊN BẢNG</t>
  </si>
  <si>
    <t>BỘ PHẬN</t>
  </si>
  <si>
    <t>Bộ phận kế toán kho</t>
  </si>
  <si>
    <r>
      <t xml:space="preserve">Được phép tạo mới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</si>
  <si>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r>
      <t xml:space="preserve">Được phép sửa đổi </t>
    </r>
    <r>
      <rPr>
        <b/>
        <sz val="14"/>
        <color theme="1"/>
        <rFont val="Calibri"/>
        <family val="2"/>
        <scheme val="minor"/>
      </rPr>
      <t>khi và chỉ khi có yêu cầu bằng văn bản</t>
    </r>
    <r>
      <rPr>
        <sz val="14"/>
        <color theme="1"/>
        <rFont val="Calibri"/>
        <family val="2"/>
        <scheme val="minor"/>
      </rPr>
      <t xml:space="preserve"> được duyệt</t>
    </r>
  </si>
  <si>
    <t>Bộ phận kinh doanh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</si>
</sst>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0"/>
      <name val="Times New Roman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3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vertical="top"/>
    </xf>
    <xf numFmtId="0" fontId="3" fillId="0" borderId="0" xfId="1"/>
    <xf numFmtId="0" fontId="2" fillId="0" borderId="0" xfId="3"/>
    <xf numFmtId="0" fontId="2" fillId="0" borderId="0" xfId="3" applyBorder="1"/>
    <xf numFmtId="43" fontId="0" fillId="0" borderId="0" xfId="4" applyNumberFormat="1" applyFont="1" applyFill="1" applyBorder="1"/>
    <xf numFmtId="43" fontId="0" fillId="4" borderId="0" xfId="4" applyNumberFormat="1" applyFont="1" applyFill="1" applyBorder="1"/>
    <xf numFmtId="164" fontId="2" fillId="4" borderId="0" xfId="3" applyNumberFormat="1" applyFill="1" applyBorder="1"/>
    <xf numFmtId="0" fontId="2" fillId="0" borderId="0" xfId="3" applyFill="1" applyBorder="1"/>
    <xf numFmtId="43" fontId="0" fillId="4" borderId="3" xfId="4" applyNumberFormat="1" applyFont="1" applyFill="1" applyBorder="1"/>
    <xf numFmtId="43" fontId="0" fillId="0" borderId="3" xfId="4" applyNumberFormat="1" applyFont="1" applyFill="1" applyBorder="1"/>
    <xf numFmtId="164" fontId="2" fillId="4" borderId="3" xfId="3" applyNumberFormat="1" applyFill="1" applyBorder="1"/>
    <xf numFmtId="0" fontId="2" fillId="0" borderId="3" xfId="3" applyBorder="1"/>
    <xf numFmtId="0" fontId="2" fillId="0" borderId="0" xfId="3" applyFill="1"/>
    <xf numFmtId="43" fontId="0" fillId="4" borderId="0" xfId="4" applyNumberFormat="1" applyFont="1" applyFill="1"/>
    <xf numFmtId="0" fontId="2" fillId="4" borderId="0" xfId="3" applyFill="1"/>
    <xf numFmtId="43" fontId="0" fillId="0" borderId="0" xfId="4" applyNumberFormat="1" applyFont="1" applyFill="1"/>
    <xf numFmtId="0" fontId="2" fillId="4" borderId="3" xfId="3" applyFill="1" applyBorder="1"/>
    <xf numFmtId="0" fontId="2" fillId="0" borderId="3" xfId="3" applyFill="1" applyBorder="1"/>
    <xf numFmtId="164" fontId="0" fillId="0" borderId="0" xfId="4" applyNumberFormat="1" applyFont="1"/>
    <xf numFmtId="164" fontId="0" fillId="4" borderId="0" xfId="4" applyNumberFormat="1" applyFont="1" applyFill="1" applyBorder="1"/>
    <xf numFmtId="43" fontId="0" fillId="4" borderId="0" xfId="4" applyFont="1" applyFill="1" applyBorder="1"/>
    <xf numFmtId="164" fontId="0" fillId="0" borderId="0" xfId="4" applyNumberFormat="1" applyFont="1" applyBorder="1"/>
    <xf numFmtId="0" fontId="6" fillId="3" borderId="0" xfId="2"/>
    <xf numFmtId="0" fontId="1" fillId="0" borderId="0" xfId="3" applyFont="1"/>
    <xf numFmtId="0" fontId="4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3" borderId="1" xfId="2" applyBorder="1" applyAlignment="1">
      <alignment vertical="top"/>
    </xf>
    <xf numFmtId="0" fontId="6" fillId="3" borderId="1" xfId="2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/>
    <xf numFmtId="0" fontId="7" fillId="0" borderId="4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</cellXfs>
  <cellStyles count="5">
    <cellStyle name="Accent5" xfId="2" builtinId="45"/>
    <cellStyle name="Comma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ĐƠN GIÁ XUẤT KHO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BQ cuối kỳ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PP_TINH_GIA_XUAT_KHO!$E$4:$E$28</c:f>
              <c:numCache>
                <c:formatCode>_(* #,##0.00_);_(* \(#,##0.00\);_(* "-"??_);_(@_)</c:formatCode>
                <c:ptCount val="25"/>
                <c:pt idx="0">
                  <c:v>5.0900822867042006</c:v>
                </c:pt>
                <c:pt idx="1">
                  <c:v>5.0900822867042006</c:v>
                </c:pt>
                <c:pt idx="2">
                  <c:v>5.0900822867042006</c:v>
                </c:pt>
                <c:pt idx="3">
                  <c:v>5.0900822867042006</c:v>
                </c:pt>
                <c:pt idx="4">
                  <c:v>5.0900822867042006</c:v>
                </c:pt>
                <c:pt idx="5">
                  <c:v>5.0900822867042006</c:v>
                </c:pt>
                <c:pt idx="6">
                  <c:v>5.0900822867042006</c:v>
                </c:pt>
                <c:pt idx="7">
                  <c:v>5.0900822867042006</c:v>
                </c:pt>
                <c:pt idx="8">
                  <c:v>5.0900822867042006</c:v>
                </c:pt>
                <c:pt idx="9">
                  <c:v>5.0900822867042006</c:v>
                </c:pt>
                <c:pt idx="10">
                  <c:v>5.0900822867042006</c:v>
                </c:pt>
                <c:pt idx="11">
                  <c:v>5.0900822867042006</c:v>
                </c:pt>
                <c:pt idx="12">
                  <c:v>5.0900822867042006</c:v>
                </c:pt>
                <c:pt idx="13">
                  <c:v>5.0900822867042006</c:v>
                </c:pt>
                <c:pt idx="14">
                  <c:v>5.0900822867042006</c:v>
                </c:pt>
                <c:pt idx="15">
                  <c:v>5.0900822867042006</c:v>
                </c:pt>
                <c:pt idx="16">
                  <c:v>5.0900822867042006</c:v>
                </c:pt>
                <c:pt idx="17">
                  <c:v>5.0900822867042006</c:v>
                </c:pt>
                <c:pt idx="18">
                  <c:v>5.0900822867042006</c:v>
                </c:pt>
                <c:pt idx="19">
                  <c:v>5.0900822867042006</c:v>
                </c:pt>
                <c:pt idx="20">
                  <c:v>5.0900822867042006</c:v>
                </c:pt>
                <c:pt idx="21">
                  <c:v>5.0900822867042006</c:v>
                </c:pt>
                <c:pt idx="22">
                  <c:v>5.0900822867042006</c:v>
                </c:pt>
                <c:pt idx="23">
                  <c:v>5.0900822867042006</c:v>
                </c:pt>
                <c:pt idx="24">
                  <c:v>5.0900822867042006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C8E-8036-34C770576DE6}"/>
            </c:ext>
          </c:extLst>
        </c:ser>
        <c:ser>
          <c:idx val="1"/>
          <c:order val="1"/>
          <c:tx>
            <c:v>BQ liên hoàn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PP_TINH_GIA_XUAT_KHO!$L$4:$L$28</c:f>
              <c:numCache>
                <c:formatCode>_(* #,##0.00_);_(* \(#,##0.00\);_(* "-"??_);_(@_)</c:formatCode>
                <c:ptCount val="25"/>
                <c:pt idx="0">
                  <c:v>5.0988593155893538</c:v>
                </c:pt>
                <c:pt idx="1">
                  <c:v>5.0988593155893538</c:v>
                </c:pt>
                <c:pt idx="2">
                  <c:v>5.2348668280871671</c:v>
                </c:pt>
                <c:pt idx="3">
                  <c:v>5.3679104477611936</c:v>
                </c:pt>
                <c:pt idx="4">
                  <c:v>5.3657270029673594</c:v>
                </c:pt>
                <c:pt idx="5">
                  <c:v>5.2426160337552741</c:v>
                </c:pt>
                <c:pt idx="6">
                  <c:v>5.2426160337552741</c:v>
                </c:pt>
                <c:pt idx="7">
                  <c:v>5.2240259740259738</c:v>
                </c:pt>
                <c:pt idx="8">
                  <c:v>5.2137546468401483</c:v>
                </c:pt>
                <c:pt idx="9">
                  <c:v>5.1503229594832645</c:v>
                </c:pt>
                <c:pt idx="10">
                  <c:v>5.1482339316734222</c:v>
                </c:pt>
                <c:pt idx="11">
                  <c:v>5.2082884822389666</c:v>
                </c:pt>
                <c:pt idx="12">
                  <c:v>5.2065101387406614</c:v>
                </c:pt>
                <c:pt idx="13">
                  <c:v>5.2065101387406614</c:v>
                </c:pt>
                <c:pt idx="14">
                  <c:v>5.1919642857142856</c:v>
                </c:pt>
                <c:pt idx="15">
                  <c:v>5.1919642857142856</c:v>
                </c:pt>
                <c:pt idx="16">
                  <c:v>5.1919642857142856</c:v>
                </c:pt>
                <c:pt idx="17">
                  <c:v>5.1825787401574805</c:v>
                </c:pt>
                <c:pt idx="18">
                  <c:v>5.2278010227801026</c:v>
                </c:pt>
                <c:pt idx="19">
                  <c:v>5.2278010227801026</c:v>
                </c:pt>
                <c:pt idx="20">
                  <c:v>5.2278010227801026</c:v>
                </c:pt>
                <c:pt idx="21">
                  <c:v>5.2086956521739127</c:v>
                </c:pt>
                <c:pt idx="22">
                  <c:v>5.2086956521739127</c:v>
                </c:pt>
                <c:pt idx="23">
                  <c:v>5.2086956521739127</c:v>
                </c:pt>
                <c:pt idx="24">
                  <c:v>5.0900822867042006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C8E-8036-34C770576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408768"/>
        <c:axId val="314404192"/>
      </c:lineChart>
      <c:catAx>
        <c:axId val="314408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14404192"/>
        <c:crosses val="autoZero"/>
        <c:auto val="1"/>
        <c:lblAlgn val="ctr"/>
        <c:lblOffset val="100"/>
        <c:noMultiLvlLbl val="0"/>
      </c:catAx>
      <c:valAx>
        <c:axId val="31440419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7</xdr:row>
      <xdr:rowOff>114300</xdr:rowOff>
    </xdr:from>
    <xdr:to>
      <xdr:col>2</xdr:col>
      <xdr:colOff>419099</xdr:colOff>
      <xdr:row>11</xdr:row>
      <xdr:rowOff>28575</xdr:rowOff>
    </xdr:to>
    <xdr:grpSp>
      <xdr:nvGrpSpPr>
        <xdr:cNvPr id="2" name="Group 1"/>
        <xdr:cNvGrpSpPr/>
      </xdr:nvGrpSpPr>
      <xdr:grpSpPr>
        <a:xfrm>
          <a:off x="66674" y="1781175"/>
          <a:ext cx="1571625" cy="866775"/>
          <a:chOff x="1609724" y="409575"/>
          <a:chExt cx="1876425" cy="866775"/>
        </a:xfrm>
      </xdr:grpSpPr>
      <xdr:sp macro="" textlink="">
        <xdr:nvSpPr>
          <xdr:cNvPr id="3" name="Rounded Rectangle 2"/>
          <xdr:cNvSpPr/>
        </xdr:nvSpPr>
        <xdr:spPr>
          <a:xfrm>
            <a:off x="160972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THÀNH</a:t>
            </a:r>
            <a:r>
              <a:rPr lang="en-US" sz="1400" baseline="0"/>
              <a:t> PHẨM</a:t>
            </a:r>
            <a:endParaRPr lang="en-US" sz="14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0972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7</xdr:row>
      <xdr:rowOff>114300</xdr:rowOff>
    </xdr:from>
    <xdr:to>
      <xdr:col>5</xdr:col>
      <xdr:colOff>272414</xdr:colOff>
      <xdr:row>11</xdr:row>
      <xdr:rowOff>28575</xdr:rowOff>
    </xdr:to>
    <xdr:grpSp>
      <xdr:nvGrpSpPr>
        <xdr:cNvPr id="5" name="Group 4"/>
        <xdr:cNvGrpSpPr/>
      </xdr:nvGrpSpPr>
      <xdr:grpSpPr>
        <a:xfrm>
          <a:off x="1824989" y="1781175"/>
          <a:ext cx="1495425" cy="866775"/>
          <a:chOff x="3876674" y="352425"/>
          <a:chExt cx="1876425" cy="866775"/>
        </a:xfrm>
      </xdr:grpSpPr>
      <xdr:sp macro="" textlink="">
        <xdr:nvSpPr>
          <xdr:cNvPr id="6" name="Rounded Rectangle 5"/>
          <xdr:cNvSpPr/>
        </xdr:nvSpPr>
        <xdr:spPr>
          <a:xfrm>
            <a:off x="3876674" y="3524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CHÍNH</a:t>
            </a:r>
            <a:endParaRPr lang="en-US" sz="1400"/>
          </a:p>
        </xdr:txBody>
      </xdr:sp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76674" y="3524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7</xdr:row>
      <xdr:rowOff>114300</xdr:rowOff>
    </xdr:from>
    <xdr:to>
      <xdr:col>8</xdr:col>
      <xdr:colOff>125729</xdr:colOff>
      <xdr:row>11</xdr:row>
      <xdr:rowOff>28575</xdr:rowOff>
    </xdr:to>
    <xdr:grpSp>
      <xdr:nvGrpSpPr>
        <xdr:cNvPr id="8" name="Group 7"/>
        <xdr:cNvGrpSpPr/>
      </xdr:nvGrpSpPr>
      <xdr:grpSpPr>
        <a:xfrm>
          <a:off x="3583304" y="1781175"/>
          <a:ext cx="1419225" cy="866775"/>
          <a:chOff x="6438899" y="390525"/>
          <a:chExt cx="1876425" cy="866775"/>
        </a:xfrm>
      </xdr:grpSpPr>
      <xdr:sp macro="" textlink="">
        <xdr:nvSpPr>
          <xdr:cNvPr id="9" name="Rounded Rectangle 8"/>
          <xdr:cNvSpPr/>
        </xdr:nvSpPr>
        <xdr:spPr>
          <a:xfrm>
            <a:off x="6438899" y="39052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NGUYÊN</a:t>
            </a:r>
            <a:r>
              <a:rPr lang="en-US" sz="1400" baseline="0"/>
              <a:t> LIỆU PHỤ</a:t>
            </a:r>
            <a:endParaRPr lang="en-US" sz="1400"/>
          </a:p>
        </xdr:txBody>
      </xdr:sp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38899" y="39052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7</xdr:row>
      <xdr:rowOff>114300</xdr:rowOff>
    </xdr:from>
    <xdr:to>
      <xdr:col>10</xdr:col>
      <xdr:colOff>607694</xdr:colOff>
      <xdr:row>11</xdr:row>
      <xdr:rowOff>28575</xdr:rowOff>
    </xdr:to>
    <xdr:grpSp>
      <xdr:nvGrpSpPr>
        <xdr:cNvPr id="11" name="Group 10"/>
        <xdr:cNvGrpSpPr/>
      </xdr:nvGrpSpPr>
      <xdr:grpSpPr>
        <a:xfrm>
          <a:off x="5265419" y="1781175"/>
          <a:ext cx="1438275" cy="866775"/>
          <a:chOff x="9039224" y="523875"/>
          <a:chExt cx="1876425" cy="866775"/>
        </a:xfrm>
      </xdr:grpSpPr>
      <xdr:sp macro="" textlink="">
        <xdr:nvSpPr>
          <xdr:cNvPr id="12" name="Rounded Rectangle 11"/>
          <xdr:cNvSpPr/>
        </xdr:nvSpPr>
        <xdr:spPr>
          <a:xfrm>
            <a:off x="9039224" y="5238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CHI TIẾT</a:t>
            </a:r>
          </a:p>
        </xdr:txBody>
      </xdr:sp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039224" y="5238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7</xdr:row>
      <xdr:rowOff>114300</xdr:rowOff>
    </xdr:from>
    <xdr:to>
      <xdr:col>13</xdr:col>
      <xdr:colOff>594359</xdr:colOff>
      <xdr:row>11</xdr:row>
      <xdr:rowOff>28575</xdr:rowOff>
    </xdr:to>
    <xdr:grpSp>
      <xdr:nvGrpSpPr>
        <xdr:cNvPr id="14" name="Group 13"/>
        <xdr:cNvGrpSpPr/>
      </xdr:nvGrpSpPr>
      <xdr:grpSpPr>
        <a:xfrm>
          <a:off x="6947534" y="1781175"/>
          <a:ext cx="1571625" cy="866775"/>
          <a:chOff x="11496674" y="400050"/>
          <a:chExt cx="1876425" cy="866775"/>
        </a:xfrm>
      </xdr:grpSpPr>
      <xdr:sp macro="" textlink="">
        <xdr:nvSpPr>
          <xdr:cNvPr id="15" name="Rounded Rectangle 14"/>
          <xdr:cNvSpPr/>
        </xdr:nvSpPr>
        <xdr:spPr>
          <a:xfrm>
            <a:off x="11496674" y="400050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THỨ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6" name="Picture 15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96674" y="400050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7</xdr:row>
      <xdr:rowOff>114300</xdr:rowOff>
    </xdr:from>
    <xdr:to>
      <xdr:col>16</xdr:col>
      <xdr:colOff>447674</xdr:colOff>
      <xdr:row>11</xdr:row>
      <xdr:rowOff>28575</xdr:rowOff>
    </xdr:to>
    <xdr:grpSp>
      <xdr:nvGrpSpPr>
        <xdr:cNvPr id="17" name="Group 16"/>
        <xdr:cNvGrpSpPr/>
      </xdr:nvGrpSpPr>
      <xdr:grpSpPr>
        <a:xfrm>
          <a:off x="8629649" y="1781175"/>
          <a:ext cx="1571625" cy="866775"/>
          <a:chOff x="13706474" y="409575"/>
          <a:chExt cx="1876425" cy="866775"/>
        </a:xfrm>
      </xdr:grpSpPr>
      <xdr:sp macro="" textlink="">
        <xdr:nvSpPr>
          <xdr:cNvPr id="18" name="Rounded Rectangle 17"/>
          <xdr:cNvSpPr/>
        </xdr:nvSpPr>
        <xdr:spPr>
          <a:xfrm>
            <a:off x="13706474" y="409575"/>
            <a:ext cx="1876425" cy="866775"/>
          </a:xfrm>
          <a:prstGeom prst="roundRect">
            <a:avLst/>
          </a:prstGeom>
        </xdr:spPr>
        <xdr:style>
          <a:lnRef idx="1">
            <a:schemeClr val="accent5"/>
          </a:lnRef>
          <a:fillRef idx="3">
            <a:schemeClr val="accent5"/>
          </a:fillRef>
          <a:effectRef idx="2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KHO </a:t>
            </a:r>
            <a:br>
              <a:rPr lang="en-US" sz="1400"/>
            </a:br>
            <a:r>
              <a:rPr lang="en-US" sz="1400"/>
              <a:t>PHẾ</a:t>
            </a:r>
            <a:r>
              <a:rPr lang="en-US" sz="1400" baseline="0"/>
              <a:t> LIỆU</a:t>
            </a:r>
            <a:endParaRPr lang="en-US" sz="1400"/>
          </a:p>
        </xdr:txBody>
      </xdr:sp>
      <xdr:pic>
        <xdr:nvPicPr>
          <xdr:cNvPr id="19" name="Picture 18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06474" y="409575"/>
            <a:ext cx="428625" cy="42862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66674</xdr:colOff>
      <xdr:row>19</xdr:row>
      <xdr:rowOff>114300</xdr:rowOff>
    </xdr:from>
    <xdr:to>
      <xdr:col>2</xdr:col>
      <xdr:colOff>419099</xdr:colOff>
      <xdr:row>23</xdr:row>
      <xdr:rowOff>28575</xdr:rowOff>
    </xdr:to>
    <xdr:grpSp>
      <xdr:nvGrpSpPr>
        <xdr:cNvPr id="20" name="Group 19"/>
        <xdr:cNvGrpSpPr/>
      </xdr:nvGrpSpPr>
      <xdr:grpSpPr>
        <a:xfrm>
          <a:off x="66674" y="4638675"/>
          <a:ext cx="1571625" cy="866775"/>
          <a:chOff x="3428999" y="3590925"/>
          <a:chExt cx="1876425" cy="866775"/>
        </a:xfrm>
      </xdr:grpSpPr>
      <xdr:sp macro="" textlink="">
        <xdr:nvSpPr>
          <xdr:cNvPr id="21" name="Rounded Rectangle 20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1</a:t>
            </a:r>
            <a:endParaRPr lang="en-US" sz="1400"/>
          </a:p>
        </xdr:txBody>
      </xdr:sp>
      <xdr:pic>
        <xdr:nvPicPr>
          <xdr:cNvPr id="22" name="Picture 21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605789</xdr:colOff>
      <xdr:row>19</xdr:row>
      <xdr:rowOff>114300</xdr:rowOff>
    </xdr:from>
    <xdr:to>
      <xdr:col>5</xdr:col>
      <xdr:colOff>272414</xdr:colOff>
      <xdr:row>23</xdr:row>
      <xdr:rowOff>28575</xdr:rowOff>
    </xdr:to>
    <xdr:grpSp>
      <xdr:nvGrpSpPr>
        <xdr:cNvPr id="23" name="Group 22"/>
        <xdr:cNvGrpSpPr/>
      </xdr:nvGrpSpPr>
      <xdr:grpSpPr>
        <a:xfrm>
          <a:off x="1824989" y="4638675"/>
          <a:ext cx="1495425" cy="866775"/>
          <a:chOff x="3428999" y="3590925"/>
          <a:chExt cx="1876425" cy="866775"/>
        </a:xfrm>
      </xdr:grpSpPr>
      <xdr:sp macro="" textlink="">
        <xdr:nvSpPr>
          <xdr:cNvPr id="24" name="Rounded Rectangle 23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2</a:t>
            </a:r>
            <a:endParaRPr lang="en-US" sz="1400"/>
          </a:p>
        </xdr:txBody>
      </xdr:sp>
      <xdr:pic>
        <xdr:nvPicPr>
          <xdr:cNvPr id="25" name="Picture 24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535304</xdr:colOff>
      <xdr:row>19</xdr:row>
      <xdr:rowOff>114300</xdr:rowOff>
    </xdr:from>
    <xdr:to>
      <xdr:col>8</xdr:col>
      <xdr:colOff>125729</xdr:colOff>
      <xdr:row>23</xdr:row>
      <xdr:rowOff>28575</xdr:rowOff>
    </xdr:to>
    <xdr:grpSp>
      <xdr:nvGrpSpPr>
        <xdr:cNvPr id="26" name="Group 25"/>
        <xdr:cNvGrpSpPr/>
      </xdr:nvGrpSpPr>
      <xdr:grpSpPr>
        <a:xfrm>
          <a:off x="3583304" y="4638675"/>
          <a:ext cx="1419225" cy="866775"/>
          <a:chOff x="3428999" y="3590925"/>
          <a:chExt cx="1876425" cy="866775"/>
        </a:xfrm>
      </xdr:grpSpPr>
      <xdr:sp macro="" textlink="">
        <xdr:nvSpPr>
          <xdr:cNvPr id="27" name="Rounded Rectangle 26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3</a:t>
            </a:r>
            <a:endParaRPr lang="en-US" sz="1400"/>
          </a:p>
        </xdr:txBody>
      </xdr:sp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388619</xdr:colOff>
      <xdr:row>19</xdr:row>
      <xdr:rowOff>114300</xdr:rowOff>
    </xdr:from>
    <xdr:to>
      <xdr:col>10</xdr:col>
      <xdr:colOff>607694</xdr:colOff>
      <xdr:row>23</xdr:row>
      <xdr:rowOff>28575</xdr:rowOff>
    </xdr:to>
    <xdr:grpSp>
      <xdr:nvGrpSpPr>
        <xdr:cNvPr id="29" name="Group 28"/>
        <xdr:cNvGrpSpPr/>
      </xdr:nvGrpSpPr>
      <xdr:grpSpPr>
        <a:xfrm>
          <a:off x="5265419" y="4638675"/>
          <a:ext cx="1438275" cy="866775"/>
          <a:chOff x="3428999" y="3590925"/>
          <a:chExt cx="1876425" cy="866775"/>
        </a:xfrm>
      </xdr:grpSpPr>
      <xdr:sp macro="" textlink="">
        <xdr:nvSpPr>
          <xdr:cNvPr id="30" name="Rounded Rectangle 29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4</a:t>
            </a:r>
            <a:endParaRPr lang="en-US" sz="1400"/>
          </a:p>
        </xdr:txBody>
      </xdr:sp>
      <xdr:pic>
        <xdr:nvPicPr>
          <xdr:cNvPr id="31" name="Picture 3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241934</xdr:colOff>
      <xdr:row>19</xdr:row>
      <xdr:rowOff>114300</xdr:rowOff>
    </xdr:from>
    <xdr:to>
      <xdr:col>13</xdr:col>
      <xdr:colOff>594359</xdr:colOff>
      <xdr:row>23</xdr:row>
      <xdr:rowOff>28575</xdr:rowOff>
    </xdr:to>
    <xdr:grpSp>
      <xdr:nvGrpSpPr>
        <xdr:cNvPr id="32" name="Group 31"/>
        <xdr:cNvGrpSpPr/>
      </xdr:nvGrpSpPr>
      <xdr:grpSpPr>
        <a:xfrm>
          <a:off x="6947534" y="4638675"/>
          <a:ext cx="1571625" cy="866775"/>
          <a:chOff x="3428999" y="3590925"/>
          <a:chExt cx="1876425" cy="866775"/>
        </a:xfrm>
      </xdr:grpSpPr>
      <xdr:sp macro="" textlink="">
        <xdr:nvSpPr>
          <xdr:cNvPr id="33" name="Rounded Rectangle 32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5</a:t>
            </a:r>
            <a:endParaRPr lang="en-US" sz="1400"/>
          </a:p>
        </xdr:txBody>
      </xdr:sp>
      <xdr:pic>
        <xdr:nvPicPr>
          <xdr:cNvPr id="34" name="Picture 3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95249</xdr:colOff>
      <xdr:row>19</xdr:row>
      <xdr:rowOff>114300</xdr:rowOff>
    </xdr:from>
    <xdr:to>
      <xdr:col>16</xdr:col>
      <xdr:colOff>447674</xdr:colOff>
      <xdr:row>23</xdr:row>
      <xdr:rowOff>28575</xdr:rowOff>
    </xdr:to>
    <xdr:grpSp>
      <xdr:nvGrpSpPr>
        <xdr:cNvPr id="35" name="Group 34"/>
        <xdr:cNvGrpSpPr/>
      </xdr:nvGrpSpPr>
      <xdr:grpSpPr>
        <a:xfrm>
          <a:off x="8629649" y="4638675"/>
          <a:ext cx="1571625" cy="866775"/>
          <a:chOff x="3428999" y="3590925"/>
          <a:chExt cx="1876425" cy="866775"/>
        </a:xfrm>
      </xdr:grpSpPr>
      <xdr:sp macro="" textlink="">
        <xdr:nvSpPr>
          <xdr:cNvPr id="36" name="Rounded Rectangle 35"/>
          <xdr:cNvSpPr/>
        </xdr:nvSpPr>
        <xdr:spPr>
          <a:xfrm>
            <a:off x="3428999" y="3590925"/>
            <a:ext cx="1876425" cy="866775"/>
          </a:xfrm>
          <a:prstGeom prst="roundRect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/>
              <a:t>XƯỞNG </a:t>
            </a:r>
            <a:br>
              <a:rPr lang="en-US" sz="1400"/>
            </a:br>
            <a:r>
              <a:rPr lang="en-US" sz="1400"/>
              <a:t>SỐ</a:t>
            </a:r>
            <a:r>
              <a:rPr lang="en-US" sz="1400" baseline="0"/>
              <a:t> 6</a:t>
            </a:r>
            <a:endParaRPr lang="en-US" sz="1400"/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28999" y="3590925"/>
            <a:ext cx="504824" cy="5048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242887</xdr:colOff>
      <xdr:row>11</xdr:row>
      <xdr:rowOff>28575</xdr:rowOff>
    </xdr:from>
    <xdr:to>
      <xdr:col>1</xdr:col>
      <xdr:colOff>242887</xdr:colOff>
      <xdr:row>19</xdr:row>
      <xdr:rowOff>114300</xdr:rowOff>
    </xdr:to>
    <xdr:cxnSp macro="">
      <xdr:nvCxnSpPr>
        <xdr:cNvPr id="38" name="Straight Arrow Connector 37"/>
        <xdr:cNvCxnSpPr>
          <a:stCxn id="3" idx="2"/>
          <a:endCxn id="21" idx="0"/>
        </xdr:cNvCxnSpPr>
      </xdr:nvCxnSpPr>
      <xdr:spPr>
        <a:xfrm>
          <a:off x="100488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39" name="Straight Arrow Connector 38"/>
        <xdr:cNvCxnSpPr>
          <a:stCxn id="3" idx="2"/>
          <a:endCxn id="24" idx="0"/>
        </xdr:cNvCxnSpPr>
      </xdr:nvCxnSpPr>
      <xdr:spPr>
        <a:xfrm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0" name="Straight Arrow Connector 39"/>
        <xdr:cNvCxnSpPr>
          <a:stCxn id="3" idx="2"/>
          <a:endCxn id="27" idx="0"/>
        </xdr:cNvCxnSpPr>
      </xdr:nvCxnSpPr>
      <xdr:spPr>
        <a:xfrm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1" name="Straight Arrow Connector 40"/>
        <xdr:cNvCxnSpPr>
          <a:stCxn id="3" idx="2"/>
          <a:endCxn id="30" idx="0"/>
        </xdr:cNvCxnSpPr>
      </xdr:nvCxnSpPr>
      <xdr:spPr>
        <a:xfrm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2" name="Straight Arrow Connector 41"/>
        <xdr:cNvCxnSpPr>
          <a:stCxn id="3" idx="2"/>
          <a:endCxn id="33" idx="0"/>
        </xdr:cNvCxnSpPr>
      </xdr:nvCxnSpPr>
      <xdr:spPr>
        <a:xfrm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3" name="Straight Arrow Connector 42"/>
        <xdr:cNvCxnSpPr>
          <a:stCxn id="3" idx="2"/>
          <a:endCxn id="36" idx="0"/>
        </xdr:cNvCxnSpPr>
      </xdr:nvCxnSpPr>
      <xdr:spPr>
        <a:xfrm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4" name="Straight Arrow Connector 43"/>
        <xdr:cNvCxnSpPr>
          <a:stCxn id="6" idx="2"/>
          <a:endCxn id="21" idx="0"/>
        </xdr:cNvCxnSpPr>
      </xdr:nvCxnSpPr>
      <xdr:spPr>
        <a:xfrm flipH="1">
          <a:off x="100488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4</xdr:col>
      <xdr:colOff>96202</xdr:colOff>
      <xdr:row>19</xdr:row>
      <xdr:rowOff>114300</xdr:rowOff>
    </xdr:to>
    <xdr:cxnSp macro="">
      <xdr:nvCxnSpPr>
        <xdr:cNvPr id="45" name="Straight Arrow Connector 44"/>
        <xdr:cNvCxnSpPr>
          <a:stCxn id="6" idx="2"/>
          <a:endCxn id="24" idx="0"/>
        </xdr:cNvCxnSpPr>
      </xdr:nvCxnSpPr>
      <xdr:spPr>
        <a:xfrm>
          <a:off x="314420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46" name="Straight Arrow Connector 45"/>
        <xdr:cNvCxnSpPr>
          <a:stCxn id="6" idx="2"/>
          <a:endCxn id="27" idx="0"/>
        </xdr:cNvCxnSpPr>
      </xdr:nvCxnSpPr>
      <xdr:spPr>
        <a:xfrm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47" name="Straight Arrow Connector 46"/>
        <xdr:cNvCxnSpPr>
          <a:stCxn id="6" idx="2"/>
          <a:endCxn id="30" idx="0"/>
        </xdr:cNvCxnSpPr>
      </xdr:nvCxnSpPr>
      <xdr:spPr>
        <a:xfrm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48" name="Straight Arrow Connector 47"/>
        <xdr:cNvCxnSpPr>
          <a:stCxn id="6" idx="2"/>
          <a:endCxn id="33" idx="0"/>
        </xdr:cNvCxnSpPr>
      </xdr:nvCxnSpPr>
      <xdr:spPr>
        <a:xfrm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49" name="Straight Arrow Connector 48"/>
        <xdr:cNvCxnSpPr>
          <a:stCxn id="6" idx="2"/>
          <a:endCxn id="36" idx="0"/>
        </xdr:cNvCxnSpPr>
      </xdr:nvCxnSpPr>
      <xdr:spPr>
        <a:xfrm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0" name="Straight Arrow Connector 49"/>
        <xdr:cNvCxnSpPr>
          <a:stCxn id="9" idx="2"/>
          <a:endCxn id="21" idx="0"/>
        </xdr:cNvCxnSpPr>
      </xdr:nvCxnSpPr>
      <xdr:spPr>
        <a:xfrm flipH="1">
          <a:off x="100488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1" name="Straight Arrow Connector 50"/>
        <xdr:cNvCxnSpPr>
          <a:stCxn id="9" idx="2"/>
          <a:endCxn id="24" idx="0"/>
        </xdr:cNvCxnSpPr>
      </xdr:nvCxnSpPr>
      <xdr:spPr>
        <a:xfrm flipH="1">
          <a:off x="314420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6</xdr:col>
      <xdr:colOff>711517</xdr:colOff>
      <xdr:row>19</xdr:row>
      <xdr:rowOff>114300</xdr:rowOff>
    </xdr:to>
    <xdr:cxnSp macro="">
      <xdr:nvCxnSpPr>
        <xdr:cNvPr id="52" name="Straight Arrow Connector 51"/>
        <xdr:cNvCxnSpPr>
          <a:stCxn id="9" idx="2"/>
          <a:endCxn id="27" idx="0"/>
        </xdr:cNvCxnSpPr>
      </xdr:nvCxnSpPr>
      <xdr:spPr>
        <a:xfrm>
          <a:off x="528351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3" name="Straight Arrow Connector 52"/>
        <xdr:cNvCxnSpPr>
          <a:stCxn id="9" idx="2"/>
          <a:endCxn id="30" idx="0"/>
        </xdr:cNvCxnSpPr>
      </xdr:nvCxnSpPr>
      <xdr:spPr>
        <a:xfrm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54" name="Straight Arrow Connector 53"/>
        <xdr:cNvCxnSpPr>
          <a:stCxn id="9" idx="2"/>
          <a:endCxn id="33" idx="0"/>
        </xdr:cNvCxnSpPr>
      </xdr:nvCxnSpPr>
      <xdr:spPr>
        <a:xfrm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55" name="Straight Arrow Connector 54"/>
        <xdr:cNvCxnSpPr>
          <a:stCxn id="9" idx="2"/>
          <a:endCxn id="36" idx="0"/>
        </xdr:cNvCxnSpPr>
      </xdr:nvCxnSpPr>
      <xdr:spPr>
        <a:xfrm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6" name="Straight Arrow Connector 55"/>
        <xdr:cNvCxnSpPr>
          <a:stCxn id="12" idx="2"/>
          <a:endCxn id="21" idx="0"/>
        </xdr:cNvCxnSpPr>
      </xdr:nvCxnSpPr>
      <xdr:spPr>
        <a:xfrm flipH="1">
          <a:off x="100488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7" name="Straight Arrow Connector 56"/>
        <xdr:cNvCxnSpPr>
          <a:stCxn id="12" idx="2"/>
          <a:endCxn id="24" idx="0"/>
        </xdr:cNvCxnSpPr>
      </xdr:nvCxnSpPr>
      <xdr:spPr>
        <a:xfrm flipH="1">
          <a:off x="314420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8" name="Straight Arrow Connector 57"/>
        <xdr:cNvCxnSpPr>
          <a:stCxn id="12" idx="2"/>
          <a:endCxn id="27" idx="0"/>
        </xdr:cNvCxnSpPr>
      </xdr:nvCxnSpPr>
      <xdr:spPr>
        <a:xfrm flipH="1">
          <a:off x="528351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9</xdr:col>
      <xdr:colOff>564832</xdr:colOff>
      <xdr:row>19</xdr:row>
      <xdr:rowOff>114300</xdr:rowOff>
    </xdr:to>
    <xdr:cxnSp macro="">
      <xdr:nvCxnSpPr>
        <xdr:cNvPr id="59" name="Straight Arrow Connector 58"/>
        <xdr:cNvCxnSpPr>
          <a:stCxn id="12" idx="2"/>
          <a:endCxn id="30" idx="0"/>
        </xdr:cNvCxnSpPr>
      </xdr:nvCxnSpPr>
      <xdr:spPr>
        <a:xfrm>
          <a:off x="742283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0" name="Straight Arrow Connector 59"/>
        <xdr:cNvCxnSpPr>
          <a:stCxn id="12" idx="2"/>
          <a:endCxn id="33" idx="0"/>
        </xdr:cNvCxnSpPr>
      </xdr:nvCxnSpPr>
      <xdr:spPr>
        <a:xfrm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1" name="Straight Arrow Connector 60"/>
        <xdr:cNvCxnSpPr>
          <a:stCxn id="12" idx="2"/>
          <a:endCxn id="36" idx="0"/>
        </xdr:cNvCxnSpPr>
      </xdr:nvCxnSpPr>
      <xdr:spPr>
        <a:xfrm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2" name="Straight Arrow Connector 61"/>
        <xdr:cNvCxnSpPr>
          <a:stCxn id="15" idx="2"/>
          <a:endCxn id="21" idx="0"/>
        </xdr:cNvCxnSpPr>
      </xdr:nvCxnSpPr>
      <xdr:spPr>
        <a:xfrm flipH="1">
          <a:off x="1004887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3" name="Straight Arrow Connector 62"/>
        <xdr:cNvCxnSpPr>
          <a:stCxn id="15" idx="2"/>
          <a:endCxn id="24" idx="0"/>
        </xdr:cNvCxnSpPr>
      </xdr:nvCxnSpPr>
      <xdr:spPr>
        <a:xfrm flipH="1">
          <a:off x="3144202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4" name="Straight Arrow Connector 63"/>
        <xdr:cNvCxnSpPr>
          <a:stCxn id="15" idx="2"/>
          <a:endCxn id="27" idx="0"/>
        </xdr:cNvCxnSpPr>
      </xdr:nvCxnSpPr>
      <xdr:spPr>
        <a:xfrm flipH="1">
          <a:off x="5283517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5" name="Straight Arrow Connector 64"/>
        <xdr:cNvCxnSpPr>
          <a:stCxn id="15" idx="2"/>
          <a:endCxn id="30" idx="0"/>
        </xdr:cNvCxnSpPr>
      </xdr:nvCxnSpPr>
      <xdr:spPr>
        <a:xfrm flipH="1">
          <a:off x="7422832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12</xdr:col>
      <xdr:colOff>418147</xdr:colOff>
      <xdr:row>19</xdr:row>
      <xdr:rowOff>114300</xdr:rowOff>
    </xdr:to>
    <xdr:cxnSp macro="">
      <xdr:nvCxnSpPr>
        <xdr:cNvPr id="66" name="Straight Arrow Connector 65"/>
        <xdr:cNvCxnSpPr>
          <a:stCxn id="15" idx="2"/>
          <a:endCxn id="33" idx="0"/>
        </xdr:cNvCxnSpPr>
      </xdr:nvCxnSpPr>
      <xdr:spPr>
        <a:xfrm>
          <a:off x="9562147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7" name="Straight Arrow Connector 66"/>
        <xdr:cNvCxnSpPr>
          <a:stCxn id="15" idx="2"/>
          <a:endCxn id="36" idx="0"/>
        </xdr:cNvCxnSpPr>
      </xdr:nvCxnSpPr>
      <xdr:spPr>
        <a:xfrm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242887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8" name="Straight Arrow Connector 67"/>
        <xdr:cNvCxnSpPr>
          <a:stCxn id="18" idx="2"/>
          <a:endCxn id="21" idx="0"/>
        </xdr:cNvCxnSpPr>
      </xdr:nvCxnSpPr>
      <xdr:spPr>
        <a:xfrm flipH="1">
          <a:off x="1004887" y="2647950"/>
          <a:ext cx="1069657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69" name="Straight Arrow Connector 68"/>
        <xdr:cNvCxnSpPr>
          <a:stCxn id="18" idx="2"/>
          <a:endCxn id="24" idx="0"/>
        </xdr:cNvCxnSpPr>
      </xdr:nvCxnSpPr>
      <xdr:spPr>
        <a:xfrm flipH="1">
          <a:off x="3144202" y="2647950"/>
          <a:ext cx="855726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711517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0" name="Straight Arrow Connector 69"/>
        <xdr:cNvCxnSpPr>
          <a:stCxn id="18" idx="2"/>
          <a:endCxn id="27" idx="0"/>
        </xdr:cNvCxnSpPr>
      </xdr:nvCxnSpPr>
      <xdr:spPr>
        <a:xfrm flipH="1">
          <a:off x="5283517" y="2647950"/>
          <a:ext cx="641794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564832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1" name="Straight Arrow Connector 70"/>
        <xdr:cNvCxnSpPr>
          <a:stCxn id="18" idx="2"/>
          <a:endCxn id="30" idx="0"/>
        </xdr:cNvCxnSpPr>
      </xdr:nvCxnSpPr>
      <xdr:spPr>
        <a:xfrm flipH="1">
          <a:off x="7422832" y="2647950"/>
          <a:ext cx="427863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418147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2" name="Straight Arrow Connector 71"/>
        <xdr:cNvCxnSpPr>
          <a:stCxn id="18" idx="2"/>
          <a:endCxn id="33" idx="0"/>
        </xdr:cNvCxnSpPr>
      </xdr:nvCxnSpPr>
      <xdr:spPr>
        <a:xfrm flipH="1">
          <a:off x="9562147" y="2647950"/>
          <a:ext cx="2139315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271462</xdr:colOff>
      <xdr:row>11</xdr:row>
      <xdr:rowOff>28575</xdr:rowOff>
    </xdr:from>
    <xdr:to>
      <xdr:col>15</xdr:col>
      <xdr:colOff>271462</xdr:colOff>
      <xdr:row>19</xdr:row>
      <xdr:rowOff>114300</xdr:rowOff>
    </xdr:to>
    <xdr:cxnSp macro="">
      <xdr:nvCxnSpPr>
        <xdr:cNvPr id="73" name="Straight Arrow Connector 72"/>
        <xdr:cNvCxnSpPr>
          <a:stCxn id="18" idx="2"/>
          <a:endCxn id="36" idx="0"/>
        </xdr:cNvCxnSpPr>
      </xdr:nvCxnSpPr>
      <xdr:spPr>
        <a:xfrm>
          <a:off x="11701462" y="2647950"/>
          <a:ext cx="0" cy="1990725"/>
        </a:xfrm>
        <a:prstGeom prst="straightConnector1">
          <a:avLst/>
        </a:prstGeom>
        <a:ln w="127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347380</xdr:colOff>
      <xdr:row>3</xdr:row>
      <xdr:rowOff>51547</xdr:rowOff>
    </xdr:from>
    <xdr:to>
      <xdr:col>22</xdr:col>
      <xdr:colOff>549088</xdr:colOff>
      <xdr:row>14</xdr:row>
      <xdr:rowOff>194982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workbookViewId="0">
      <selection activeCell="B15" sqref="B15"/>
    </sheetView>
  </sheetViews>
  <sheetFormatPr defaultRowHeight="21" x14ac:dyDescent="0.35"/>
  <cols>
    <col min="1" max="1" width="74" style="1" customWidth="1"/>
    <col min="2" max="2" width="99" style="1" customWidth="1"/>
    <col min="3" max="16384" width="9.140625" style="1"/>
  </cols>
  <sheetData>
    <row r="1" spans="1:12" x14ac:dyDescent="0.35">
      <c r="A1" s="29" t="s">
        <v>0</v>
      </c>
      <c r="B1" s="29"/>
    </row>
    <row r="2" spans="1:12" ht="48" customHeight="1" x14ac:dyDescent="0.35">
      <c r="A2" s="29" t="s">
        <v>1</v>
      </c>
      <c r="B2" s="29"/>
    </row>
    <row r="3" spans="1:12" x14ac:dyDescent="0.35">
      <c r="A3" s="29" t="s">
        <v>12</v>
      </c>
      <c r="B3" s="29"/>
    </row>
    <row r="4" spans="1:12" x14ac:dyDescent="0.35">
      <c r="A4" s="30"/>
      <c r="B4" s="30"/>
    </row>
    <row r="5" spans="1:12" x14ac:dyDescent="0.35">
      <c r="A5" s="3" t="s">
        <v>25</v>
      </c>
      <c r="B5" s="3" t="s">
        <v>23</v>
      </c>
      <c r="K5" s="2"/>
      <c r="L5" s="2"/>
    </row>
    <row r="6" spans="1:12" x14ac:dyDescent="0.35">
      <c r="A6" s="5" t="s">
        <v>3</v>
      </c>
      <c r="B6" s="4" t="s">
        <v>24</v>
      </c>
      <c r="K6" s="2"/>
      <c r="L6" s="2"/>
    </row>
    <row r="7" spans="1:12" x14ac:dyDescent="0.35">
      <c r="A7" s="5" t="s">
        <v>5</v>
      </c>
      <c r="B7" s="4" t="s">
        <v>94</v>
      </c>
      <c r="K7" s="2"/>
      <c r="L7" s="2"/>
    </row>
    <row r="8" spans="1:12" x14ac:dyDescent="0.35">
      <c r="A8" s="5" t="s">
        <v>2</v>
      </c>
      <c r="B8" s="4" t="s">
        <v>24</v>
      </c>
      <c r="K8" s="2"/>
      <c r="L8" s="2"/>
    </row>
    <row r="9" spans="1:12" x14ac:dyDescent="0.35">
      <c r="A9" s="5" t="s">
        <v>4</v>
      </c>
      <c r="B9" s="4" t="s">
        <v>94</v>
      </c>
      <c r="K9" s="2"/>
      <c r="L9" s="2"/>
    </row>
    <row r="10" spans="1:12" x14ac:dyDescent="0.35">
      <c r="A10" s="5" t="s">
        <v>7</v>
      </c>
      <c r="B10" s="4" t="s">
        <v>24</v>
      </c>
      <c r="K10" s="2"/>
      <c r="L10" s="2"/>
    </row>
    <row r="11" spans="1:12" x14ac:dyDescent="0.35">
      <c r="A11" s="5" t="s">
        <v>6</v>
      </c>
      <c r="B11" s="4" t="s">
        <v>94</v>
      </c>
      <c r="K11" s="2"/>
      <c r="L11" s="2"/>
    </row>
    <row r="12" spans="1:12" x14ac:dyDescent="0.35">
      <c r="A12" s="3" t="s">
        <v>28</v>
      </c>
      <c r="B12" s="4"/>
    </row>
    <row r="13" spans="1:12" x14ac:dyDescent="0.35">
      <c r="A13" s="5" t="s">
        <v>8</v>
      </c>
      <c r="B13" s="4" t="s">
        <v>29</v>
      </c>
    </row>
    <row r="14" spans="1:12" x14ac:dyDescent="0.35">
      <c r="A14" s="5" t="s">
        <v>9</v>
      </c>
      <c r="B14" s="4" t="s">
        <v>30</v>
      </c>
    </row>
    <row r="15" spans="1:12" x14ac:dyDescent="0.35">
      <c r="A15" s="5" t="s">
        <v>10</v>
      </c>
      <c r="B15" s="4" t="s">
        <v>31</v>
      </c>
    </row>
    <row r="16" spans="1:12" x14ac:dyDescent="0.35">
      <c r="A16" s="5" t="s">
        <v>11</v>
      </c>
      <c r="B16" s="4" t="s">
        <v>32</v>
      </c>
    </row>
    <row r="17" spans="1:2" x14ac:dyDescent="0.35">
      <c r="A17" s="3" t="s">
        <v>27</v>
      </c>
      <c r="B17" s="4"/>
    </row>
    <row r="18" spans="1:2" x14ac:dyDescent="0.35">
      <c r="A18" s="5" t="s">
        <v>13</v>
      </c>
      <c r="B18" s="4" t="s">
        <v>33</v>
      </c>
    </row>
    <row r="19" spans="1:2" x14ac:dyDescent="0.35">
      <c r="A19" s="5" t="s">
        <v>14</v>
      </c>
      <c r="B19" s="4" t="s">
        <v>34</v>
      </c>
    </row>
    <row r="20" spans="1:2" x14ac:dyDescent="0.35">
      <c r="A20" s="5" t="s">
        <v>16</v>
      </c>
      <c r="B20" s="4" t="s">
        <v>33</v>
      </c>
    </row>
    <row r="21" spans="1:2" x14ac:dyDescent="0.35">
      <c r="A21" s="5" t="s">
        <v>15</v>
      </c>
      <c r="B21" s="4" t="s">
        <v>34</v>
      </c>
    </row>
    <row r="22" spans="1:2" x14ac:dyDescent="0.35">
      <c r="A22" s="5" t="s">
        <v>17</v>
      </c>
      <c r="B22" s="4" t="s">
        <v>33</v>
      </c>
    </row>
    <row r="23" spans="1:2" x14ac:dyDescent="0.35">
      <c r="A23" s="5" t="s">
        <v>18</v>
      </c>
      <c r="B23" s="4" t="s">
        <v>34</v>
      </c>
    </row>
    <row r="24" spans="1:2" x14ac:dyDescent="0.35">
      <c r="A24" s="5" t="s">
        <v>19</v>
      </c>
      <c r="B24" s="4" t="s">
        <v>36</v>
      </c>
    </row>
    <row r="25" spans="1:2" x14ac:dyDescent="0.35">
      <c r="A25" s="5" t="s">
        <v>20</v>
      </c>
      <c r="B25" s="4" t="s">
        <v>35</v>
      </c>
    </row>
    <row r="26" spans="1:2" x14ac:dyDescent="0.35">
      <c r="A26" s="5" t="s">
        <v>21</v>
      </c>
      <c r="B26" s="4" t="s">
        <v>37</v>
      </c>
    </row>
    <row r="27" spans="1:2" x14ac:dyDescent="0.35">
      <c r="A27" s="3" t="s">
        <v>26</v>
      </c>
      <c r="B27" s="4"/>
    </row>
    <row r="28" spans="1:2" x14ac:dyDescent="0.35">
      <c r="A28" s="5" t="s">
        <v>22</v>
      </c>
      <c r="B28" s="4" t="s">
        <v>38</v>
      </c>
    </row>
  </sheetData>
  <mergeCells count="4">
    <mergeCell ref="A2:B2"/>
    <mergeCell ref="A3:B3"/>
    <mergeCell ref="A4:B4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L30"/>
  <sheetViews>
    <sheetView zoomScaleNormal="100" workbookViewId="0">
      <selection activeCell="V5" sqref="V5"/>
    </sheetView>
  </sheetViews>
  <sheetFormatPr defaultRowHeight="18.75" x14ac:dyDescent="0.3"/>
  <cols>
    <col min="1" max="16384" width="9.140625" style="6"/>
  </cols>
  <sheetData>
    <row r="1" spans="2:12" x14ac:dyDescent="0.3">
      <c r="B1" s="6" t="s">
        <v>69</v>
      </c>
      <c r="F1" s="6" t="s">
        <v>68</v>
      </c>
      <c r="L1" s="6" t="s">
        <v>67</v>
      </c>
    </row>
    <row r="2" spans="2:12" x14ac:dyDescent="0.3">
      <c r="B2" s="6" t="s">
        <v>66</v>
      </c>
      <c r="F2" s="6" t="s">
        <v>65</v>
      </c>
      <c r="L2" s="6" t="s">
        <v>64</v>
      </c>
    </row>
    <row r="3" spans="2:12" x14ac:dyDescent="0.3">
      <c r="B3" s="6" t="s">
        <v>63</v>
      </c>
      <c r="F3" s="6" t="s">
        <v>62</v>
      </c>
      <c r="L3" s="6" t="s">
        <v>61</v>
      </c>
    </row>
    <row r="4" spans="2:12" x14ac:dyDescent="0.3">
      <c r="B4" s="6" t="s">
        <v>60</v>
      </c>
      <c r="F4" s="6" t="s">
        <v>59</v>
      </c>
      <c r="L4" s="6" t="s">
        <v>58</v>
      </c>
    </row>
    <row r="5" spans="2:12" x14ac:dyDescent="0.3">
      <c r="B5" s="6" t="s">
        <v>57</v>
      </c>
      <c r="F5" s="6" t="s">
        <v>56</v>
      </c>
      <c r="L5" s="6" t="s">
        <v>55</v>
      </c>
    </row>
    <row r="6" spans="2:12" x14ac:dyDescent="0.3">
      <c r="B6" s="6" t="s">
        <v>54</v>
      </c>
      <c r="F6" s="6" t="s">
        <v>53</v>
      </c>
      <c r="L6" s="6" t="s">
        <v>52</v>
      </c>
    </row>
    <row r="25" spans="2:12" x14ac:dyDescent="0.3">
      <c r="B25" s="6" t="s">
        <v>51</v>
      </c>
      <c r="F25" s="6" t="s">
        <v>50</v>
      </c>
      <c r="L25" s="6" t="s">
        <v>49</v>
      </c>
    </row>
    <row r="26" spans="2:12" x14ac:dyDescent="0.3">
      <c r="F26" s="6" t="s">
        <v>48</v>
      </c>
      <c r="L26" s="6" t="s">
        <v>47</v>
      </c>
    </row>
    <row r="27" spans="2:12" x14ac:dyDescent="0.3">
      <c r="F27" s="6" t="s">
        <v>46</v>
      </c>
      <c r="L27" s="6" t="s">
        <v>45</v>
      </c>
    </row>
    <row r="28" spans="2:12" x14ac:dyDescent="0.3">
      <c r="F28" s="6" t="s">
        <v>44</v>
      </c>
      <c r="L28" s="6" t="s">
        <v>43</v>
      </c>
    </row>
    <row r="29" spans="2:12" x14ac:dyDescent="0.3">
      <c r="F29" s="6" t="s">
        <v>42</v>
      </c>
      <c r="L29" s="6" t="s">
        <v>41</v>
      </c>
    </row>
    <row r="30" spans="2:12" x14ac:dyDescent="0.3">
      <c r="F30" s="6" t="s">
        <v>40</v>
      </c>
      <c r="L30" s="6" t="s">
        <v>39</v>
      </c>
    </row>
  </sheetData>
  <pageMargins left="0.7" right="0.7" top="0.75" bottom="0.75" header="0.3" footer="0.3"/>
  <pageSetup paperSize="9"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ER34"/>
  <sheetViews>
    <sheetView zoomScale="85" zoomScaleNormal="85" workbookViewId="0">
      <pane ySplit="1" topLeftCell="A2" activePane="bottomLeft" state="frozen"/>
      <selection pane="bottomLeft" activeCell="P25" sqref="P25"/>
    </sheetView>
  </sheetViews>
  <sheetFormatPr defaultRowHeight="18.75" x14ac:dyDescent="0.3"/>
  <cols>
    <col min="1" max="1" width="9.140625" style="7"/>
    <col min="2" max="6" width="19.42578125" style="7" customWidth="1"/>
    <col min="7" max="8" width="9.140625" style="7"/>
    <col min="9" max="13" width="19.42578125" style="7" customWidth="1"/>
    <col min="14" max="16384" width="9.140625" style="7"/>
  </cols>
  <sheetData>
    <row r="1" spans="1:13" x14ac:dyDescent="0.3">
      <c r="B1" s="27" t="s">
        <v>80</v>
      </c>
      <c r="C1" s="27"/>
      <c r="D1" s="27"/>
      <c r="E1" s="27"/>
      <c r="F1" s="27"/>
      <c r="I1" s="27" t="s">
        <v>79</v>
      </c>
      <c r="J1" s="27"/>
      <c r="K1" s="27"/>
      <c r="L1" s="27"/>
      <c r="M1" s="27"/>
    </row>
    <row r="2" spans="1:13" x14ac:dyDescent="0.3">
      <c r="B2" s="7" t="s">
        <v>78</v>
      </c>
      <c r="C2" s="7" t="s">
        <v>77</v>
      </c>
      <c r="D2" s="7" t="s">
        <v>76</v>
      </c>
      <c r="E2" s="7" t="s">
        <v>75</v>
      </c>
      <c r="F2" s="7" t="s">
        <v>74</v>
      </c>
      <c r="I2" s="7" t="s">
        <v>78</v>
      </c>
      <c r="J2" s="7" t="s">
        <v>77</v>
      </c>
      <c r="K2" s="7" t="s">
        <v>76</v>
      </c>
      <c r="L2" s="7" t="s">
        <v>75</v>
      </c>
      <c r="M2" s="7" t="s">
        <v>74</v>
      </c>
    </row>
    <row r="3" spans="1:13" ht="19.5" thickBot="1" x14ac:dyDescent="0.35">
      <c r="A3" s="7" t="s">
        <v>73</v>
      </c>
      <c r="B3" s="26">
        <v>1000</v>
      </c>
      <c r="C3" s="25">
        <f>+D3/B3</f>
        <v>5</v>
      </c>
      <c r="D3" s="26">
        <v>5000</v>
      </c>
      <c r="E3" s="23"/>
      <c r="F3" s="23"/>
      <c r="H3" s="7" t="s">
        <v>73</v>
      </c>
      <c r="I3" s="24">
        <f>+B3</f>
        <v>1000</v>
      </c>
      <c r="J3" s="25">
        <f>+C3</f>
        <v>5</v>
      </c>
      <c r="K3" s="24">
        <f>+D3</f>
        <v>5000</v>
      </c>
      <c r="L3" s="23"/>
      <c r="M3" s="23"/>
    </row>
    <row r="4" spans="1:13" ht="19.5" thickTop="1" x14ac:dyDescent="0.3">
      <c r="A4" s="16" t="s">
        <v>72</v>
      </c>
      <c r="B4" s="22">
        <f t="shared" ref="B4:B28" ca="1" si="0">RANDBETWEEN(-200,200)</f>
        <v>52</v>
      </c>
      <c r="C4" s="14">
        <f t="shared" ref="C4:C28" ca="1" si="1">IF(B4&lt;0,0,RANDBETWEEN($C$3-2,$C$3+2))</f>
        <v>7</v>
      </c>
      <c r="D4" s="13">
        <f t="shared" ref="D4:D28" ca="1" si="2">+IF(B4&lt;0,0,B4*C4)</f>
        <v>364</v>
      </c>
      <c r="E4" s="13">
        <f t="shared" ref="E4:E28" ca="1" si="3">($D$3+SUMIFS($D$4:$D$28,$B$4:$B$28,"&gt;0"))/
($B$3+SUMIFS($B$4:$B$28,$B$4:$B$28,"&gt;0"))</f>
        <v>5.0900822867042006</v>
      </c>
      <c r="F4" s="13">
        <f t="shared" ref="F4:F28" ca="1" si="4">IF(B4&lt;0,B4*E4,0)</f>
        <v>0</v>
      </c>
      <c r="H4" s="16" t="s">
        <v>72</v>
      </c>
      <c r="I4" s="21">
        <f t="shared" ref="I4:I28" ca="1" si="5">+B4</f>
        <v>52</v>
      </c>
      <c r="J4" s="13">
        <f t="shared" ref="J4:J28" ca="1" si="6">+C4</f>
        <v>7</v>
      </c>
      <c r="K4" s="13">
        <f t="shared" ref="K4:K28" ca="1" si="7">+IF(I4&lt;0,0,I4*J4)</f>
        <v>364</v>
      </c>
      <c r="L4" s="13">
        <f ca="1">($K$3+SUMIFS($K$4:K4,$I$4:I4,"&gt;0"))/
($I$3+SUMIFS($I$4:I4,$I$4:I4,"&gt;0"))</f>
        <v>5.0988593155893538</v>
      </c>
      <c r="M4" s="13">
        <f t="shared" ref="M4:M28" ca="1" si="8">IF(I4&lt;0,I4*L4,0)</f>
        <v>0</v>
      </c>
    </row>
    <row r="5" spans="1:13" x14ac:dyDescent="0.3">
      <c r="B5" s="17">
        <f t="shared" ca="1" si="0"/>
        <v>-11</v>
      </c>
      <c r="C5" s="20">
        <f t="shared" ca="1" si="1"/>
        <v>0</v>
      </c>
      <c r="D5" s="18">
        <f t="shared" ca="1" si="2"/>
        <v>0</v>
      </c>
      <c r="E5" s="18">
        <f t="shared" ca="1" si="3"/>
        <v>5.0900822867042006</v>
      </c>
      <c r="F5" s="18">
        <f t="shared" ca="1" si="4"/>
        <v>-55.990905153746205</v>
      </c>
      <c r="I5" s="19">
        <f t="shared" ca="1" si="5"/>
        <v>-11</v>
      </c>
      <c r="J5" s="18">
        <f t="shared" ca="1" si="6"/>
        <v>0</v>
      </c>
      <c r="K5" s="18">
        <f t="shared" ca="1" si="7"/>
        <v>0</v>
      </c>
      <c r="L5" s="18">
        <f ca="1">($K$3+SUMIFS($K$4:K5,$I$4:I5,"&gt;0"))/
($I$3+SUMIFS($I$4:I5,$I$4:I5,"&gt;0"))</f>
        <v>5.0988593155893538</v>
      </c>
      <c r="M5" s="18">
        <f t="shared" ca="1" si="8"/>
        <v>-56.087452471482891</v>
      </c>
    </row>
    <row r="6" spans="1:13" x14ac:dyDescent="0.3">
      <c r="B6" s="17">
        <f t="shared" ca="1" si="0"/>
        <v>187</v>
      </c>
      <c r="C6" s="20">
        <f t="shared" ca="1" si="1"/>
        <v>6</v>
      </c>
      <c r="D6" s="18">
        <f t="shared" ca="1" si="2"/>
        <v>1122</v>
      </c>
      <c r="E6" s="18">
        <f t="shared" ca="1" si="3"/>
        <v>5.0900822867042006</v>
      </c>
      <c r="F6" s="18">
        <f t="shared" ca="1" si="4"/>
        <v>0</v>
      </c>
      <c r="I6" s="19">
        <f t="shared" ca="1" si="5"/>
        <v>187</v>
      </c>
      <c r="J6" s="18">
        <f t="shared" ca="1" si="6"/>
        <v>6</v>
      </c>
      <c r="K6" s="18">
        <f t="shared" ca="1" si="7"/>
        <v>1122</v>
      </c>
      <c r="L6" s="18">
        <f ca="1">($K$3+SUMIFS($K$4:K6,$I$4:I6,"&gt;0"))/
($I$3+SUMIFS($I$4:I6,$I$4:I6,"&gt;0"))</f>
        <v>5.2348668280871671</v>
      </c>
      <c r="M6" s="18">
        <f t="shared" ca="1" si="8"/>
        <v>0</v>
      </c>
    </row>
    <row r="7" spans="1:13" x14ac:dyDescent="0.3">
      <c r="B7" s="17">
        <f t="shared" ca="1" si="0"/>
        <v>101</v>
      </c>
      <c r="C7" s="20">
        <f t="shared" ca="1" si="1"/>
        <v>7</v>
      </c>
      <c r="D7" s="18">
        <f t="shared" ca="1" si="2"/>
        <v>707</v>
      </c>
      <c r="E7" s="18">
        <f t="shared" ca="1" si="3"/>
        <v>5.0900822867042006</v>
      </c>
      <c r="F7" s="18">
        <f t="shared" ca="1" si="4"/>
        <v>0</v>
      </c>
      <c r="I7" s="19">
        <f t="shared" ca="1" si="5"/>
        <v>101</v>
      </c>
      <c r="J7" s="18">
        <f t="shared" ca="1" si="6"/>
        <v>7</v>
      </c>
      <c r="K7" s="18">
        <f t="shared" ca="1" si="7"/>
        <v>707</v>
      </c>
      <c r="L7" s="18">
        <f ca="1">($K$3+SUMIFS($K$4:K7,$I$4:I7,"&gt;0"))/
($I$3+SUMIFS($I$4:I7,$I$4:I7,"&gt;0"))</f>
        <v>5.3679104477611936</v>
      </c>
      <c r="M7" s="18">
        <f t="shared" ca="1" si="8"/>
        <v>0</v>
      </c>
    </row>
    <row r="8" spans="1:13" x14ac:dyDescent="0.3">
      <c r="B8" s="17">
        <f t="shared" ca="1" si="0"/>
        <v>8</v>
      </c>
      <c r="C8" s="20">
        <f t="shared" ca="1" si="1"/>
        <v>5</v>
      </c>
      <c r="D8" s="18">
        <f t="shared" ca="1" si="2"/>
        <v>40</v>
      </c>
      <c r="E8" s="18">
        <f t="shared" ca="1" si="3"/>
        <v>5.0900822867042006</v>
      </c>
      <c r="F8" s="18">
        <f t="shared" ca="1" si="4"/>
        <v>0</v>
      </c>
      <c r="I8" s="19">
        <f t="shared" ca="1" si="5"/>
        <v>8</v>
      </c>
      <c r="J8" s="18">
        <f t="shared" ca="1" si="6"/>
        <v>5</v>
      </c>
      <c r="K8" s="18">
        <f t="shared" ca="1" si="7"/>
        <v>40</v>
      </c>
      <c r="L8" s="18">
        <f ca="1">($K$3+SUMIFS($K$4:K8,$I$4:I8,"&gt;0"))/
($I$3+SUMIFS($I$4:I8,$I$4:I8,"&gt;0"))</f>
        <v>5.3657270029673594</v>
      </c>
      <c r="M8" s="18">
        <f t="shared" ca="1" si="8"/>
        <v>0</v>
      </c>
    </row>
    <row r="9" spans="1:13" x14ac:dyDescent="0.3">
      <c r="B9" s="17">
        <f t="shared" ca="1" si="0"/>
        <v>74</v>
      </c>
      <c r="C9" s="20">
        <f t="shared" ca="1" si="1"/>
        <v>3</v>
      </c>
      <c r="D9" s="18">
        <f t="shared" ca="1" si="2"/>
        <v>222</v>
      </c>
      <c r="E9" s="18">
        <f t="shared" ca="1" si="3"/>
        <v>5.0900822867042006</v>
      </c>
      <c r="F9" s="18">
        <f t="shared" ca="1" si="4"/>
        <v>0</v>
      </c>
      <c r="I9" s="19">
        <f t="shared" ca="1" si="5"/>
        <v>74</v>
      </c>
      <c r="J9" s="18">
        <f t="shared" ca="1" si="6"/>
        <v>3</v>
      </c>
      <c r="K9" s="18">
        <f t="shared" ca="1" si="7"/>
        <v>222</v>
      </c>
      <c r="L9" s="18">
        <f ca="1">($K$3+SUMIFS($K$4:K9,$I$4:I9,"&gt;0"))/
($I$3+SUMIFS($I$4:I9,$I$4:I9,"&gt;0"))</f>
        <v>5.2426160337552741</v>
      </c>
      <c r="M9" s="18">
        <f t="shared" ca="1" si="8"/>
        <v>0</v>
      </c>
    </row>
    <row r="10" spans="1:13" x14ac:dyDescent="0.3">
      <c r="B10" s="17">
        <f t="shared" ca="1" si="0"/>
        <v>-137</v>
      </c>
      <c r="C10" s="20">
        <f t="shared" ca="1" si="1"/>
        <v>0</v>
      </c>
      <c r="D10" s="18">
        <f t="shared" ca="1" si="2"/>
        <v>0</v>
      </c>
      <c r="E10" s="18">
        <f t="shared" ca="1" si="3"/>
        <v>5.0900822867042006</v>
      </c>
      <c r="F10" s="18">
        <f t="shared" ca="1" si="4"/>
        <v>-697.34127327847546</v>
      </c>
      <c r="I10" s="19">
        <f t="shared" ca="1" si="5"/>
        <v>-137</v>
      </c>
      <c r="J10" s="18">
        <f t="shared" ca="1" si="6"/>
        <v>0</v>
      </c>
      <c r="K10" s="18">
        <f t="shared" ca="1" si="7"/>
        <v>0</v>
      </c>
      <c r="L10" s="18">
        <f ca="1">($K$3+SUMIFS($K$4:K10,$I$4:I10,"&gt;0"))/
($I$3+SUMIFS($I$4:I10,$I$4:I10,"&gt;0"))</f>
        <v>5.2426160337552741</v>
      </c>
      <c r="M10" s="18">
        <f t="shared" ca="1" si="8"/>
        <v>-718.23839662447256</v>
      </c>
    </row>
    <row r="11" spans="1:13" x14ac:dyDescent="0.3">
      <c r="B11" s="17">
        <f t="shared" ca="1" si="0"/>
        <v>118</v>
      </c>
      <c r="C11" s="20">
        <f t="shared" ca="1" si="1"/>
        <v>5</v>
      </c>
      <c r="D11" s="18">
        <f t="shared" ca="1" si="2"/>
        <v>590</v>
      </c>
      <c r="E11" s="18">
        <f t="shared" ca="1" si="3"/>
        <v>5.0900822867042006</v>
      </c>
      <c r="F11" s="18">
        <f t="shared" ca="1" si="4"/>
        <v>0</v>
      </c>
      <c r="I11" s="19">
        <f t="shared" ca="1" si="5"/>
        <v>118</v>
      </c>
      <c r="J11" s="18">
        <f t="shared" ca="1" si="6"/>
        <v>5</v>
      </c>
      <c r="K11" s="18">
        <f t="shared" ca="1" si="7"/>
        <v>590</v>
      </c>
      <c r="L11" s="18">
        <f ca="1">($K$3+SUMIFS($K$4:K11,$I$4:I11,"&gt;0"))/
($I$3+SUMIFS($I$4:I11,$I$4:I11,"&gt;0"))</f>
        <v>5.2240259740259738</v>
      </c>
      <c r="M11" s="18">
        <f t="shared" ca="1" si="8"/>
        <v>0</v>
      </c>
    </row>
    <row r="12" spans="1:13" x14ac:dyDescent="0.3">
      <c r="B12" s="17">
        <f t="shared" ca="1" si="0"/>
        <v>74</v>
      </c>
      <c r="C12" s="20">
        <f t="shared" ca="1" si="1"/>
        <v>5</v>
      </c>
      <c r="D12" s="18">
        <f t="shared" ca="1" si="2"/>
        <v>370</v>
      </c>
      <c r="E12" s="18">
        <f t="shared" ca="1" si="3"/>
        <v>5.0900822867042006</v>
      </c>
      <c r="F12" s="18">
        <f t="shared" ca="1" si="4"/>
        <v>0</v>
      </c>
      <c r="I12" s="19">
        <f t="shared" ca="1" si="5"/>
        <v>74</v>
      </c>
      <c r="J12" s="18">
        <f t="shared" ca="1" si="6"/>
        <v>5</v>
      </c>
      <c r="K12" s="18">
        <f t="shared" ca="1" si="7"/>
        <v>370</v>
      </c>
      <c r="L12" s="18">
        <f ca="1">($K$3+SUMIFS($K$4:K12,$I$4:I12,"&gt;0"))/
($I$3+SUMIFS($I$4:I12,$I$4:I12,"&gt;0"))</f>
        <v>5.2137546468401483</v>
      </c>
      <c r="M12" s="18">
        <f t="shared" ca="1" si="8"/>
        <v>0</v>
      </c>
    </row>
    <row r="13" spans="1:13" x14ac:dyDescent="0.3">
      <c r="B13" s="17">
        <f t="shared" ca="1" si="0"/>
        <v>89</v>
      </c>
      <c r="C13" s="20">
        <f t="shared" ca="1" si="1"/>
        <v>4</v>
      </c>
      <c r="D13" s="18">
        <f t="shared" ca="1" si="2"/>
        <v>356</v>
      </c>
      <c r="E13" s="18">
        <f t="shared" ca="1" si="3"/>
        <v>5.0900822867042006</v>
      </c>
      <c r="F13" s="18">
        <f t="shared" ca="1" si="4"/>
        <v>0</v>
      </c>
      <c r="I13" s="19">
        <f t="shared" ca="1" si="5"/>
        <v>89</v>
      </c>
      <c r="J13" s="18">
        <f t="shared" ca="1" si="6"/>
        <v>4</v>
      </c>
      <c r="K13" s="18">
        <f t="shared" ca="1" si="7"/>
        <v>356</v>
      </c>
      <c r="L13" s="18">
        <f ca="1">($K$3+SUMIFS($K$4:K13,$I$4:I13,"&gt;0"))/
($I$3+SUMIFS($I$4:I13,$I$4:I13,"&gt;0"))</f>
        <v>5.1503229594832645</v>
      </c>
      <c r="M13" s="18">
        <f t="shared" ca="1" si="8"/>
        <v>0</v>
      </c>
    </row>
    <row r="14" spans="1:13" x14ac:dyDescent="0.3">
      <c r="B14" s="17">
        <f t="shared" ca="1" si="0"/>
        <v>24</v>
      </c>
      <c r="C14" s="20">
        <f t="shared" ca="1" si="1"/>
        <v>5</v>
      </c>
      <c r="D14" s="18">
        <f t="shared" ca="1" si="2"/>
        <v>120</v>
      </c>
      <c r="E14" s="18">
        <f t="shared" ca="1" si="3"/>
        <v>5.0900822867042006</v>
      </c>
      <c r="F14" s="18">
        <f t="shared" ca="1" si="4"/>
        <v>0</v>
      </c>
      <c r="I14" s="19">
        <f t="shared" ca="1" si="5"/>
        <v>24</v>
      </c>
      <c r="J14" s="18">
        <f t="shared" ca="1" si="6"/>
        <v>5</v>
      </c>
      <c r="K14" s="18">
        <f t="shared" ca="1" si="7"/>
        <v>120</v>
      </c>
      <c r="L14" s="18">
        <f ca="1">($K$3+SUMIFS($K$4:K14,$I$4:I14,"&gt;0"))/
($I$3+SUMIFS($I$4:I14,$I$4:I14,"&gt;0"))</f>
        <v>5.1482339316734222</v>
      </c>
      <c r="M14" s="18">
        <f t="shared" ca="1" si="8"/>
        <v>0</v>
      </c>
    </row>
    <row r="15" spans="1:13" x14ac:dyDescent="0.3">
      <c r="B15" s="17">
        <f t="shared" ca="1" si="0"/>
        <v>131</v>
      </c>
      <c r="C15" s="20">
        <f t="shared" ca="1" si="1"/>
        <v>6</v>
      </c>
      <c r="D15" s="18">
        <f t="shared" ca="1" si="2"/>
        <v>786</v>
      </c>
      <c r="E15" s="18">
        <f t="shared" ca="1" si="3"/>
        <v>5.0900822867042006</v>
      </c>
      <c r="F15" s="18">
        <f t="shared" ca="1" si="4"/>
        <v>0</v>
      </c>
      <c r="I15" s="19">
        <f t="shared" ca="1" si="5"/>
        <v>131</v>
      </c>
      <c r="J15" s="18">
        <f t="shared" ca="1" si="6"/>
        <v>6</v>
      </c>
      <c r="K15" s="18">
        <f t="shared" ca="1" si="7"/>
        <v>786</v>
      </c>
      <c r="L15" s="18">
        <f ca="1">($K$3+SUMIFS($K$4:K15,$I$4:I15,"&gt;0"))/
($I$3+SUMIFS($I$4:I15,$I$4:I15,"&gt;0"))</f>
        <v>5.2082884822389666</v>
      </c>
      <c r="M15" s="18">
        <f t="shared" ca="1" si="8"/>
        <v>0</v>
      </c>
    </row>
    <row r="16" spans="1:13" x14ac:dyDescent="0.3">
      <c r="B16" s="17">
        <f t="shared" ca="1" si="0"/>
        <v>16</v>
      </c>
      <c r="C16" s="20">
        <f t="shared" ca="1" si="1"/>
        <v>5</v>
      </c>
      <c r="D16" s="18">
        <f t="shared" ca="1" si="2"/>
        <v>80</v>
      </c>
      <c r="E16" s="18">
        <f t="shared" ca="1" si="3"/>
        <v>5.0900822867042006</v>
      </c>
      <c r="F16" s="18">
        <f t="shared" ca="1" si="4"/>
        <v>0</v>
      </c>
      <c r="I16" s="19">
        <f t="shared" ca="1" si="5"/>
        <v>16</v>
      </c>
      <c r="J16" s="18">
        <f t="shared" ca="1" si="6"/>
        <v>5</v>
      </c>
      <c r="K16" s="18">
        <f t="shared" ca="1" si="7"/>
        <v>80</v>
      </c>
      <c r="L16" s="18">
        <f ca="1">($K$3+SUMIFS($K$4:K16,$I$4:I16,"&gt;0"))/
($I$3+SUMIFS($I$4:I16,$I$4:I16,"&gt;0"))</f>
        <v>5.2065101387406614</v>
      </c>
      <c r="M16" s="18">
        <f t="shared" ca="1" si="8"/>
        <v>0</v>
      </c>
    </row>
    <row r="17" spans="1:16372" x14ac:dyDescent="0.3">
      <c r="B17" s="17">
        <f t="shared" ca="1" si="0"/>
        <v>-134</v>
      </c>
      <c r="C17" s="20">
        <f t="shared" ca="1" si="1"/>
        <v>0</v>
      </c>
      <c r="D17" s="18">
        <f t="shared" ca="1" si="2"/>
        <v>0</v>
      </c>
      <c r="E17" s="18">
        <f t="shared" ca="1" si="3"/>
        <v>5.0900822867042006</v>
      </c>
      <c r="F17" s="18">
        <f t="shared" ca="1" si="4"/>
        <v>-682.07102641836286</v>
      </c>
      <c r="I17" s="19">
        <f t="shared" ca="1" si="5"/>
        <v>-134</v>
      </c>
      <c r="J17" s="18">
        <f t="shared" ca="1" si="6"/>
        <v>0</v>
      </c>
      <c r="K17" s="18">
        <f t="shared" ca="1" si="7"/>
        <v>0</v>
      </c>
      <c r="L17" s="18">
        <f ca="1">($K$3+SUMIFS($K$4:K17,$I$4:I17,"&gt;0"))/
($I$3+SUMIFS($I$4:I17,$I$4:I17,"&gt;0"))</f>
        <v>5.2065101387406614</v>
      </c>
      <c r="M17" s="18">
        <f t="shared" ca="1" si="8"/>
        <v>-697.67235859124867</v>
      </c>
    </row>
    <row r="18" spans="1:16372" x14ac:dyDescent="0.3">
      <c r="B18" s="17">
        <f t="shared" ca="1" si="0"/>
        <v>142</v>
      </c>
      <c r="C18" s="20">
        <f t="shared" ca="1" si="1"/>
        <v>5</v>
      </c>
      <c r="D18" s="18">
        <f t="shared" ca="1" si="2"/>
        <v>710</v>
      </c>
      <c r="E18" s="18">
        <f t="shared" ca="1" si="3"/>
        <v>5.0900822867042006</v>
      </c>
      <c r="F18" s="18">
        <f t="shared" ca="1" si="4"/>
        <v>0</v>
      </c>
      <c r="I18" s="19">
        <f t="shared" ca="1" si="5"/>
        <v>142</v>
      </c>
      <c r="J18" s="18">
        <f t="shared" ca="1" si="6"/>
        <v>5</v>
      </c>
      <c r="K18" s="18">
        <f t="shared" ca="1" si="7"/>
        <v>710</v>
      </c>
      <c r="L18" s="18">
        <f ca="1">($K$3+SUMIFS($K$4:K18,$I$4:I18,"&gt;0"))/
($I$3+SUMIFS($I$4:I18,$I$4:I18,"&gt;0"))</f>
        <v>5.1919642857142856</v>
      </c>
      <c r="M18" s="18">
        <f t="shared" ca="1" si="8"/>
        <v>0</v>
      </c>
    </row>
    <row r="19" spans="1:16372" x14ac:dyDescent="0.3">
      <c r="B19" s="17">
        <f t="shared" ca="1" si="0"/>
        <v>-10</v>
      </c>
      <c r="C19" s="20">
        <f t="shared" ca="1" si="1"/>
        <v>0</v>
      </c>
      <c r="D19" s="18">
        <f t="shared" ca="1" si="2"/>
        <v>0</v>
      </c>
      <c r="E19" s="18">
        <f t="shared" ca="1" si="3"/>
        <v>5.0900822867042006</v>
      </c>
      <c r="F19" s="18">
        <f t="shared" ca="1" si="4"/>
        <v>-50.90082286704201</v>
      </c>
      <c r="I19" s="19">
        <f t="shared" ca="1" si="5"/>
        <v>-10</v>
      </c>
      <c r="J19" s="18">
        <f t="shared" ca="1" si="6"/>
        <v>0</v>
      </c>
      <c r="K19" s="18">
        <f t="shared" ca="1" si="7"/>
        <v>0</v>
      </c>
      <c r="L19" s="18">
        <f ca="1">($K$3+SUMIFS($K$4:K19,$I$4:I19,"&gt;0"))/
($I$3+SUMIFS($I$4:I19,$I$4:I19,"&gt;0"))</f>
        <v>5.1919642857142856</v>
      </c>
      <c r="M19" s="18">
        <f t="shared" ca="1" si="8"/>
        <v>-51.919642857142854</v>
      </c>
    </row>
    <row r="20" spans="1:16372" x14ac:dyDescent="0.3">
      <c r="B20" s="17">
        <f t="shared" ca="1" si="0"/>
        <v>-37</v>
      </c>
      <c r="C20" s="20">
        <f t="shared" ca="1" si="1"/>
        <v>0</v>
      </c>
      <c r="D20" s="18">
        <f t="shared" ca="1" si="2"/>
        <v>0</v>
      </c>
      <c r="E20" s="18">
        <f t="shared" ca="1" si="3"/>
        <v>5.0900822867042006</v>
      </c>
      <c r="F20" s="18">
        <f t="shared" ca="1" si="4"/>
        <v>-188.33304460805542</v>
      </c>
      <c r="I20" s="19">
        <f t="shared" ca="1" si="5"/>
        <v>-37</v>
      </c>
      <c r="J20" s="18">
        <f t="shared" ca="1" si="6"/>
        <v>0</v>
      </c>
      <c r="K20" s="18">
        <f t="shared" ca="1" si="7"/>
        <v>0</v>
      </c>
      <c r="L20" s="18">
        <f ca="1">($K$3+SUMIFS($K$4:K20,$I$4:I20,"&gt;0"))/
($I$3+SUMIFS($I$4:I20,$I$4:I20,"&gt;0"))</f>
        <v>5.1919642857142856</v>
      </c>
      <c r="M20" s="18">
        <f t="shared" ca="1" si="8"/>
        <v>-192.10267857142856</v>
      </c>
    </row>
    <row r="21" spans="1:16372" x14ac:dyDescent="0.3">
      <c r="B21" s="17">
        <f t="shared" ca="1" si="0"/>
        <v>16</v>
      </c>
      <c r="C21" s="20">
        <f t="shared" ca="1" si="1"/>
        <v>4</v>
      </c>
      <c r="D21" s="18">
        <f t="shared" ca="1" si="2"/>
        <v>64</v>
      </c>
      <c r="E21" s="18">
        <f t="shared" ca="1" si="3"/>
        <v>5.0900822867042006</v>
      </c>
      <c r="F21" s="18">
        <f t="shared" ca="1" si="4"/>
        <v>0</v>
      </c>
      <c r="I21" s="19">
        <f t="shared" ca="1" si="5"/>
        <v>16</v>
      </c>
      <c r="J21" s="18">
        <f t="shared" ca="1" si="6"/>
        <v>4</v>
      </c>
      <c r="K21" s="18">
        <f t="shared" ca="1" si="7"/>
        <v>64</v>
      </c>
      <c r="L21" s="18">
        <f ca="1">($K$3+SUMIFS($K$4:K21,$I$4:I21,"&gt;0"))/
($I$3+SUMIFS($I$4:I21,$I$4:I21,"&gt;0"))</f>
        <v>5.1825787401574805</v>
      </c>
      <c r="M21" s="18">
        <f t="shared" ca="1" si="8"/>
        <v>0</v>
      </c>
    </row>
    <row r="22" spans="1:16372" x14ac:dyDescent="0.3">
      <c r="B22" s="17">
        <f t="shared" ca="1" si="0"/>
        <v>119</v>
      </c>
      <c r="C22" s="20">
        <f t="shared" ca="1" si="1"/>
        <v>6</v>
      </c>
      <c r="D22" s="18">
        <f t="shared" ca="1" si="2"/>
        <v>714</v>
      </c>
      <c r="E22" s="18">
        <f t="shared" ca="1" si="3"/>
        <v>5.0900822867042006</v>
      </c>
      <c r="F22" s="18">
        <f t="shared" ca="1" si="4"/>
        <v>0</v>
      </c>
      <c r="I22" s="19">
        <f t="shared" ca="1" si="5"/>
        <v>119</v>
      </c>
      <c r="J22" s="18">
        <f t="shared" ca="1" si="6"/>
        <v>6</v>
      </c>
      <c r="K22" s="18">
        <f t="shared" ca="1" si="7"/>
        <v>714</v>
      </c>
      <c r="L22" s="18">
        <f ca="1">($K$3+SUMIFS($K$4:K22,$I$4:I22,"&gt;0"))/
($I$3+SUMIFS($I$4:I22,$I$4:I22,"&gt;0"))</f>
        <v>5.2278010227801026</v>
      </c>
      <c r="M22" s="18">
        <f t="shared" ca="1" si="8"/>
        <v>0</v>
      </c>
    </row>
    <row r="23" spans="1:16372" x14ac:dyDescent="0.3">
      <c r="B23" s="17">
        <f t="shared" ca="1" si="0"/>
        <v>-57</v>
      </c>
      <c r="C23" s="20">
        <f t="shared" ca="1" si="1"/>
        <v>0</v>
      </c>
      <c r="D23" s="18">
        <f t="shared" ca="1" si="2"/>
        <v>0</v>
      </c>
      <c r="E23" s="18">
        <f t="shared" ca="1" si="3"/>
        <v>5.0900822867042006</v>
      </c>
      <c r="F23" s="18">
        <f t="shared" ca="1" si="4"/>
        <v>-290.13469034213944</v>
      </c>
      <c r="I23" s="19">
        <f t="shared" ca="1" si="5"/>
        <v>-57</v>
      </c>
      <c r="J23" s="18">
        <f t="shared" ca="1" si="6"/>
        <v>0</v>
      </c>
      <c r="K23" s="18">
        <f t="shared" ca="1" si="7"/>
        <v>0</v>
      </c>
      <c r="L23" s="18">
        <f ca="1">($K$3+SUMIFS($K$4:K23,$I$4:I23,"&gt;0"))/
($I$3+SUMIFS($I$4:I23,$I$4:I23,"&gt;0"))</f>
        <v>5.2278010227801026</v>
      </c>
      <c r="M23" s="18">
        <f t="shared" ca="1" si="8"/>
        <v>-297.98465829846583</v>
      </c>
    </row>
    <row r="24" spans="1:16372" x14ac:dyDescent="0.3">
      <c r="B24" s="17">
        <f t="shared" ca="1" si="0"/>
        <v>-196</v>
      </c>
      <c r="C24" s="20">
        <f t="shared" ca="1" si="1"/>
        <v>0</v>
      </c>
      <c r="D24" s="18">
        <f t="shared" ca="1" si="2"/>
        <v>0</v>
      </c>
      <c r="E24" s="18">
        <f t="shared" ca="1" si="3"/>
        <v>5.0900822867042006</v>
      </c>
      <c r="F24" s="18">
        <f t="shared" ca="1" si="4"/>
        <v>-997.65612819402327</v>
      </c>
      <c r="I24" s="19">
        <f t="shared" ca="1" si="5"/>
        <v>-196</v>
      </c>
      <c r="J24" s="18">
        <f t="shared" ca="1" si="6"/>
        <v>0</v>
      </c>
      <c r="K24" s="18">
        <f t="shared" ca="1" si="7"/>
        <v>0</v>
      </c>
      <c r="L24" s="18">
        <f ca="1">($K$3+SUMIFS($K$4:K24,$I$4:I24,"&gt;0"))/
($I$3+SUMIFS($I$4:I24,$I$4:I24,"&gt;0"))</f>
        <v>5.2278010227801026</v>
      </c>
      <c r="M24" s="18">
        <f t="shared" ca="1" si="8"/>
        <v>-1024.6490004649002</v>
      </c>
    </row>
    <row r="25" spans="1:16372" x14ac:dyDescent="0.3">
      <c r="B25" s="17">
        <f t="shared" ca="1" si="0"/>
        <v>34</v>
      </c>
      <c r="C25" s="20">
        <f t="shared" ca="1" si="1"/>
        <v>4</v>
      </c>
      <c r="D25" s="18">
        <f t="shared" ca="1" si="2"/>
        <v>136</v>
      </c>
      <c r="E25" s="18">
        <f t="shared" ca="1" si="3"/>
        <v>5.0900822867042006</v>
      </c>
      <c r="F25" s="18">
        <f t="shared" ca="1" si="4"/>
        <v>0</v>
      </c>
      <c r="I25" s="19">
        <f t="shared" ca="1" si="5"/>
        <v>34</v>
      </c>
      <c r="J25" s="18">
        <f t="shared" ca="1" si="6"/>
        <v>4</v>
      </c>
      <c r="K25" s="18">
        <f t="shared" ca="1" si="7"/>
        <v>136</v>
      </c>
      <c r="L25" s="18">
        <f ca="1">($K$3+SUMIFS($K$4:K25,$I$4:I25,"&gt;0"))/
($I$3+SUMIFS($I$4:I25,$I$4:I25,"&gt;0"))</f>
        <v>5.2086956521739127</v>
      </c>
      <c r="M25" s="18">
        <f t="shared" ca="1" si="8"/>
        <v>0</v>
      </c>
    </row>
    <row r="26" spans="1:16372" x14ac:dyDescent="0.3">
      <c r="B26" s="17">
        <f t="shared" ca="1" si="0"/>
        <v>-57</v>
      </c>
      <c r="C26" s="20">
        <f t="shared" ca="1" si="1"/>
        <v>0</v>
      </c>
      <c r="D26" s="18">
        <f t="shared" ca="1" si="2"/>
        <v>0</v>
      </c>
      <c r="E26" s="18">
        <f t="shared" ca="1" si="3"/>
        <v>5.0900822867042006</v>
      </c>
      <c r="F26" s="18">
        <f t="shared" ca="1" si="4"/>
        <v>-290.13469034213944</v>
      </c>
      <c r="I26" s="19">
        <f t="shared" ca="1" si="5"/>
        <v>-57</v>
      </c>
      <c r="J26" s="18">
        <f t="shared" ca="1" si="6"/>
        <v>0</v>
      </c>
      <c r="K26" s="18">
        <f t="shared" ca="1" si="7"/>
        <v>0</v>
      </c>
      <c r="L26" s="18">
        <f ca="1">($K$3+SUMIFS($K$4:K26,$I$4:I26,"&gt;0"))/
($I$3+SUMIFS($I$4:I26,$I$4:I26,"&gt;0"))</f>
        <v>5.2086956521739127</v>
      </c>
      <c r="M26" s="18">
        <f t="shared" ca="1" si="8"/>
        <v>-296.89565217391305</v>
      </c>
    </row>
    <row r="27" spans="1:16372" x14ac:dyDescent="0.3">
      <c r="B27" s="17">
        <f t="shared" ca="1" si="0"/>
        <v>-130</v>
      </c>
      <c r="C27" s="20">
        <f t="shared" ca="1" si="1"/>
        <v>0</v>
      </c>
      <c r="D27" s="18">
        <f t="shared" ca="1" si="2"/>
        <v>0</v>
      </c>
      <c r="E27" s="18">
        <f t="shared" ca="1" si="3"/>
        <v>5.0900822867042006</v>
      </c>
      <c r="F27" s="18">
        <f t="shared" ca="1" si="4"/>
        <v>-661.71069727154611</v>
      </c>
      <c r="I27" s="19">
        <f t="shared" ca="1" si="5"/>
        <v>-130</v>
      </c>
      <c r="J27" s="18">
        <f t="shared" ca="1" si="6"/>
        <v>0</v>
      </c>
      <c r="K27" s="18">
        <f t="shared" ca="1" si="7"/>
        <v>0</v>
      </c>
      <c r="L27" s="18">
        <f ca="1">($K$3+SUMIFS($K$4:K27,$I$4:I27,"&gt;0"))/
($I$3+SUMIFS($I$4:I27,$I$4:I27,"&gt;0"))</f>
        <v>5.2086956521739127</v>
      </c>
      <c r="M27" s="18">
        <f t="shared" ca="1" si="8"/>
        <v>-677.13043478260863</v>
      </c>
    </row>
    <row r="28" spans="1:16372" ht="19.5" thickBot="1" x14ac:dyDescent="0.35">
      <c r="B28" s="17">
        <f t="shared" ca="1" si="0"/>
        <v>124</v>
      </c>
      <c r="C28" s="20">
        <f t="shared" ca="1" si="1"/>
        <v>3</v>
      </c>
      <c r="D28" s="18">
        <f t="shared" ca="1" si="2"/>
        <v>372</v>
      </c>
      <c r="E28" s="18">
        <f t="shared" ca="1" si="3"/>
        <v>5.0900822867042006</v>
      </c>
      <c r="F28" s="18">
        <f t="shared" ca="1" si="4"/>
        <v>0</v>
      </c>
      <c r="I28" s="19">
        <f t="shared" ca="1" si="5"/>
        <v>124</v>
      </c>
      <c r="J28" s="18">
        <f t="shared" ca="1" si="6"/>
        <v>3</v>
      </c>
      <c r="K28" s="18">
        <f t="shared" ca="1" si="7"/>
        <v>372</v>
      </c>
      <c r="L28" s="18">
        <f ca="1">($K$3+SUMIFS($K$4:K28,$I$4:I28,"&gt;0"))/
($I$3+SUMIFS($I$4:I28,$I$4:I28,"&gt;0"))</f>
        <v>5.0900822867042006</v>
      </c>
      <c r="M28" s="18">
        <f t="shared" ca="1" si="8"/>
        <v>0</v>
      </c>
    </row>
    <row r="29" spans="1:16372" ht="19.5" thickTop="1" x14ac:dyDescent="0.3">
      <c r="A29" s="16" t="s">
        <v>71</v>
      </c>
      <c r="B29" s="15">
        <f ca="1">+SUM(B4:B28)</f>
        <v>540</v>
      </c>
      <c r="C29" s="13">
        <f ca="1">+SUMIFS(C4:C28,C4:C28,"&gt;0")/COUNTIFS(C4:C28,"&gt;0")</f>
        <v>5</v>
      </c>
      <c r="D29" s="13">
        <f ca="1">+SUM(D4:D28)</f>
        <v>6753</v>
      </c>
      <c r="E29" s="14"/>
      <c r="F29" s="13">
        <f ca="1">+SUM(F4:F28)</f>
        <v>-3914.2732784755303</v>
      </c>
      <c r="G29" s="17"/>
      <c r="H29" s="16" t="s">
        <v>71</v>
      </c>
      <c r="I29" s="15">
        <f ca="1">+SUM(I4:I28)</f>
        <v>540</v>
      </c>
      <c r="J29" s="13">
        <f ca="1">+C29</f>
        <v>5</v>
      </c>
      <c r="K29" s="13">
        <f ca="1">+SUM(K4:K28)</f>
        <v>6753</v>
      </c>
      <c r="L29" s="14"/>
      <c r="M29" s="13">
        <f ca="1">+SUM(M4:M28)</f>
        <v>-4012.6802748356627</v>
      </c>
    </row>
    <row r="30" spans="1:16372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</row>
    <row r="31" spans="1:16372" s="8" customFormat="1" x14ac:dyDescent="0.3">
      <c r="A31" s="8" t="s">
        <v>70</v>
      </c>
      <c r="B31" s="11">
        <f ca="1">B3+SUM(B4:B28)</f>
        <v>1540</v>
      </c>
      <c r="C31" s="10">
        <f ca="1">+E28</f>
        <v>5.0900822867042006</v>
      </c>
      <c r="D31" s="10">
        <f ca="1">+B31*C31</f>
        <v>7838.7267215244692</v>
      </c>
      <c r="E31" s="9"/>
      <c r="F31" s="9"/>
      <c r="G31" s="12"/>
      <c r="H31" s="8" t="s">
        <v>70</v>
      </c>
      <c r="I31" s="11">
        <f ca="1">I3+SUM(I4:I28)</f>
        <v>1540</v>
      </c>
      <c r="J31" s="10">
        <f ca="1">+L28</f>
        <v>5.0900822867042006</v>
      </c>
      <c r="K31" s="10">
        <f ca="1">+I31*J31</f>
        <v>7838.7267215244692</v>
      </c>
      <c r="L31" s="9"/>
      <c r="M31" s="9"/>
    </row>
    <row r="34" spans="11:13" x14ac:dyDescent="0.3">
      <c r="K34" s="28" t="s">
        <v>81</v>
      </c>
      <c r="M34" s="18">
        <f ca="1">-M29--F29</f>
        <v>98.406996360132325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workbookViewId="0">
      <selection activeCell="B15" sqref="B15"/>
    </sheetView>
  </sheetViews>
  <sheetFormatPr defaultRowHeight="18.75" x14ac:dyDescent="0.3"/>
  <cols>
    <col min="1" max="1" width="40.85546875" style="31" customWidth="1"/>
    <col min="2" max="2" width="11.140625" style="31" customWidth="1"/>
    <col min="3" max="3" width="10.85546875" style="31" bestFit="1" customWidth="1"/>
    <col min="4" max="4" width="122.85546875" style="31" customWidth="1"/>
    <col min="5" max="16384" width="9.140625" style="31"/>
  </cols>
  <sheetData>
    <row r="1" spans="1:4" x14ac:dyDescent="0.3">
      <c r="A1" s="32"/>
      <c r="B1" s="32"/>
      <c r="C1" s="32"/>
      <c r="D1" s="32" t="s">
        <v>92</v>
      </c>
    </row>
    <row r="2" spans="1:4" x14ac:dyDescent="0.3">
      <c r="A2" s="32" t="s">
        <v>82</v>
      </c>
      <c r="B2" s="33"/>
      <c r="C2" s="33"/>
      <c r="D2" s="32"/>
    </row>
    <row r="3" spans="1:4" x14ac:dyDescent="0.3">
      <c r="A3" s="32" t="s">
        <v>83</v>
      </c>
      <c r="B3" s="33"/>
      <c r="C3" s="33"/>
      <c r="D3" s="32"/>
    </row>
    <row r="4" spans="1:4" x14ac:dyDescent="0.3">
      <c r="A4" s="32" t="s">
        <v>84</v>
      </c>
      <c r="B4" s="33"/>
      <c r="C4" s="33"/>
      <c r="D4" s="32"/>
    </row>
    <row r="5" spans="1:4" x14ac:dyDescent="0.3">
      <c r="A5" s="32" t="s">
        <v>85</v>
      </c>
      <c r="B5" s="33" t="s">
        <v>87</v>
      </c>
      <c r="C5" s="33"/>
      <c r="D5" s="32"/>
    </row>
    <row r="6" spans="1:4" x14ac:dyDescent="0.3">
      <c r="A6" s="32" t="s">
        <v>86</v>
      </c>
      <c r="B6" s="33" t="s">
        <v>88</v>
      </c>
      <c r="C6" s="33"/>
      <c r="D6" s="32"/>
    </row>
    <row r="7" spans="1:4" ht="37.5" x14ac:dyDescent="0.3">
      <c r="A7" s="32" t="s">
        <v>89</v>
      </c>
      <c r="B7" s="33" t="s">
        <v>90</v>
      </c>
      <c r="C7" s="33"/>
      <c r="D7" s="32"/>
    </row>
    <row r="8" spans="1:4" ht="56.25" x14ac:dyDescent="0.3">
      <c r="A8" s="32" t="s">
        <v>91</v>
      </c>
      <c r="B8" s="33" t="s">
        <v>93</v>
      </c>
      <c r="C8" s="33"/>
      <c r="D8" s="32"/>
    </row>
    <row r="9" spans="1:4" x14ac:dyDescent="0.3">
      <c r="A9" s="32"/>
      <c r="B9" s="33"/>
      <c r="C9" s="33"/>
      <c r="D9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77"/>
  <sheetViews>
    <sheetView tabSelected="1" workbookViewId="0">
      <pane xSplit="2" ySplit="1" topLeftCell="C49" activePane="bottomRight" state="frozen"/>
      <selection pane="topRight" activeCell="B1" sqref="B1"/>
      <selection pane="bottomLeft" activeCell="A2" sqref="A2"/>
      <selection pane="bottomRight" activeCell="E69" sqref="E69"/>
    </sheetView>
  </sheetViews>
  <sheetFormatPr defaultRowHeight="18.75" x14ac:dyDescent="0.3"/>
  <cols>
    <col min="1" max="1" width="54.7109375" style="31" customWidth="1"/>
    <col min="2" max="2" width="40.85546875" style="31" customWidth="1"/>
    <col min="3" max="3" width="12.7109375" style="31" bestFit="1" customWidth="1"/>
    <col min="4" max="4" width="13.140625" style="31" bestFit="1" customWidth="1"/>
    <col min="5" max="5" width="80.5703125" style="31" bestFit="1" customWidth="1"/>
    <col min="6" max="16384" width="9.140625" style="31"/>
  </cols>
  <sheetData>
    <row r="1" spans="1:5" x14ac:dyDescent="0.3">
      <c r="A1" s="34" t="s">
        <v>115</v>
      </c>
      <c r="B1" s="34" t="s">
        <v>114</v>
      </c>
      <c r="C1" s="35" t="s">
        <v>98</v>
      </c>
      <c r="D1" s="35" t="s">
        <v>102</v>
      </c>
      <c r="E1" s="35" t="s">
        <v>111</v>
      </c>
    </row>
    <row r="2" spans="1:5" x14ac:dyDescent="0.3">
      <c r="A2" s="41" t="s">
        <v>95</v>
      </c>
      <c r="B2" s="41" t="s">
        <v>97</v>
      </c>
      <c r="C2" s="36" t="s">
        <v>110</v>
      </c>
      <c r="D2" s="37" t="s">
        <v>103</v>
      </c>
      <c r="E2" s="36" t="s">
        <v>117</v>
      </c>
    </row>
    <row r="3" spans="1:5" x14ac:dyDescent="0.3">
      <c r="A3" s="42" t="s">
        <v>95</v>
      </c>
      <c r="B3" s="42" t="s">
        <v>97</v>
      </c>
      <c r="C3" s="36" t="s">
        <v>99</v>
      </c>
      <c r="D3" s="37" t="s">
        <v>103</v>
      </c>
      <c r="E3" s="36"/>
    </row>
    <row r="4" spans="1:5" x14ac:dyDescent="0.3">
      <c r="A4" s="42" t="s">
        <v>95</v>
      </c>
      <c r="B4" s="42" t="s">
        <v>97</v>
      </c>
      <c r="C4" s="36" t="s">
        <v>100</v>
      </c>
      <c r="D4" s="37" t="s">
        <v>103</v>
      </c>
      <c r="E4" s="36" t="s">
        <v>118</v>
      </c>
    </row>
    <row r="5" spans="1:5" x14ac:dyDescent="0.3">
      <c r="A5" s="43" t="s">
        <v>95</v>
      </c>
      <c r="B5" s="43" t="s">
        <v>97</v>
      </c>
      <c r="C5" s="36" t="s">
        <v>101</v>
      </c>
      <c r="D5" s="38" t="s">
        <v>104</v>
      </c>
      <c r="E5" s="39"/>
    </row>
    <row r="6" spans="1:5" x14ac:dyDescent="0.3">
      <c r="A6" s="41" t="s">
        <v>95</v>
      </c>
      <c r="B6" s="41" t="s">
        <v>96</v>
      </c>
      <c r="C6" s="36" t="s">
        <v>110</v>
      </c>
      <c r="D6" s="38" t="s">
        <v>104</v>
      </c>
      <c r="E6" s="39"/>
    </row>
    <row r="7" spans="1:5" x14ac:dyDescent="0.3">
      <c r="A7" s="42" t="s">
        <v>95</v>
      </c>
      <c r="B7" s="42" t="s">
        <v>96</v>
      </c>
      <c r="C7" s="36" t="s">
        <v>99</v>
      </c>
      <c r="D7" s="37" t="s">
        <v>103</v>
      </c>
      <c r="E7" s="40"/>
    </row>
    <row r="8" spans="1:5" x14ac:dyDescent="0.3">
      <c r="A8" s="42" t="s">
        <v>95</v>
      </c>
      <c r="B8" s="42" t="s">
        <v>96</v>
      </c>
      <c r="C8" s="36" t="s">
        <v>100</v>
      </c>
      <c r="D8" s="38" t="s">
        <v>104</v>
      </c>
      <c r="E8" s="40"/>
    </row>
    <row r="9" spans="1:5" x14ac:dyDescent="0.3">
      <c r="A9" s="43" t="s">
        <v>95</v>
      </c>
      <c r="B9" s="43" t="s">
        <v>96</v>
      </c>
      <c r="C9" s="36" t="s">
        <v>101</v>
      </c>
      <c r="D9" s="38" t="s">
        <v>104</v>
      </c>
      <c r="E9" s="40"/>
    </row>
    <row r="10" spans="1:5" x14ac:dyDescent="0.3">
      <c r="A10" s="41" t="s">
        <v>95</v>
      </c>
      <c r="B10" s="41" t="s">
        <v>105</v>
      </c>
      <c r="C10" s="36" t="s">
        <v>110</v>
      </c>
      <c r="D10" s="38" t="s">
        <v>104</v>
      </c>
      <c r="E10" s="40"/>
    </row>
    <row r="11" spans="1:5" x14ac:dyDescent="0.3">
      <c r="A11" s="42" t="s">
        <v>95</v>
      </c>
      <c r="B11" s="42" t="s">
        <v>105</v>
      </c>
      <c r="C11" s="36" t="s">
        <v>99</v>
      </c>
      <c r="D11" s="37" t="s">
        <v>103</v>
      </c>
      <c r="E11" s="40"/>
    </row>
    <row r="12" spans="1:5" x14ac:dyDescent="0.3">
      <c r="A12" s="42" t="s">
        <v>95</v>
      </c>
      <c r="B12" s="42" t="s">
        <v>105</v>
      </c>
      <c r="C12" s="36" t="s">
        <v>100</v>
      </c>
      <c r="D12" s="38" t="s">
        <v>104</v>
      </c>
      <c r="E12" s="40"/>
    </row>
    <row r="13" spans="1:5" x14ac:dyDescent="0.3">
      <c r="A13" s="43" t="s">
        <v>95</v>
      </c>
      <c r="B13" s="43" t="s">
        <v>105</v>
      </c>
      <c r="C13" s="36" t="s">
        <v>101</v>
      </c>
      <c r="D13" s="38" t="s">
        <v>104</v>
      </c>
      <c r="E13" s="40"/>
    </row>
    <row r="14" spans="1:5" x14ac:dyDescent="0.3">
      <c r="A14" s="41" t="s">
        <v>95</v>
      </c>
      <c r="B14" s="41" t="s">
        <v>106</v>
      </c>
      <c r="C14" s="36" t="s">
        <v>110</v>
      </c>
      <c r="D14" s="38" t="s">
        <v>104</v>
      </c>
      <c r="E14" s="40"/>
    </row>
    <row r="15" spans="1:5" x14ac:dyDescent="0.3">
      <c r="A15" s="42" t="s">
        <v>95</v>
      </c>
      <c r="B15" s="42" t="s">
        <v>106</v>
      </c>
      <c r="C15" s="36" t="s">
        <v>99</v>
      </c>
      <c r="D15" s="37" t="s">
        <v>103</v>
      </c>
      <c r="E15" s="40"/>
    </row>
    <row r="16" spans="1:5" x14ac:dyDescent="0.3">
      <c r="A16" s="42" t="s">
        <v>95</v>
      </c>
      <c r="B16" s="42" t="s">
        <v>106</v>
      </c>
      <c r="C16" s="36" t="s">
        <v>100</v>
      </c>
      <c r="D16" s="38" t="s">
        <v>104</v>
      </c>
      <c r="E16" s="40"/>
    </row>
    <row r="17" spans="1:5" x14ac:dyDescent="0.3">
      <c r="A17" s="43" t="s">
        <v>95</v>
      </c>
      <c r="B17" s="43" t="s">
        <v>106</v>
      </c>
      <c r="C17" s="36" t="s">
        <v>101</v>
      </c>
      <c r="D17" s="38" t="s">
        <v>104</v>
      </c>
      <c r="E17" s="40"/>
    </row>
    <row r="18" spans="1:5" x14ac:dyDescent="0.3">
      <c r="A18" s="41" t="s">
        <v>95</v>
      </c>
      <c r="B18" s="41" t="s">
        <v>107</v>
      </c>
      <c r="C18" s="36" t="s">
        <v>110</v>
      </c>
      <c r="D18" s="38" t="s">
        <v>104</v>
      </c>
      <c r="E18" s="40"/>
    </row>
    <row r="19" spans="1:5" x14ac:dyDescent="0.3">
      <c r="A19" s="42" t="s">
        <v>95</v>
      </c>
      <c r="B19" s="42" t="s">
        <v>107</v>
      </c>
      <c r="C19" s="36" t="s">
        <v>99</v>
      </c>
      <c r="D19" s="37" t="s">
        <v>103</v>
      </c>
      <c r="E19" s="40"/>
    </row>
    <row r="20" spans="1:5" x14ac:dyDescent="0.3">
      <c r="A20" s="42" t="s">
        <v>95</v>
      </c>
      <c r="B20" s="42" t="s">
        <v>107</v>
      </c>
      <c r="C20" s="36" t="s">
        <v>100</v>
      </c>
      <c r="D20" s="38" t="s">
        <v>104</v>
      </c>
      <c r="E20" s="40"/>
    </row>
    <row r="21" spans="1:5" x14ac:dyDescent="0.3">
      <c r="A21" s="43" t="s">
        <v>95</v>
      </c>
      <c r="B21" s="43" t="s">
        <v>107</v>
      </c>
      <c r="C21" s="36" t="s">
        <v>101</v>
      </c>
      <c r="D21" s="38" t="s">
        <v>104</v>
      </c>
      <c r="E21" s="40"/>
    </row>
    <row r="22" spans="1:5" x14ac:dyDescent="0.3">
      <c r="A22" s="41" t="s">
        <v>95</v>
      </c>
      <c r="B22" s="41" t="s">
        <v>108</v>
      </c>
      <c r="C22" s="36" t="s">
        <v>110</v>
      </c>
      <c r="D22" s="38" t="s">
        <v>104</v>
      </c>
      <c r="E22" s="40"/>
    </row>
    <row r="23" spans="1:5" x14ac:dyDescent="0.3">
      <c r="A23" s="42" t="s">
        <v>95</v>
      </c>
      <c r="B23" s="42" t="s">
        <v>108</v>
      </c>
      <c r="C23" s="36" t="s">
        <v>99</v>
      </c>
      <c r="D23" s="37" t="s">
        <v>103</v>
      </c>
      <c r="E23" s="40"/>
    </row>
    <row r="24" spans="1:5" x14ac:dyDescent="0.3">
      <c r="A24" s="42" t="s">
        <v>95</v>
      </c>
      <c r="B24" s="42" t="s">
        <v>108</v>
      </c>
      <c r="C24" s="36" t="s">
        <v>100</v>
      </c>
      <c r="D24" s="38" t="s">
        <v>104</v>
      </c>
      <c r="E24" s="40"/>
    </row>
    <row r="25" spans="1:5" x14ac:dyDescent="0.3">
      <c r="A25" s="43" t="s">
        <v>95</v>
      </c>
      <c r="B25" s="43" t="s">
        <v>108</v>
      </c>
      <c r="C25" s="36" t="s">
        <v>101</v>
      </c>
      <c r="D25" s="38" t="s">
        <v>104</v>
      </c>
      <c r="E25" s="40"/>
    </row>
    <row r="26" spans="1:5" x14ac:dyDescent="0.3">
      <c r="A26" s="41" t="s">
        <v>95</v>
      </c>
      <c r="B26" s="41" t="s">
        <v>109</v>
      </c>
      <c r="C26" s="36" t="s">
        <v>110</v>
      </c>
      <c r="D26" s="38" t="s">
        <v>104</v>
      </c>
      <c r="E26" s="40"/>
    </row>
    <row r="27" spans="1:5" x14ac:dyDescent="0.3">
      <c r="A27" s="42" t="s">
        <v>95</v>
      </c>
      <c r="B27" s="42" t="s">
        <v>109</v>
      </c>
      <c r="C27" s="36" t="s">
        <v>99</v>
      </c>
      <c r="D27" s="37" t="s">
        <v>103</v>
      </c>
      <c r="E27" s="40"/>
    </row>
    <row r="28" spans="1:5" x14ac:dyDescent="0.3">
      <c r="A28" s="42" t="s">
        <v>95</v>
      </c>
      <c r="B28" s="42" t="s">
        <v>109</v>
      </c>
      <c r="C28" s="36" t="s">
        <v>100</v>
      </c>
      <c r="D28" s="38" t="s">
        <v>104</v>
      </c>
      <c r="E28" s="40"/>
    </row>
    <row r="29" spans="1:5" x14ac:dyDescent="0.3">
      <c r="A29" s="43" t="s">
        <v>95</v>
      </c>
      <c r="B29" s="43" t="s">
        <v>109</v>
      </c>
      <c r="C29" s="36" t="s">
        <v>101</v>
      </c>
      <c r="D29" s="38" t="s">
        <v>104</v>
      </c>
      <c r="E29" s="40"/>
    </row>
    <row r="30" spans="1:5" x14ac:dyDescent="0.3">
      <c r="A30" s="41" t="s">
        <v>95</v>
      </c>
      <c r="B30" s="41" t="s">
        <v>112</v>
      </c>
      <c r="C30" s="36" t="s">
        <v>110</v>
      </c>
      <c r="D30" s="38" t="s">
        <v>104</v>
      </c>
      <c r="E30" s="40"/>
    </row>
    <row r="31" spans="1:5" x14ac:dyDescent="0.3">
      <c r="A31" s="42" t="s">
        <v>95</v>
      </c>
      <c r="B31" s="42" t="s">
        <v>112</v>
      </c>
      <c r="C31" s="36" t="s">
        <v>99</v>
      </c>
      <c r="D31" s="37" t="s">
        <v>103</v>
      </c>
      <c r="E31" s="40"/>
    </row>
    <row r="32" spans="1:5" x14ac:dyDescent="0.3">
      <c r="A32" s="42" t="s">
        <v>95</v>
      </c>
      <c r="B32" s="42" t="s">
        <v>112</v>
      </c>
      <c r="C32" s="36" t="s">
        <v>100</v>
      </c>
      <c r="D32" s="38" t="s">
        <v>104</v>
      </c>
      <c r="E32" s="40"/>
    </row>
    <row r="33" spans="1:5" x14ac:dyDescent="0.3">
      <c r="A33" s="43" t="s">
        <v>95</v>
      </c>
      <c r="B33" s="43" t="s">
        <v>112</v>
      </c>
      <c r="C33" s="36" t="s">
        <v>101</v>
      </c>
      <c r="D33" s="38" t="s">
        <v>104</v>
      </c>
      <c r="E33" s="40"/>
    </row>
    <row r="34" spans="1:5" x14ac:dyDescent="0.3">
      <c r="A34" s="41" t="s">
        <v>95</v>
      </c>
      <c r="B34" s="41" t="s">
        <v>113</v>
      </c>
      <c r="C34" s="36" t="s">
        <v>110</v>
      </c>
      <c r="D34" s="38" t="s">
        <v>104</v>
      </c>
      <c r="E34" s="40"/>
    </row>
    <row r="35" spans="1:5" x14ac:dyDescent="0.3">
      <c r="A35" s="42" t="s">
        <v>95</v>
      </c>
      <c r="B35" s="42" t="s">
        <v>113</v>
      </c>
      <c r="C35" s="36" t="s">
        <v>99</v>
      </c>
      <c r="D35" s="37" t="s">
        <v>103</v>
      </c>
      <c r="E35" s="40"/>
    </row>
    <row r="36" spans="1:5" x14ac:dyDescent="0.3">
      <c r="A36" s="42" t="s">
        <v>95</v>
      </c>
      <c r="B36" s="42" t="s">
        <v>113</v>
      </c>
      <c r="C36" s="36" t="s">
        <v>100</v>
      </c>
      <c r="D36" s="38" t="s">
        <v>104</v>
      </c>
      <c r="E36" s="40"/>
    </row>
    <row r="37" spans="1:5" x14ac:dyDescent="0.3">
      <c r="A37" s="43" t="s">
        <v>95</v>
      </c>
      <c r="B37" s="43" t="s">
        <v>113</v>
      </c>
      <c r="C37" s="36" t="s">
        <v>101</v>
      </c>
      <c r="D37" s="38" t="s">
        <v>104</v>
      </c>
      <c r="E37" s="40"/>
    </row>
    <row r="38" spans="1:5" x14ac:dyDescent="0.3">
      <c r="A38" s="41" t="s">
        <v>116</v>
      </c>
      <c r="B38" s="41" t="s">
        <v>96</v>
      </c>
      <c r="C38" s="36" t="s">
        <v>110</v>
      </c>
      <c r="D38" s="37" t="s">
        <v>103</v>
      </c>
      <c r="E38" s="36" t="s">
        <v>117</v>
      </c>
    </row>
    <row r="39" spans="1:5" x14ac:dyDescent="0.3">
      <c r="A39" s="42" t="s">
        <v>116</v>
      </c>
      <c r="B39" s="42" t="s">
        <v>96</v>
      </c>
      <c r="C39" s="36" t="s">
        <v>99</v>
      </c>
      <c r="D39" s="37" t="s">
        <v>103</v>
      </c>
      <c r="E39" s="40"/>
    </row>
    <row r="40" spans="1:5" x14ac:dyDescent="0.3">
      <c r="A40" s="42" t="s">
        <v>116</v>
      </c>
      <c r="B40" s="42" t="s">
        <v>96</v>
      </c>
      <c r="C40" s="36" t="s">
        <v>100</v>
      </c>
      <c r="D40" s="37" t="s">
        <v>103</v>
      </c>
      <c r="E40" s="36" t="s">
        <v>118</v>
      </c>
    </row>
    <row r="41" spans="1:5" x14ac:dyDescent="0.3">
      <c r="A41" s="43" t="s">
        <v>116</v>
      </c>
      <c r="B41" s="43" t="s">
        <v>96</v>
      </c>
      <c r="C41" s="36" t="s">
        <v>101</v>
      </c>
      <c r="D41" s="38" t="s">
        <v>104</v>
      </c>
      <c r="E41" s="40"/>
    </row>
    <row r="42" spans="1:5" x14ac:dyDescent="0.3">
      <c r="A42" s="41" t="s">
        <v>116</v>
      </c>
      <c r="B42" s="41" t="s">
        <v>105</v>
      </c>
      <c r="C42" s="36" t="s">
        <v>110</v>
      </c>
      <c r="D42" s="37" t="s">
        <v>103</v>
      </c>
      <c r="E42" s="36" t="s">
        <v>117</v>
      </c>
    </row>
    <row r="43" spans="1:5" x14ac:dyDescent="0.3">
      <c r="A43" s="42" t="s">
        <v>116</v>
      </c>
      <c r="B43" s="42" t="s">
        <v>105</v>
      </c>
      <c r="C43" s="36" t="s">
        <v>99</v>
      </c>
      <c r="D43" s="37" t="s">
        <v>103</v>
      </c>
      <c r="E43" s="40"/>
    </row>
    <row r="44" spans="1:5" x14ac:dyDescent="0.3">
      <c r="A44" s="42" t="s">
        <v>116</v>
      </c>
      <c r="B44" s="42" t="s">
        <v>105</v>
      </c>
      <c r="C44" s="36" t="s">
        <v>100</v>
      </c>
      <c r="D44" s="37" t="s">
        <v>103</v>
      </c>
      <c r="E44" s="36" t="s">
        <v>118</v>
      </c>
    </row>
    <row r="45" spans="1:5" x14ac:dyDescent="0.3">
      <c r="A45" s="43" t="s">
        <v>116</v>
      </c>
      <c r="B45" s="43" t="s">
        <v>105</v>
      </c>
      <c r="C45" s="36" t="s">
        <v>101</v>
      </c>
      <c r="D45" s="38" t="s">
        <v>104</v>
      </c>
      <c r="E45" s="40"/>
    </row>
    <row r="46" spans="1:5" x14ac:dyDescent="0.3">
      <c r="A46" s="41" t="s">
        <v>116</v>
      </c>
      <c r="B46" s="41" t="s">
        <v>106</v>
      </c>
      <c r="C46" s="36" t="s">
        <v>110</v>
      </c>
      <c r="D46" s="37" t="s">
        <v>103</v>
      </c>
      <c r="E46" s="36" t="s">
        <v>117</v>
      </c>
    </row>
    <row r="47" spans="1:5" x14ac:dyDescent="0.3">
      <c r="A47" s="42" t="s">
        <v>116</v>
      </c>
      <c r="B47" s="42" t="s">
        <v>106</v>
      </c>
      <c r="C47" s="36" t="s">
        <v>99</v>
      </c>
      <c r="D47" s="37" t="s">
        <v>103</v>
      </c>
      <c r="E47" s="40"/>
    </row>
    <row r="48" spans="1:5" x14ac:dyDescent="0.3">
      <c r="A48" s="42" t="s">
        <v>116</v>
      </c>
      <c r="B48" s="42" t="s">
        <v>106</v>
      </c>
      <c r="C48" s="36" t="s">
        <v>100</v>
      </c>
      <c r="D48" s="37" t="s">
        <v>103</v>
      </c>
      <c r="E48" s="36" t="s">
        <v>118</v>
      </c>
    </row>
    <row r="49" spans="1:5" x14ac:dyDescent="0.3">
      <c r="A49" s="43" t="s">
        <v>116</v>
      </c>
      <c r="B49" s="43" t="s">
        <v>106</v>
      </c>
      <c r="C49" s="36" t="s">
        <v>101</v>
      </c>
      <c r="D49" s="38" t="s">
        <v>104</v>
      </c>
      <c r="E49" s="40"/>
    </row>
    <row r="50" spans="1:5" x14ac:dyDescent="0.3">
      <c r="A50" s="41" t="s">
        <v>116</v>
      </c>
      <c r="B50" s="41" t="s">
        <v>107</v>
      </c>
      <c r="C50" s="36" t="s">
        <v>110</v>
      </c>
      <c r="D50" s="37" t="s">
        <v>103</v>
      </c>
      <c r="E50" s="36" t="s">
        <v>117</v>
      </c>
    </row>
    <row r="51" spans="1:5" x14ac:dyDescent="0.3">
      <c r="A51" s="42" t="s">
        <v>116</v>
      </c>
      <c r="B51" s="42" t="s">
        <v>107</v>
      </c>
      <c r="C51" s="36" t="s">
        <v>99</v>
      </c>
      <c r="D51" s="37" t="s">
        <v>103</v>
      </c>
      <c r="E51" s="40"/>
    </row>
    <row r="52" spans="1:5" x14ac:dyDescent="0.3">
      <c r="A52" s="42" t="s">
        <v>116</v>
      </c>
      <c r="B52" s="42" t="s">
        <v>107</v>
      </c>
      <c r="C52" s="36" t="s">
        <v>100</v>
      </c>
      <c r="D52" s="37" t="s">
        <v>103</v>
      </c>
      <c r="E52" s="36" t="s">
        <v>118</v>
      </c>
    </row>
    <row r="53" spans="1:5" x14ac:dyDescent="0.3">
      <c r="A53" s="43" t="s">
        <v>116</v>
      </c>
      <c r="B53" s="43" t="s">
        <v>107</v>
      </c>
      <c r="C53" s="36" t="s">
        <v>101</v>
      </c>
      <c r="D53" s="38" t="s">
        <v>104</v>
      </c>
      <c r="E53" s="40"/>
    </row>
    <row r="54" spans="1:5" x14ac:dyDescent="0.3">
      <c r="A54" s="41" t="s">
        <v>116</v>
      </c>
      <c r="B54" s="41" t="s">
        <v>108</v>
      </c>
      <c r="C54" s="36" t="s">
        <v>110</v>
      </c>
      <c r="D54" s="37" t="s">
        <v>103</v>
      </c>
      <c r="E54" s="36" t="s">
        <v>117</v>
      </c>
    </row>
    <row r="55" spans="1:5" x14ac:dyDescent="0.3">
      <c r="A55" s="42" t="s">
        <v>116</v>
      </c>
      <c r="B55" s="42" t="s">
        <v>108</v>
      </c>
      <c r="C55" s="36" t="s">
        <v>99</v>
      </c>
      <c r="D55" s="37" t="s">
        <v>103</v>
      </c>
      <c r="E55" s="40"/>
    </row>
    <row r="56" spans="1:5" x14ac:dyDescent="0.3">
      <c r="A56" s="42" t="s">
        <v>116</v>
      </c>
      <c r="B56" s="42" t="s">
        <v>108</v>
      </c>
      <c r="C56" s="36" t="s">
        <v>100</v>
      </c>
      <c r="D56" s="37" t="s">
        <v>103</v>
      </c>
      <c r="E56" s="36" t="s">
        <v>118</v>
      </c>
    </row>
    <row r="57" spans="1:5" x14ac:dyDescent="0.3">
      <c r="A57" s="43" t="s">
        <v>116</v>
      </c>
      <c r="B57" s="43" t="s">
        <v>108</v>
      </c>
      <c r="C57" s="36" t="s">
        <v>101</v>
      </c>
      <c r="D57" s="38" t="s">
        <v>104</v>
      </c>
      <c r="E57" s="40"/>
    </row>
    <row r="58" spans="1:5" x14ac:dyDescent="0.3">
      <c r="A58" s="41" t="s">
        <v>116</v>
      </c>
      <c r="B58" s="41" t="s">
        <v>109</v>
      </c>
      <c r="C58" s="36" t="s">
        <v>110</v>
      </c>
      <c r="D58" s="37" t="s">
        <v>103</v>
      </c>
      <c r="E58" s="36" t="s">
        <v>117</v>
      </c>
    </row>
    <row r="59" spans="1:5" x14ac:dyDescent="0.3">
      <c r="A59" s="42" t="s">
        <v>116</v>
      </c>
      <c r="B59" s="42" t="s">
        <v>109</v>
      </c>
      <c r="C59" s="36" t="s">
        <v>99</v>
      </c>
      <c r="D59" s="37" t="s">
        <v>103</v>
      </c>
      <c r="E59" s="40"/>
    </row>
    <row r="60" spans="1:5" x14ac:dyDescent="0.3">
      <c r="A60" s="42" t="s">
        <v>116</v>
      </c>
      <c r="B60" s="42" t="s">
        <v>109</v>
      </c>
      <c r="C60" s="36" t="s">
        <v>100</v>
      </c>
      <c r="D60" s="37" t="s">
        <v>103</v>
      </c>
      <c r="E60" s="36" t="s">
        <v>118</v>
      </c>
    </row>
    <row r="61" spans="1:5" x14ac:dyDescent="0.3">
      <c r="A61" s="43" t="s">
        <v>116</v>
      </c>
      <c r="B61" s="43" t="s">
        <v>109</v>
      </c>
      <c r="C61" s="36" t="s">
        <v>101</v>
      </c>
      <c r="D61" s="38" t="s">
        <v>104</v>
      </c>
      <c r="E61" s="40"/>
    </row>
    <row r="62" spans="1:5" x14ac:dyDescent="0.3">
      <c r="A62" s="41" t="s">
        <v>116</v>
      </c>
      <c r="B62" s="41" t="s">
        <v>112</v>
      </c>
      <c r="C62" s="36" t="s">
        <v>110</v>
      </c>
      <c r="D62" s="38" t="s">
        <v>104</v>
      </c>
      <c r="E62" s="39"/>
    </row>
    <row r="63" spans="1:5" x14ac:dyDescent="0.3">
      <c r="A63" s="42" t="s">
        <v>116</v>
      </c>
      <c r="B63" s="42" t="s">
        <v>112</v>
      </c>
      <c r="C63" s="36" t="s">
        <v>99</v>
      </c>
      <c r="D63" s="37" t="s">
        <v>103</v>
      </c>
      <c r="E63" s="39"/>
    </row>
    <row r="64" spans="1:5" x14ac:dyDescent="0.3">
      <c r="A64" s="42" t="s">
        <v>116</v>
      </c>
      <c r="B64" s="42" t="s">
        <v>112</v>
      </c>
      <c r="C64" s="36" t="s">
        <v>100</v>
      </c>
      <c r="D64" s="38" t="s">
        <v>104</v>
      </c>
      <c r="E64" s="39"/>
    </row>
    <row r="65" spans="1:5" x14ac:dyDescent="0.3">
      <c r="A65" s="43" t="s">
        <v>116</v>
      </c>
      <c r="B65" s="43" t="s">
        <v>112</v>
      </c>
      <c r="C65" s="36" t="s">
        <v>101</v>
      </c>
      <c r="D65" s="38" t="s">
        <v>104</v>
      </c>
      <c r="E65" s="39"/>
    </row>
    <row r="66" spans="1:5" x14ac:dyDescent="0.3">
      <c r="A66" s="41" t="s">
        <v>116</v>
      </c>
      <c r="B66" s="41" t="s">
        <v>113</v>
      </c>
      <c r="C66" s="36" t="s">
        <v>110</v>
      </c>
      <c r="D66" s="38" t="s">
        <v>104</v>
      </c>
      <c r="E66" s="39"/>
    </row>
    <row r="67" spans="1:5" x14ac:dyDescent="0.3">
      <c r="A67" s="42" t="s">
        <v>116</v>
      </c>
      <c r="B67" s="42" t="s">
        <v>113</v>
      </c>
      <c r="C67" s="36" t="s">
        <v>99</v>
      </c>
      <c r="D67" s="37" t="s">
        <v>103</v>
      </c>
      <c r="E67" s="39"/>
    </row>
    <row r="68" spans="1:5" x14ac:dyDescent="0.3">
      <c r="A68" s="42" t="s">
        <v>116</v>
      </c>
      <c r="B68" s="42" t="s">
        <v>113</v>
      </c>
      <c r="C68" s="36" t="s">
        <v>100</v>
      </c>
      <c r="D68" s="38" t="s">
        <v>104</v>
      </c>
      <c r="E68" s="39"/>
    </row>
    <row r="69" spans="1:5" x14ac:dyDescent="0.3">
      <c r="A69" s="43" t="s">
        <v>116</v>
      </c>
      <c r="B69" s="43" t="s">
        <v>113</v>
      </c>
      <c r="C69" s="36" t="s">
        <v>101</v>
      </c>
      <c r="D69" s="38" t="s">
        <v>104</v>
      </c>
      <c r="E69" s="39"/>
    </row>
    <row r="70" spans="1:5" x14ac:dyDescent="0.3">
      <c r="A70" s="41" t="s">
        <v>119</v>
      </c>
      <c r="B70" s="41" t="s">
        <v>96</v>
      </c>
      <c r="C70" s="36" t="s">
        <v>110</v>
      </c>
      <c r="D70" s="38" t="s">
        <v>104</v>
      </c>
      <c r="E70" s="40"/>
    </row>
    <row r="71" spans="1:5" x14ac:dyDescent="0.3">
      <c r="A71" s="42" t="s">
        <v>119</v>
      </c>
      <c r="B71" s="42" t="s">
        <v>96</v>
      </c>
      <c r="C71" s="36" t="s">
        <v>99</v>
      </c>
      <c r="D71" s="37" t="s">
        <v>103</v>
      </c>
      <c r="E71" s="40"/>
    </row>
    <row r="72" spans="1:5" x14ac:dyDescent="0.3">
      <c r="A72" s="42" t="s">
        <v>119</v>
      </c>
      <c r="B72" s="42" t="s">
        <v>96</v>
      </c>
      <c r="C72" s="36" t="s">
        <v>100</v>
      </c>
      <c r="D72" s="38" t="s">
        <v>104</v>
      </c>
      <c r="E72" s="40"/>
    </row>
    <row r="73" spans="1:5" x14ac:dyDescent="0.3">
      <c r="A73" s="43" t="s">
        <v>119</v>
      </c>
      <c r="B73" s="43" t="s">
        <v>96</v>
      </c>
      <c r="C73" s="36" t="s">
        <v>101</v>
      </c>
      <c r="D73" s="38" t="s">
        <v>104</v>
      </c>
      <c r="E73" s="40"/>
    </row>
    <row r="74" spans="1:5" x14ac:dyDescent="0.3">
      <c r="A74" s="41" t="s">
        <v>119</v>
      </c>
      <c r="B74" s="41" t="s">
        <v>113</v>
      </c>
      <c r="C74" s="36" t="s">
        <v>110</v>
      </c>
      <c r="D74" s="37" t="s">
        <v>103</v>
      </c>
      <c r="E74" s="36" t="s">
        <v>117</v>
      </c>
    </row>
    <row r="75" spans="1:5" x14ac:dyDescent="0.3">
      <c r="A75" s="42" t="s">
        <v>119</v>
      </c>
      <c r="B75" s="42" t="s">
        <v>113</v>
      </c>
      <c r="C75" s="36" t="s">
        <v>99</v>
      </c>
      <c r="D75" s="37" t="s">
        <v>103</v>
      </c>
      <c r="E75" s="40"/>
    </row>
    <row r="76" spans="1:5" x14ac:dyDescent="0.3">
      <c r="A76" s="42" t="s">
        <v>119</v>
      </c>
      <c r="B76" s="42" t="s">
        <v>113</v>
      </c>
      <c r="C76" s="36" t="s">
        <v>100</v>
      </c>
      <c r="D76" s="37" t="s">
        <v>103</v>
      </c>
      <c r="E76" s="36" t="s">
        <v>118</v>
      </c>
    </row>
    <row r="77" spans="1:5" x14ac:dyDescent="0.3">
      <c r="A77" s="43" t="s">
        <v>119</v>
      </c>
      <c r="B77" s="43" t="s">
        <v>113</v>
      </c>
      <c r="C77" s="36" t="s">
        <v>101</v>
      </c>
      <c r="D77" s="38" t="s">
        <v>104</v>
      </c>
      <c r="E77" s="39"/>
    </row>
  </sheetData>
  <autoFilter ref="A1:E77"/>
  <mergeCells count="38">
    <mergeCell ref="A74:A77"/>
    <mergeCell ref="B74:B77"/>
    <mergeCell ref="A70:A73"/>
    <mergeCell ref="B70:B73"/>
    <mergeCell ref="A46:A49"/>
    <mergeCell ref="A50:A53"/>
    <mergeCell ref="A54:A57"/>
    <mergeCell ref="A58:A61"/>
    <mergeCell ref="A62:A65"/>
    <mergeCell ref="A66:A69"/>
    <mergeCell ref="B46:B49"/>
    <mergeCell ref="B50:B53"/>
    <mergeCell ref="B54:B57"/>
    <mergeCell ref="B58:B61"/>
    <mergeCell ref="B62:B65"/>
    <mergeCell ref="B66:B69"/>
    <mergeCell ref="A26:A29"/>
    <mergeCell ref="A30:A33"/>
    <mergeCell ref="A34:A37"/>
    <mergeCell ref="B38:B41"/>
    <mergeCell ref="B42:B45"/>
    <mergeCell ref="A38:A41"/>
    <mergeCell ref="A42:A45"/>
    <mergeCell ref="B26:B29"/>
    <mergeCell ref="B30:B33"/>
    <mergeCell ref="B34:B37"/>
    <mergeCell ref="A2:A5"/>
    <mergeCell ref="A6:A9"/>
    <mergeCell ref="A10:A13"/>
    <mergeCell ref="A14:A17"/>
    <mergeCell ref="A18:A21"/>
    <mergeCell ref="A22:A25"/>
    <mergeCell ref="B2:B5"/>
    <mergeCell ref="B6:B9"/>
    <mergeCell ref="B10:B13"/>
    <mergeCell ref="B14:B17"/>
    <mergeCell ref="B18:B21"/>
    <mergeCell ref="B22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QUAN_LY_TON_KHO_DINH_MUC</vt:lpstr>
      <vt:lpstr>WORK_FLOW</vt:lpstr>
      <vt:lpstr>PP_TINH_GIA_XUAT_KHO</vt:lpstr>
      <vt:lpstr>HUONG_DAN_NGHIEP_VU</vt:lpstr>
      <vt:lpstr>PHAN_QUYEN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2024-07-20T03:24:10Z</dcterms:modified>
</cp:coreProperties>
</file>