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2" activeTab="7"/>
  </bookViews>
  <sheets>
    <sheet name="QUAN_LY_TON_KHO_DINH_MUC" sheetId="1" r:id="rId1"/>
    <sheet name="WORK_FLOW" sheetId="2" r:id="rId2"/>
    <sheet name="TABLE" sheetId="9" r:id="rId3"/>
    <sheet name="USER_FLOW_BP_KINH_DOANH" sheetId="6" r:id="rId4"/>
    <sheet name="USER_FLOW_BP_KE_HOACH" sheetId="8" r:id="rId5"/>
    <sheet name="USER_FLOW_KE_TOAN" sheetId="10" r:id="rId6"/>
    <sheet name="PP_TINH_GIA_XUAT_KHO" sheetId="3" r:id="rId7"/>
    <sheet name="HUONG_DAN_NGHIEP_VU" sheetId="4" r:id="rId8"/>
    <sheet name="PHAN_QUYEN" sheetId="5" r:id="rId9"/>
  </sheets>
  <definedNames>
    <definedName name="_xlnm._FilterDatabase" localSheetId="8" hidden="1">PHAN_QUYEN!$A$1:$E$77</definedName>
    <definedName name="_xlnm._FilterDatabase" localSheetId="2" hidden="1">TABLE!$A$1:$E$45</definedName>
    <definedName name="_xlnm.Print_Area" localSheetId="7">HUONG_DAN_NGHIEP_VU!$A$1:$B$17</definedName>
    <definedName name="_xlnm.Print_Area" localSheetId="4">USER_FLOW_BP_KE_HOACH!#REF!</definedName>
    <definedName name="_xlnm.Print_Area" localSheetId="3">USER_FLOW_BP_KINH_DOANH!$A$1:$AO$26</definedName>
    <definedName name="_xlnm.Print_Area" localSheetId="5">USER_FLOW_KE_TOAN!$A$1:$AO$38</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<sst xmlns="http://schemas.openxmlformats.org/spreadsheetml/2006/main" count="559" uniqueCount="188">
  <si>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</si>
  <si>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</si>
  <si>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</si>
  <si>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</si>
  <si>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</si>
  <si>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</si>
  <si>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</si>
  <si>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</si>
  <si>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</si>
  <si>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</si>
  <si>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</si>
  <si>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</si>
  <si>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</si>
  <si>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</si>
  <si>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</si>
  <si>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</si>
  <si>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</si>
  <si>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</si>
  <si>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</si>
  <si>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</si>
  <si>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</si>
  <si>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</si>
  <si>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</si>
  <si>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</si>
  <si>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</si>
  <si>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</si>
  <si>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</si>
  <si>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</si>
  <si>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</si>
  <si>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</si>
  <si>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</si>
  <si>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</si>
  <si>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</si>
  <si>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</si>
  <si>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</si>
  <si>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</si>
  <si>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</si>
  <si>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</si>
  <si>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</si>
  <si>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</si>
  <si>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</si>
  <si>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</si>
  <si>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</si>
  <si>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</si>
  <si>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</si>
  <si>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</si>
  <si>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</si>
  <si>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</si>
  <si>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</si>
  <si>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</si>
  <si>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</si>
  <si>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</si>
  <si>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</si>
  <si>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</si>
  <si>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</si>
  <si>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</si>
  <si>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</si>
  <si>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</si>
  <si>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</si>
  <si>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</si>
  <si>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</si>
  <si>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</si>
  <si>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</si>
  <si>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</si>
  <si>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</si>
  <si>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</si>
  <si>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</si>
  <si>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</si>
  <si>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</si>
  <si>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</si>
  <si>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</si>
  <si>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</si>
  <si>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</si>
  <si>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</si>
  <si>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</si>
  <si>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</si>
  <si>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</si>
  <si>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</si>
  <si>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</si>
  <si>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</si>
  <si>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</si>
  <si>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</si>
  <si>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</si>
  <si>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</si>
  <si>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</si>
  <si>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</si>
  <si>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</si>
  <si>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</si>
  <si>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</si>
  <si>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</si>
  <si>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</si>
  <si>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</si>
  <si>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</si>
  <si>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</si>
  <si>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</si>
  <si>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</si>
  <si>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</si>
  <si>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</si>
  <si>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</si>
  <si>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</si>
  <si>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</si>
  <si>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</si>
  <si>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</si>
  <si>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</si>
  <si>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</si>
  <si>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</si>
  <si>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</si>
  <si>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</si>
  <si>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</si>
  <si>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</si>
  <si>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</si>
  <si>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</si>
  <si>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</si>
  <si>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</si>
  <si>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</si>
  <si>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</si>
  <si>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</si>
  <si>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</si>
  <si>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</si>
  <si>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</si>
  <si>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</si>
  <si>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</si>
  <si>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</si>
  <si>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</si>
  <si>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</si>
  <si>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</si>
  <si>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</si>
  <si>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</si>
  <si>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</si>
  <si>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</si>
  <si>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</si>
  <si>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</si>
  <si>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</si>
  <si>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</si>
  <si>
    <t>TB_DON_DAT_HANG_THANH_VIEN</t>
  </si>
  <si>
    <t>TB_DON_DAT_HANG_DANG_GIU_CHO</t>
  </si>
  <si>
    <t>TB_DON_DAT_HANG_DANG_DE_NGHI_SAN_XUAT</t>
  </si>
  <si>
    <t>TB_KD04_THONG_BAO_GIAO_HANG</t>
  </si>
  <si>
    <t>TB_KD05_DE_NGHI_XUAT_KHO_THANH_PHAM</t>
  </si>
  <si>
    <t>TB_KD06_DE_NGHI_XUAT_HOA_DON</t>
  </si>
  <si>
    <t>TB_KD07_BIEN_BAN_GIAO_NHAN</t>
  </si>
  <si>
    <t>Proc_TB_DON_DAT_HANG_DANG_DE_NGHI_SAN_XUAT_CHECK_EXISTS_COLUMN_SO_DNSX</t>
  </si>
  <si>
    <t>Proc_TB_DON_DAT_HANG_DANG_DE_NGHI_SAN_XUAT_CHECK_EXISTS_COLUMN_SO_DON_DAT_HANG</t>
  </si>
  <si>
    <t>Proc_TB_DON_DAT_HANG_DANG_DE_NGHI_SAN_XUAT_CHECK_EXISTS_SO_DNSX</t>
  </si>
  <si>
    <t>Proc_TB_DON_DAT_HANG_DANG_DE_NGHI_SAN_XUAT_DELETE_DDH_HOAN_THANH</t>
  </si>
  <si>
    <t>Proc_TB_DON_DAT_HANG_DANG_DE_NGHI_SAN_XUAT_FILTER_BY_SOPHIEU_AND_TENDOITUONG_01</t>
  </si>
  <si>
    <t>Proc_TB_DON_DAT_HANG_DANG_DE_NGHI_SAN_XUAT_INSERT_FROM_TEMP_TABLE</t>
  </si>
  <si>
    <t>Proc_TB_DON_DAT_HANG_DANG_DE_NGHI_SAN_XUAT_INSERT_INTO_TEMP_TABLE</t>
  </si>
  <si>
    <t>Proc_TB_DON_DAT_HANG_DANG_DE_NGHI_SAN_XUAT_SELECT_THE_LATEST_SO_PHIEU</t>
  </si>
  <si>
    <t>Proc_TB_DON_DAT_HANG_DANG_DE_NGHI_SAN_XUAT_UPDATE_SO_LUONG_GIU_CHO</t>
  </si>
  <si>
    <t>Proc_TB_DON_DAT_HANG_DANG_GIU_CHO_CHECK_EXISTS_COLUMN_SO_DON_DAT_HANG</t>
  </si>
  <si>
    <t>…</t>
  </si>
  <si>
    <t>Proc_TB_DON_DAT_HANG_DANG_GIU_CHO_DELETE_DDH_HOAN_THANH</t>
  </si>
  <si>
    <t>Proc_TB_DON_DAT_HANG_DANG_GIU_CHO_INSERT_FROM_TB_DON_DAT_HANG_THANH_VIEN_BY_SO_DDH</t>
  </si>
  <si>
    <t>Proc_TB_DON_DAT_HANG_DANG_GIU_CHO_UPDATE_SO_LUONG_GIU_CHO</t>
  </si>
  <si>
    <t>TÊN BỘ PHẬN</t>
  </si>
  <si>
    <t>BP KINH DOANH</t>
  </si>
  <si>
    <t>BPKD</t>
  </si>
  <si>
    <t>TÊN TABLE</t>
  </si>
  <si>
    <t>TÊN PROCEDURE</t>
  </si>
  <si>
    <t>TÊN FUNCTION</t>
  </si>
  <si>
    <t>Proc_TB_DON_DAT_HANG_ExecuteThreeProcedures_KINH_DOANH_XAC_NHAN_NOT_USED</t>
  </si>
  <si>
    <t>Proc_TB_DON_DAT_HANG_KINH_DOANH_XAC_NHAN_EXCUTE_2_PROC_02_NOT_USED</t>
  </si>
  <si>
    <t>Proc_TB_DON_DAT_HANG_THANH_VIEN_COUNT_SL_CON_PHAI_GIAO_BY_ID</t>
  </si>
  <si>
    <t>Proc_TB_DON_DAT_HANG_THANH_VIEN_FILTER_BY_MANY_CONDITIONS_STATUS</t>
  </si>
  <si>
    <t>Proc_TB_DON_DAT_HANG_THANH_VIEN_FILTER_BY_MANY_CONDITIONS_STATUS_02</t>
  </si>
  <si>
    <t>Proc_TB_DON_DAT_HANG_THANH_VIEN_GET_STATUS_BY_ID</t>
  </si>
  <si>
    <t>Proc_TB_DON_DAT_HANG_THANH_VIEN_INSERT_FROM_TEMP_TABLE</t>
  </si>
  <si>
    <t>Proc_TB_DON_DAT_HANG_THANH_VIEN_INSERT_INTO_TEMP_TABLE</t>
  </si>
  <si>
    <t>Proc_TB_DON_DAT_HANG_THANH_VIEN_KINH_DOANH_XAC_NHAN_01_NOT_USED</t>
  </si>
  <si>
    <t>Proc_TB_DON_DAT_HANG_THANH_VIEN_MARK_HOAN_THANH</t>
  </si>
  <si>
    <t>Proc_TB_DON_DAT_HANG_THANH_VIEN_MARK_STOP</t>
  </si>
  <si>
    <t>Proc_TB_DON_DAT_HANG_THANH_VIEN_MARK_XAC_NHAN</t>
  </si>
  <si>
    <t>Proc_TB_DON_DAT_HANG_THANH_VIEN_SELECT_ALL_02</t>
  </si>
  <si>
    <t>Proc_TB_DON_DAT_HANG_THANH_VIEN_SELECT_ONE_BY_SO_DDH_AND_CHECK_STOCK_QUANTITY_02</t>
  </si>
  <si>
    <t>Proc_TB_DON_DAT_HANG_THANH_VIEN_SELECT_ONE_BY_SO_DDH_TO_DE_NGHI_SAN_XUAT_NO_ROW_NUMBER</t>
  </si>
  <si>
    <t>Proc_TB_DON_DAT_HANG_THANH_VIEN_SELECT_ONE_BY_SO_DDH_TO_DE_NGHI_SAN_XUAT_WITH_ROW_NUMBER</t>
  </si>
  <si>
    <t>Proc_TB_DON_DAT_HANG_THANH_VIEN_UPDATE_NGAY_HOAN_THANH_DU_KIEN_BY_SO_DDH</t>
  </si>
  <si>
    <t>Proc_TB_DON_DAT_HANG_THANH_VIEN_UPDATE_NGAY_XAC_NHAN_BY_SO_DDH_NOT_USED</t>
  </si>
  <si>
    <t>Proc_TB_DON_DAT_HANG_THANH_VIEN_UPDATE_STATUS_BY_SO_DDH</t>
  </si>
  <si>
    <t>Proc_TB_DON_DAT_HANG_THANH_VIEN_UPDATE_STATUS_DA_GIAO_MOT_PHAN</t>
  </si>
  <si>
    <t>Proc_TB_DON_DAT_HANG_THANH_VIEN_UPDATE_STATUS_DA_HOAN_THANH</t>
  </si>
  <si>
    <t>Proc_TB_DON_DAT_HANG_THANH_VIEN_UPDATE_STATUS_DA_THONG_BAO_GIAO_HANG</t>
  </si>
  <si>
    <t>Proc_TB_DON_DAT_HANG_THANH_VIEN_UPDATE_STATUS_STOP</t>
  </si>
  <si>
    <t>Proc_TB_DON_DAT_HANG_THANH_VIEN_UPDATE_STATUS_XAC_NHAN</t>
  </si>
  <si>
    <t>Thông báo giao hàng</t>
  </si>
  <si>
    <t>Nếu thành viên đã xác nhận, cần phải bỏ xác nhận thì mới xoá phiếu được</t>
  </si>
  <si>
    <t>Nếu làm sai, xoá phiếu làm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</si>
</sst>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
      <sz val="12"/>
      <color theme="1"/>
      <name val="Calibri"/>
      <family val="2"/>
      <scheme val="minor"/>
    </font>
    <font>
      <sz val="12"/>
      <color theme="0"/>
      <name val="Times New Roman"/>
      <family val="2"/>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50">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0" fillId="0" borderId="0" xfId="0" applyAlignment="1">
      <alignment vertical="center"/>
    </xf>
    <xf numFmtId="0" fontId="10" fillId="0" borderId="0" xfId="0" applyFont="1"/>
    <xf numFmtId="0" fontId="11" fillId="3" borderId="0" xfId="2" applyFont="1"/>
    <xf numFmtId="0" fontId="4" fillId="0" borderId="0" xfId="0" applyFont="1" applyAlignment="1">
      <alignment horizontal="left" vertical="top" wrapText="1"/>
    </xf>
    <xf numFmtId="0" fontId="4" fillId="0" borderId="2" xfId="0" applyFont="1" applyBorder="1" applyAlignment="1">
      <alignment horizontal="left" vertical="top" wrapText="1"/>
    </xf>
    <xf numFmtId="0" fontId="10" fillId="0" borderId="0" xfId="0" applyFont="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4.6265172735760975</c:v>
                </c:pt>
                <c:pt idx="1">
                  <c:v>4.6265172735760975</c:v>
                </c:pt>
                <c:pt idx="2">
                  <c:v>4.6265172735760975</c:v>
                </c:pt>
                <c:pt idx="3">
                  <c:v>4.6265172735760975</c:v>
                </c:pt>
                <c:pt idx="4">
                  <c:v>4.6265172735760975</c:v>
                </c:pt>
                <c:pt idx="5">
                  <c:v>4.6265172735760975</c:v>
                </c:pt>
                <c:pt idx="6">
                  <c:v>4.6265172735760975</c:v>
                </c:pt>
                <c:pt idx="7">
                  <c:v>4.6265172735760975</c:v>
                </c:pt>
                <c:pt idx="8">
                  <c:v>4.6265172735760975</c:v>
                </c:pt>
                <c:pt idx="9">
                  <c:v>4.6265172735760975</c:v>
                </c:pt>
                <c:pt idx="10">
                  <c:v>4.6265172735760975</c:v>
                </c:pt>
                <c:pt idx="11">
                  <c:v>4.6265172735760975</c:v>
                </c:pt>
                <c:pt idx="12">
                  <c:v>4.6265172735760975</c:v>
                </c:pt>
                <c:pt idx="13">
                  <c:v>4.6265172735760975</c:v>
                </c:pt>
                <c:pt idx="14">
                  <c:v>4.6265172735760975</c:v>
                </c:pt>
                <c:pt idx="15">
                  <c:v>4.6265172735760975</c:v>
                </c:pt>
                <c:pt idx="16">
                  <c:v>4.6265172735760975</c:v>
                </c:pt>
                <c:pt idx="17">
                  <c:v>4.6265172735760975</c:v>
                </c:pt>
                <c:pt idx="18">
                  <c:v>4.6265172735760975</c:v>
                </c:pt>
                <c:pt idx="19">
                  <c:v>4.6265172735760975</c:v>
                </c:pt>
                <c:pt idx="20">
                  <c:v>4.6265172735760975</c:v>
                </c:pt>
                <c:pt idx="21">
                  <c:v>4.6265172735760975</c:v>
                </c:pt>
                <c:pt idx="22">
                  <c:v>4.6265172735760975</c:v>
                </c:pt>
                <c:pt idx="23">
                  <c:v>4.6265172735760975</c:v>
                </c:pt>
                <c:pt idx="24">
                  <c:v>4.6265172735760975</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4.9407337723424272</c:v>
                </c:pt>
                <c:pt idx="2">
                  <c:v>4.9407337723424272</c:v>
                </c:pt>
                <c:pt idx="3">
                  <c:v>4.9892280071813282</c:v>
                </c:pt>
                <c:pt idx="4">
                  <c:v>4.9892280071813282</c:v>
                </c:pt>
                <c:pt idx="5">
                  <c:v>4.8752978554408264</c:v>
                </c:pt>
                <c:pt idx="6">
                  <c:v>4.8752978554408264</c:v>
                </c:pt>
                <c:pt idx="7">
                  <c:v>4.7845804988662133</c:v>
                </c:pt>
                <c:pt idx="8">
                  <c:v>4.7845804988662133</c:v>
                </c:pt>
                <c:pt idx="9">
                  <c:v>4.6768465909090908</c:v>
                </c:pt>
                <c:pt idx="10">
                  <c:v>4.6768465909090908</c:v>
                </c:pt>
                <c:pt idx="11">
                  <c:v>4.6768465909090908</c:v>
                </c:pt>
                <c:pt idx="12">
                  <c:v>4.6768465909090908</c:v>
                </c:pt>
                <c:pt idx="13">
                  <c:v>4.6768465909090908</c:v>
                </c:pt>
                <c:pt idx="14">
                  <c:v>4.5471821756225426</c:v>
                </c:pt>
                <c:pt idx="15">
                  <c:v>4.6522796352583589</c:v>
                </c:pt>
                <c:pt idx="16">
                  <c:v>4.7345890410958908</c:v>
                </c:pt>
                <c:pt idx="17">
                  <c:v>4.6968056307525714</c:v>
                </c:pt>
                <c:pt idx="18">
                  <c:v>4.6968056307525714</c:v>
                </c:pt>
                <c:pt idx="19">
                  <c:v>4.6968056307525714</c:v>
                </c:pt>
                <c:pt idx="20">
                  <c:v>4.6968056307525714</c:v>
                </c:pt>
                <c:pt idx="21">
                  <c:v>4.6431784107946026</c:v>
                </c:pt>
                <c:pt idx="22">
                  <c:v>4.699512195121951</c:v>
                </c:pt>
                <c:pt idx="23">
                  <c:v>4.699512195121951</c:v>
                </c:pt>
                <c:pt idx="24">
                  <c:v>4.6265172735760975</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2</xdr:row>
      <xdr:rowOff>171423</xdr:rowOff>
    </xdr:from>
    <xdr:to>
      <xdr:col>3</xdr:col>
      <xdr:colOff>3318</xdr:colOff>
      <xdr:row>11</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2</xdr:row>
      <xdr:rowOff>72360</xdr:rowOff>
    </xdr:from>
    <xdr:to>
      <xdr:col>12</xdr:col>
      <xdr:colOff>9297</xdr:colOff>
      <xdr:row>12</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7</xdr:row>
      <xdr:rowOff>73760</xdr:rowOff>
    </xdr:from>
    <xdr:to>
      <xdr:col>7</xdr:col>
      <xdr:colOff>138722</xdr:colOff>
      <xdr:row>7</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4</xdr:row>
      <xdr:rowOff>73760</xdr:rowOff>
    </xdr:from>
    <xdr:to>
      <xdr:col>6</xdr:col>
      <xdr:colOff>394609</xdr:colOff>
      <xdr:row>10</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4</xdr:row>
      <xdr:rowOff>73760</xdr:rowOff>
    </xdr:from>
    <xdr:to>
      <xdr:col>24</xdr:col>
      <xdr:colOff>70803</xdr:colOff>
      <xdr:row>11</xdr:row>
      <xdr:rowOff>163286</xdr:rowOff>
    </xdr:to>
    <xdr:sp macro="" textlink="">
      <xdr:nvSpPr>
        <xdr:cNvPr id="16" name="Rounded Rectangle 15"/>
        <xdr:cNvSpPr/>
      </xdr:nvSpPr>
      <xdr:spPr>
        <a:xfrm>
          <a:off x="13284139" y="835760"/>
          <a:ext cx="2094700"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4</xdr:row>
      <xdr:rowOff>73760</xdr:rowOff>
    </xdr:from>
    <xdr:to>
      <xdr:col>16</xdr:col>
      <xdr:colOff>107087</xdr:colOff>
      <xdr:row>10</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7</xdr:row>
      <xdr:rowOff>73760</xdr:rowOff>
    </xdr:from>
    <xdr:to>
      <xdr:col>13</xdr:col>
      <xdr:colOff>604547</xdr:colOff>
      <xdr:row>7</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7</xdr:row>
      <xdr:rowOff>73760</xdr:rowOff>
    </xdr:from>
    <xdr:to>
      <xdr:col>3</xdr:col>
      <xdr:colOff>299357</xdr:colOff>
      <xdr:row>7</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7</xdr:row>
      <xdr:rowOff>73760</xdr:rowOff>
    </xdr:from>
    <xdr:to>
      <xdr:col>20</xdr:col>
      <xdr:colOff>425389</xdr:colOff>
      <xdr:row>8</xdr:row>
      <xdr:rowOff>23273</xdr:rowOff>
    </xdr:to>
    <xdr:cxnSp macro="">
      <xdr:nvCxnSpPr>
        <xdr:cNvPr id="20" name="Straight Arrow Connector 19"/>
        <xdr:cNvCxnSpPr>
          <a:stCxn id="207" idx="3"/>
          <a:endCxn id="16" idx="1"/>
        </xdr:cNvCxnSpPr>
      </xdr:nvCxnSpPr>
      <xdr:spPr>
        <a:xfrm>
          <a:off x="12668250" y="1407260"/>
          <a:ext cx="615889"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4</xdr:row>
      <xdr:rowOff>73760</xdr:rowOff>
    </xdr:from>
    <xdr:to>
      <xdr:col>34</xdr:col>
      <xdr:colOff>188590</xdr:colOff>
      <xdr:row>10</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7</xdr:row>
      <xdr:rowOff>73761</xdr:rowOff>
    </xdr:from>
    <xdr:to>
      <xdr:col>24</xdr:col>
      <xdr:colOff>405847</xdr:colOff>
      <xdr:row>8</xdr:row>
      <xdr:rowOff>23273</xdr:rowOff>
    </xdr:to>
    <xdr:cxnSp macro="">
      <xdr:nvCxnSpPr>
        <xdr:cNvPr id="31" name="Straight Arrow Connector 30"/>
        <xdr:cNvCxnSpPr>
          <a:stCxn id="16" idx="3"/>
          <a:endCxn id="38" idx="1"/>
        </xdr:cNvCxnSpPr>
      </xdr:nvCxnSpPr>
      <xdr:spPr>
        <a:xfrm flipV="1">
          <a:off x="15378839" y="1407261"/>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0</xdr:row>
      <xdr:rowOff>163287</xdr:rowOff>
    </xdr:from>
    <xdr:to>
      <xdr:col>28</xdr:col>
      <xdr:colOff>426580</xdr:colOff>
      <xdr:row>13</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7</xdr:row>
      <xdr:rowOff>73760</xdr:rowOff>
    </xdr:from>
    <xdr:to>
      <xdr:col>30</xdr:col>
      <xdr:colOff>531971</xdr:colOff>
      <xdr:row>7</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16</xdr:row>
      <xdr:rowOff>512738</xdr:rowOff>
    </xdr:from>
    <xdr:to>
      <xdr:col>36</xdr:col>
      <xdr:colOff>194401</xdr:colOff>
      <xdr:row>25</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15</xdr:row>
      <xdr:rowOff>1068559</xdr:rowOff>
    </xdr:from>
    <xdr:to>
      <xdr:col>36</xdr:col>
      <xdr:colOff>156482</xdr:colOff>
      <xdr:row>16</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16</xdr:row>
      <xdr:rowOff>483892</xdr:rowOff>
    </xdr:from>
    <xdr:to>
      <xdr:col>40</xdr:col>
      <xdr:colOff>101362</xdr:colOff>
      <xdr:row>25</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15</xdr:row>
      <xdr:rowOff>1068559</xdr:rowOff>
    </xdr:from>
    <xdr:to>
      <xdr:col>38</xdr:col>
      <xdr:colOff>39876</xdr:colOff>
      <xdr:row>16</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6</xdr:row>
      <xdr:rowOff>83285</xdr:rowOff>
    </xdr:from>
    <xdr:to>
      <xdr:col>13</xdr:col>
      <xdr:colOff>337538</xdr:colOff>
      <xdr:row>8</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7</xdr:row>
      <xdr:rowOff>73760</xdr:rowOff>
    </xdr:from>
    <xdr:to>
      <xdr:col>12</xdr:col>
      <xdr:colOff>289913</xdr:colOff>
      <xdr:row>7</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6</xdr:row>
      <xdr:rowOff>83285</xdr:rowOff>
    </xdr:from>
    <xdr:to>
      <xdr:col>30</xdr:col>
      <xdr:colOff>196927</xdr:colOff>
      <xdr:row>8</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7</xdr:row>
      <xdr:rowOff>73760</xdr:rowOff>
    </xdr:from>
    <xdr:to>
      <xdr:col>29</xdr:col>
      <xdr:colOff>149303</xdr:colOff>
      <xdr:row>7</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0</xdr:row>
      <xdr:rowOff>121584</xdr:rowOff>
    </xdr:from>
    <xdr:to>
      <xdr:col>24</xdr:col>
      <xdr:colOff>585152</xdr:colOff>
      <xdr:row>2</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0</xdr:row>
      <xdr:rowOff>163287</xdr:rowOff>
    </xdr:from>
    <xdr:to>
      <xdr:col>26</xdr:col>
      <xdr:colOff>416214</xdr:colOff>
      <xdr:row>1</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1</xdr:row>
      <xdr:rowOff>112059</xdr:rowOff>
    </xdr:from>
    <xdr:to>
      <xdr:col>23</xdr:col>
      <xdr:colOff>537527</xdr:colOff>
      <xdr:row>4</xdr:row>
      <xdr:rowOff>73760</xdr:rowOff>
    </xdr:to>
    <xdr:cxnSp macro="">
      <xdr:nvCxnSpPr>
        <xdr:cNvPr id="102" name="Straight Connector 101"/>
        <xdr:cNvCxnSpPr>
          <a:stCxn id="96" idx="1"/>
          <a:endCxn id="16" idx="0"/>
        </xdr:cNvCxnSpPr>
      </xdr:nvCxnSpPr>
      <xdr:spPr>
        <a:xfrm flipH="1">
          <a:off x="14331489"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15</xdr:row>
      <xdr:rowOff>251415</xdr:rowOff>
    </xdr:from>
    <xdr:to>
      <xdr:col>10</xdr:col>
      <xdr:colOff>74225</xdr:colOff>
      <xdr:row>15</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12</xdr:row>
      <xdr:rowOff>75161</xdr:rowOff>
    </xdr:from>
    <xdr:to>
      <xdr:col>9</xdr:col>
      <xdr:colOff>394338</xdr:colOff>
      <xdr:row>15</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15</xdr:row>
      <xdr:rowOff>588674</xdr:rowOff>
    </xdr:from>
    <xdr:to>
      <xdr:col>9</xdr:col>
      <xdr:colOff>394338</xdr:colOff>
      <xdr:row>16</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4</xdr:row>
      <xdr:rowOff>73760</xdr:rowOff>
    </xdr:from>
    <xdr:to>
      <xdr:col>37</xdr:col>
      <xdr:colOff>380997</xdr:colOff>
      <xdr:row>10</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7</xdr:row>
      <xdr:rowOff>73760</xdr:rowOff>
    </xdr:from>
    <xdr:to>
      <xdr:col>34</xdr:col>
      <xdr:colOff>523632</xdr:colOff>
      <xdr:row>7</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13</xdr:row>
      <xdr:rowOff>104853</xdr:rowOff>
    </xdr:from>
    <xdr:to>
      <xdr:col>38</xdr:col>
      <xdr:colOff>408213</xdr:colOff>
      <xdr:row>15</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10</xdr:row>
      <xdr:rowOff>73760</xdr:rowOff>
    </xdr:from>
    <xdr:to>
      <xdr:col>36</xdr:col>
      <xdr:colOff>156482</xdr:colOff>
      <xdr:row>13</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16</xdr:row>
      <xdr:rowOff>113953</xdr:rowOff>
    </xdr:from>
    <xdr:to>
      <xdr:col>10</xdr:col>
      <xdr:colOff>514656</xdr:colOff>
      <xdr:row>19</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15</xdr:row>
      <xdr:rowOff>1123830</xdr:rowOff>
    </xdr:from>
    <xdr:to>
      <xdr:col>14</xdr:col>
      <xdr:colOff>582706</xdr:colOff>
      <xdr:row>21</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16</xdr:row>
      <xdr:rowOff>685453</xdr:rowOff>
    </xdr:from>
    <xdr:to>
      <xdr:col>12</xdr:col>
      <xdr:colOff>14834</xdr:colOff>
      <xdr:row>16</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4</xdr:row>
      <xdr:rowOff>73760</xdr:rowOff>
    </xdr:from>
    <xdr:to>
      <xdr:col>19</xdr:col>
      <xdr:colOff>421821</xdr:colOff>
      <xdr:row>10</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7</xdr:row>
      <xdr:rowOff>73760</xdr:rowOff>
    </xdr:from>
    <xdr:to>
      <xdr:col>17</xdr:col>
      <xdr:colOff>190500</xdr:colOff>
      <xdr:row>7</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12</xdr:row>
      <xdr:rowOff>40821</xdr:rowOff>
    </xdr:from>
    <xdr:to>
      <xdr:col>18</xdr:col>
      <xdr:colOff>598712</xdr:colOff>
      <xdr:row>15</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12</xdr:row>
      <xdr:rowOff>182740</xdr:rowOff>
    </xdr:from>
    <xdr:to>
      <xdr:col>21</xdr:col>
      <xdr:colOff>84121</xdr:colOff>
      <xdr:row>14</xdr:row>
      <xdr:rowOff>163690</xdr:rowOff>
    </xdr:to>
    <xdr:sp macro="" textlink="">
      <xdr:nvSpPr>
        <xdr:cNvPr id="256" name="Rounded Rectangle 255"/>
        <xdr:cNvSpPr/>
      </xdr:nvSpPr>
      <xdr:spPr>
        <a:xfrm>
          <a:off x="12895244" y="2468740"/>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13</xdr:row>
      <xdr:rowOff>173215</xdr:rowOff>
    </xdr:from>
    <xdr:to>
      <xdr:col>20</xdr:col>
      <xdr:colOff>36494</xdr:colOff>
      <xdr:row>15</xdr:row>
      <xdr:rowOff>265339</xdr:rowOff>
    </xdr:to>
    <xdr:cxnSp macro="">
      <xdr:nvCxnSpPr>
        <xdr:cNvPr id="257" name="Straight Connector 256"/>
        <xdr:cNvCxnSpPr>
          <a:stCxn id="255" idx="3"/>
          <a:endCxn id="256" idx="1"/>
        </xdr:cNvCxnSpPr>
      </xdr:nvCxnSpPr>
      <xdr:spPr>
        <a:xfrm flipV="1">
          <a:off x="12232819" y="2649715"/>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11</xdr:row>
      <xdr:rowOff>163286</xdr:rowOff>
    </xdr:from>
    <xdr:to>
      <xdr:col>22</xdr:col>
      <xdr:colOff>248096</xdr:colOff>
      <xdr:row>13</xdr:row>
      <xdr:rowOff>173215</xdr:rowOff>
    </xdr:to>
    <xdr:cxnSp macro="">
      <xdr:nvCxnSpPr>
        <xdr:cNvPr id="259" name="Straight Arrow Connector 258"/>
        <xdr:cNvCxnSpPr>
          <a:stCxn id="256" idx="3"/>
          <a:endCxn id="16" idx="2"/>
        </xdr:cNvCxnSpPr>
      </xdr:nvCxnSpPr>
      <xdr:spPr>
        <a:xfrm flipV="1">
          <a:off x="13555192" y="2258786"/>
          <a:ext cx="776297"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15</xdr:row>
      <xdr:rowOff>777451</xdr:rowOff>
    </xdr:from>
    <xdr:to>
      <xdr:col>21</xdr:col>
      <xdr:colOff>70802</xdr:colOff>
      <xdr:row>15</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15</xdr:row>
      <xdr:rowOff>265339</xdr:rowOff>
    </xdr:from>
    <xdr:to>
      <xdr:col>20</xdr:col>
      <xdr:colOff>23177</xdr:colOff>
      <xdr:row>15</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15</xdr:row>
      <xdr:rowOff>958426</xdr:rowOff>
    </xdr:from>
    <xdr:to>
      <xdr:col>22</xdr:col>
      <xdr:colOff>87534</xdr:colOff>
      <xdr:row>16</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16</xdr:row>
      <xdr:rowOff>685453</xdr:rowOff>
    </xdr:from>
    <xdr:to>
      <xdr:col>20</xdr:col>
      <xdr:colOff>264826</xdr:colOff>
      <xdr:row>16</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13</xdr:row>
      <xdr:rowOff>174734</xdr:rowOff>
    </xdr:from>
    <xdr:to>
      <xdr:col>26</xdr:col>
      <xdr:colOff>416214</xdr:colOff>
      <xdr:row>16</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16</xdr:row>
      <xdr:rowOff>113953</xdr:rowOff>
    </xdr:from>
    <xdr:to>
      <xdr:col>23</xdr:col>
      <xdr:colOff>522561</xdr:colOff>
      <xdr:row>19</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15</xdr:row>
      <xdr:rowOff>265339</xdr:rowOff>
    </xdr:from>
    <xdr:to>
      <xdr:col>15</xdr:col>
      <xdr:colOff>108859</xdr:colOff>
      <xdr:row>16</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TOÁN</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hoá đơn</a:t>
          </a:r>
          <a:endParaRPr lang="en-US" sz="2400">
            <a:solidFill>
              <a:schemeClr val="lt1"/>
            </a:solidFill>
            <a:latin typeface="+mn-lt"/>
            <a:ea typeface="+mn-ea"/>
            <a:cs typeface="+mn-cs"/>
          </a:endParaRPr>
        </a:p>
      </xdr:txBody>
    </xdr:sp>
    <xdr:clientData/>
  </xdr:twoCellAnchor>
  <xdr:twoCellAnchor>
    <xdr:from>
      <xdr:col>3</xdr:col>
      <xdr:colOff>594884</xdr:colOff>
      <xdr:row>3</xdr:row>
      <xdr:rowOff>82258</xdr:rowOff>
    </xdr:from>
    <xdr:to>
      <xdr:col>7</xdr:col>
      <xdr:colOff>77815</xdr:colOff>
      <xdr:row>11</xdr:row>
      <xdr:rowOff>163901</xdr:rowOff>
    </xdr:to>
    <xdr:sp macro="" textlink="">
      <xdr:nvSpPr>
        <xdr:cNvPr id="6" name="Rounded Rectangle 5"/>
        <xdr:cNvSpPr/>
      </xdr:nvSpPr>
      <xdr:spPr>
        <a:xfrm>
          <a:off x="2431848" y="653758"/>
          <a:ext cx="1932217" cy="160564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Xuất</a:t>
          </a:r>
          <a:r>
            <a:rPr lang="en-US" sz="2400" baseline="0"/>
            <a:t> hoá đơn</a:t>
          </a:r>
          <a:endParaRPr lang="en-US" sz="2400"/>
        </a:p>
      </xdr:txBody>
    </xdr:sp>
    <xdr:clientData/>
  </xdr:twoCellAnchor>
  <xdr:twoCellAnchor>
    <xdr:from>
      <xdr:col>3</xdr:col>
      <xdr:colOff>3318</xdr:colOff>
      <xdr:row>7</xdr:row>
      <xdr:rowOff>123080</xdr:rowOff>
    </xdr:from>
    <xdr:to>
      <xdr:col>3</xdr:col>
      <xdr:colOff>594884</xdr:colOff>
      <xdr:row>7</xdr:row>
      <xdr:rowOff>123080</xdr:rowOff>
    </xdr:to>
    <xdr:cxnSp macro="">
      <xdr:nvCxnSpPr>
        <xdr:cNvPr id="10" name="Straight Arrow Connector 9"/>
        <xdr:cNvCxnSpPr>
          <a:stCxn id="3" idx="3"/>
          <a:endCxn id="6" idx="1"/>
        </xdr:cNvCxnSpPr>
      </xdr:nvCxnSpPr>
      <xdr:spPr>
        <a:xfrm>
          <a:off x="1840282" y="1456580"/>
          <a:ext cx="591566"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xdr:row>
      <xdr:rowOff>168079</xdr:rowOff>
    </xdr:from>
    <xdr:to>
      <xdr:col>11</xdr:col>
      <xdr:colOff>56968</xdr:colOff>
      <xdr:row>12</xdr:row>
      <xdr:rowOff>78079</xdr:rowOff>
    </xdr:to>
    <xdr:sp macro="" textlink="">
      <xdr:nvSpPr>
        <xdr:cNvPr id="16" name="Rounded Rectangle 15"/>
        <xdr:cNvSpPr>
          <a:spLocks noChangeAspect="1"/>
        </xdr:cNvSpPr>
      </xdr:nvSpPr>
      <xdr:spPr>
        <a:xfrm>
          <a:off x="4955630"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Cập</a:t>
          </a:r>
          <a:r>
            <a:rPr lang="en-US" sz="2400" baseline="0">
              <a:solidFill>
                <a:schemeClr val="lt1"/>
              </a:solidFill>
              <a:latin typeface="+mn-lt"/>
              <a:ea typeface="+mn-ea"/>
              <a:cs typeface="+mn-cs"/>
            </a:rPr>
            <a:t> nhật số hoá đơn</a:t>
          </a:r>
          <a:endParaRPr lang="en-US" sz="2400">
            <a:solidFill>
              <a:schemeClr val="lt1"/>
            </a:solidFill>
            <a:latin typeface="+mn-lt"/>
            <a:ea typeface="+mn-ea"/>
            <a:cs typeface="+mn-cs"/>
          </a:endParaRPr>
        </a:p>
      </xdr:txBody>
    </xdr:sp>
    <xdr:clientData/>
  </xdr:twoCellAnchor>
  <xdr:twoCellAnchor>
    <xdr:from>
      <xdr:col>7</xdr:col>
      <xdr:colOff>77815</xdr:colOff>
      <xdr:row>7</xdr:row>
      <xdr:rowOff>123079</xdr:rowOff>
    </xdr:from>
    <xdr:to>
      <xdr:col>8</xdr:col>
      <xdr:colOff>57059</xdr:colOff>
      <xdr:row>7</xdr:row>
      <xdr:rowOff>123080</xdr:rowOff>
    </xdr:to>
    <xdr:cxnSp macro="">
      <xdr:nvCxnSpPr>
        <xdr:cNvPr id="17" name="Straight Arrow Connector 16"/>
        <xdr:cNvCxnSpPr>
          <a:stCxn id="6" idx="3"/>
          <a:endCxn id="16" idx="1"/>
        </xdr:cNvCxnSpPr>
      </xdr:nvCxnSpPr>
      <xdr:spPr>
        <a:xfrm flipV="1">
          <a:off x="4364065" y="1456579"/>
          <a:ext cx="59156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14</xdr:row>
      <xdr:rowOff>68931</xdr:rowOff>
    </xdr:from>
    <xdr:to>
      <xdr:col>3</xdr:col>
      <xdr:colOff>3318</xdr:colOff>
      <xdr:row>16</xdr:row>
      <xdr:rowOff>268213</xdr:rowOff>
    </xdr:to>
    <xdr:sp macro="" textlink="">
      <xdr:nvSpPr>
        <xdr:cNvPr id="59" name="Rounded Rectangle 58"/>
        <xdr:cNvSpPr>
          <a:spLocks noChangeAspect="1"/>
        </xdr:cNvSpPr>
      </xdr:nvSpPr>
      <xdr:spPr>
        <a:xfrm>
          <a:off x="104214" y="2735931"/>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kho</a:t>
          </a:r>
          <a:endParaRPr lang="en-US" sz="2400">
            <a:solidFill>
              <a:schemeClr val="lt1"/>
            </a:solidFill>
            <a:latin typeface="+mn-lt"/>
            <a:ea typeface="+mn-ea"/>
            <a:cs typeface="+mn-cs"/>
          </a:endParaRPr>
        </a:p>
      </xdr:txBody>
    </xdr:sp>
    <xdr:clientData/>
  </xdr:twoCellAnchor>
  <xdr:twoCellAnchor>
    <xdr:from>
      <xdr:col>8</xdr:col>
      <xdr:colOff>57059</xdr:colOff>
      <xdr:row>14</xdr:row>
      <xdr:rowOff>16268</xdr:rowOff>
    </xdr:from>
    <xdr:to>
      <xdr:col>11</xdr:col>
      <xdr:colOff>56968</xdr:colOff>
      <xdr:row>16</xdr:row>
      <xdr:rowOff>320875</xdr:rowOff>
    </xdr:to>
    <xdr:sp macro="" textlink="">
      <xdr:nvSpPr>
        <xdr:cNvPr id="61" name="Rounded Rectangle 60"/>
        <xdr:cNvSpPr>
          <a:spLocks noChangeAspect="1"/>
        </xdr:cNvSpPr>
      </xdr:nvSpPr>
      <xdr:spPr>
        <a:xfrm>
          <a:off x="4955630" y="2683268"/>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xuất kho</a:t>
          </a:r>
          <a:endParaRPr lang="en-US" sz="2400">
            <a:solidFill>
              <a:schemeClr val="lt1"/>
            </a:solidFill>
            <a:latin typeface="+mn-lt"/>
            <a:ea typeface="+mn-ea"/>
            <a:cs typeface="+mn-cs"/>
          </a:endParaRPr>
        </a:p>
      </xdr:txBody>
    </xdr:sp>
    <xdr:clientData/>
  </xdr:twoCellAnchor>
  <xdr:twoCellAnchor>
    <xdr:from>
      <xdr:col>3</xdr:col>
      <xdr:colOff>3318</xdr:colOff>
      <xdr:row>15</xdr:row>
      <xdr:rowOff>733268</xdr:rowOff>
    </xdr:from>
    <xdr:to>
      <xdr:col>8</xdr:col>
      <xdr:colOff>57059</xdr:colOff>
      <xdr:row>15</xdr:row>
      <xdr:rowOff>733269</xdr:rowOff>
    </xdr:to>
    <xdr:cxnSp macro="">
      <xdr:nvCxnSpPr>
        <xdr:cNvPr id="62" name="Straight Arrow Connector 61"/>
        <xdr:cNvCxnSpPr>
          <a:stCxn id="59" idx="3"/>
          <a:endCxn id="61" idx="1"/>
        </xdr:cNvCxnSpPr>
      </xdr:nvCxnSpPr>
      <xdr:spPr>
        <a:xfrm flipV="1">
          <a:off x="1840282" y="3590768"/>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16</xdr:row>
      <xdr:rowOff>640064</xdr:rowOff>
    </xdr:from>
    <xdr:to>
      <xdr:col>11</xdr:col>
      <xdr:colOff>56968</xdr:colOff>
      <xdr:row>25</xdr:row>
      <xdr:rowOff>128243</xdr:rowOff>
    </xdr:to>
    <xdr:sp macro="" textlink="">
      <xdr:nvSpPr>
        <xdr:cNvPr id="72" name="Rounded Rectangle 71"/>
        <xdr:cNvSpPr>
          <a:spLocks noChangeAspect="1"/>
        </xdr:cNvSpPr>
      </xdr:nvSpPr>
      <xdr:spPr>
        <a:xfrm>
          <a:off x="4955630" y="4817457"/>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nhập kho</a:t>
          </a:r>
          <a:endParaRPr lang="en-US" sz="2400">
            <a:solidFill>
              <a:schemeClr val="lt1"/>
            </a:solidFill>
            <a:latin typeface="+mn-lt"/>
            <a:ea typeface="+mn-ea"/>
            <a:cs typeface="+mn-cs"/>
          </a:endParaRPr>
        </a:p>
      </xdr:txBody>
    </xdr:sp>
    <xdr:clientData/>
  </xdr:twoCellAnchor>
  <xdr:twoCellAnchor>
    <xdr:from>
      <xdr:col>8</xdr:col>
      <xdr:colOff>57059</xdr:colOff>
      <xdr:row>27</xdr:row>
      <xdr:rowOff>66431</xdr:rowOff>
    </xdr:from>
    <xdr:to>
      <xdr:col>11</xdr:col>
      <xdr:colOff>56968</xdr:colOff>
      <xdr:row>36</xdr:row>
      <xdr:rowOff>166931</xdr:rowOff>
    </xdr:to>
    <xdr:sp macro="" textlink="">
      <xdr:nvSpPr>
        <xdr:cNvPr id="73" name="Rounded Rectangle 72"/>
        <xdr:cNvSpPr>
          <a:spLocks noChangeAspect="1"/>
        </xdr:cNvSpPr>
      </xdr:nvSpPr>
      <xdr:spPr>
        <a:xfrm>
          <a:off x="4955630" y="6951645"/>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hoàn nhập</a:t>
          </a:r>
          <a:endParaRPr lang="en-US" sz="2400">
            <a:solidFill>
              <a:schemeClr val="lt1"/>
            </a:solidFill>
            <a:latin typeface="+mn-lt"/>
            <a:ea typeface="+mn-ea"/>
            <a:cs typeface="+mn-cs"/>
          </a:endParaRPr>
        </a:p>
      </xdr:txBody>
    </xdr:sp>
    <xdr:clientData/>
  </xdr:twoCellAnchor>
  <xdr:twoCellAnchor>
    <xdr:from>
      <xdr:col>13</xdr:col>
      <xdr:colOff>28014</xdr:colOff>
      <xdr:row>3</xdr:row>
      <xdr:rowOff>30242</xdr:rowOff>
    </xdr:from>
    <xdr:to>
      <xdr:col>15</xdr:col>
      <xdr:colOff>539440</xdr:colOff>
      <xdr:row>12</xdr:row>
      <xdr:rowOff>25417</xdr:rowOff>
    </xdr:to>
    <xdr:sp macro="" textlink="">
      <xdr:nvSpPr>
        <xdr:cNvPr id="74" name="Rounded Rectangle 73"/>
        <xdr:cNvSpPr>
          <a:spLocks noChangeAspect="1"/>
        </xdr:cNvSpPr>
      </xdr:nvSpPr>
      <xdr:spPr>
        <a:xfrm>
          <a:off x="7988193"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mở mã</a:t>
          </a:r>
          <a:endParaRPr lang="en-US" sz="2400">
            <a:solidFill>
              <a:schemeClr val="lt1"/>
            </a:solidFill>
            <a:latin typeface="+mn-lt"/>
            <a:ea typeface="+mn-ea"/>
            <a:cs typeface="+mn-cs"/>
          </a:endParaRPr>
        </a:p>
      </xdr:txBody>
    </xdr:sp>
    <xdr:clientData/>
  </xdr:twoCellAnchor>
  <xdr:twoCellAnchor>
    <xdr:from>
      <xdr:col>20</xdr:col>
      <xdr:colOff>376827</xdr:colOff>
      <xdr:row>2</xdr:row>
      <xdr:rowOff>168079</xdr:rowOff>
    </xdr:from>
    <xdr:to>
      <xdr:col>23</xdr:col>
      <xdr:colOff>376737</xdr:colOff>
      <xdr:row>12</xdr:row>
      <xdr:rowOff>78079</xdr:rowOff>
    </xdr:to>
    <xdr:sp macro="" textlink="">
      <xdr:nvSpPr>
        <xdr:cNvPr id="75" name="Rounded Rectangle 74"/>
        <xdr:cNvSpPr>
          <a:spLocks noChangeAspect="1"/>
        </xdr:cNvSpPr>
      </xdr:nvSpPr>
      <xdr:spPr>
        <a:xfrm>
          <a:off x="12623256"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Tạo</a:t>
          </a:r>
          <a:r>
            <a:rPr lang="en-US" sz="2400" baseline="0">
              <a:solidFill>
                <a:schemeClr val="lt1"/>
              </a:solidFill>
              <a:latin typeface="+mn-lt"/>
              <a:ea typeface="+mn-ea"/>
              <a:cs typeface="+mn-cs"/>
            </a:rPr>
            <a:t> mã HH-VT mới</a:t>
          </a:r>
          <a:endParaRPr lang="en-US" sz="2400">
            <a:solidFill>
              <a:schemeClr val="lt1"/>
            </a:solidFill>
            <a:latin typeface="+mn-lt"/>
            <a:ea typeface="+mn-ea"/>
            <a:cs typeface="+mn-cs"/>
          </a:endParaRPr>
        </a:p>
      </xdr:txBody>
    </xdr:sp>
    <xdr:clientData/>
  </xdr:twoCellAnchor>
  <xdr:twoCellAnchor>
    <xdr:from>
      <xdr:col>15</xdr:col>
      <xdr:colOff>539440</xdr:colOff>
      <xdr:row>7</xdr:row>
      <xdr:rowOff>123079</xdr:rowOff>
    </xdr:from>
    <xdr:to>
      <xdr:col>20</xdr:col>
      <xdr:colOff>376827</xdr:colOff>
      <xdr:row>7</xdr:row>
      <xdr:rowOff>123080</xdr:rowOff>
    </xdr:to>
    <xdr:cxnSp macro="">
      <xdr:nvCxnSpPr>
        <xdr:cNvPr id="76" name="Straight Arrow Connector 75"/>
        <xdr:cNvCxnSpPr>
          <a:stCxn id="74" idx="3"/>
          <a:endCxn id="75" idx="1"/>
        </xdr:cNvCxnSpPr>
      </xdr:nvCxnSpPr>
      <xdr:spPr>
        <a:xfrm flipV="1">
          <a:off x="9724261" y="1456579"/>
          <a:ext cx="289899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27</xdr:row>
      <xdr:rowOff>119094</xdr:rowOff>
    </xdr:from>
    <xdr:to>
      <xdr:col>3</xdr:col>
      <xdr:colOff>3318</xdr:colOff>
      <xdr:row>36</xdr:row>
      <xdr:rowOff>114269</xdr:rowOff>
    </xdr:to>
    <xdr:sp macro="" textlink="">
      <xdr:nvSpPr>
        <xdr:cNvPr id="80" name="Rounded Rectangle 79"/>
        <xdr:cNvSpPr>
          <a:spLocks noChangeAspect="1"/>
        </xdr:cNvSpPr>
      </xdr:nvSpPr>
      <xdr:spPr>
        <a:xfrm>
          <a:off x="104214" y="7004308"/>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Chứng</a:t>
          </a:r>
          <a:r>
            <a:rPr lang="en-US" sz="2400" baseline="0">
              <a:solidFill>
                <a:schemeClr val="lt1"/>
              </a:solidFill>
              <a:latin typeface="+mn-lt"/>
              <a:ea typeface="+mn-ea"/>
              <a:cs typeface="+mn-cs"/>
            </a:rPr>
            <a:t> từ trả hàng</a:t>
          </a:r>
          <a:endParaRPr lang="en-US" sz="2400">
            <a:solidFill>
              <a:schemeClr val="lt1"/>
            </a:solidFill>
            <a:latin typeface="+mn-lt"/>
            <a:ea typeface="+mn-ea"/>
            <a:cs typeface="+mn-cs"/>
          </a:endParaRPr>
        </a:p>
      </xdr:txBody>
    </xdr:sp>
    <xdr:clientData/>
  </xdr:twoCellAnchor>
  <xdr:twoCellAnchor>
    <xdr:from>
      <xdr:col>3</xdr:col>
      <xdr:colOff>3318</xdr:colOff>
      <xdr:row>32</xdr:row>
      <xdr:rowOff>21431</xdr:rowOff>
    </xdr:from>
    <xdr:to>
      <xdr:col>8</xdr:col>
      <xdr:colOff>57059</xdr:colOff>
      <xdr:row>32</xdr:row>
      <xdr:rowOff>21432</xdr:rowOff>
    </xdr:to>
    <xdr:cxnSp macro="">
      <xdr:nvCxnSpPr>
        <xdr:cNvPr id="81" name="Straight Arrow Connector 80"/>
        <xdr:cNvCxnSpPr>
          <a:stCxn id="80" idx="3"/>
          <a:endCxn id="73" idx="1"/>
        </xdr:cNvCxnSpPr>
      </xdr:nvCxnSpPr>
      <xdr:spPr>
        <a:xfrm flipV="1">
          <a:off x="1840282" y="7859145"/>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16</xdr:row>
      <xdr:rowOff>692727</xdr:rowOff>
    </xdr:from>
    <xdr:to>
      <xdr:col>3</xdr:col>
      <xdr:colOff>3318</xdr:colOff>
      <xdr:row>25</xdr:row>
      <xdr:rowOff>75581</xdr:rowOff>
    </xdr:to>
    <xdr:sp macro="" textlink="">
      <xdr:nvSpPr>
        <xdr:cNvPr id="82" name="Rounded Rectangle 81"/>
        <xdr:cNvSpPr>
          <a:spLocks noChangeAspect="1"/>
        </xdr:cNvSpPr>
      </xdr:nvSpPr>
      <xdr:spPr>
        <a:xfrm>
          <a:off x="104214" y="4870120"/>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nhập kho</a:t>
          </a:r>
          <a:endParaRPr lang="en-US" sz="2400">
            <a:solidFill>
              <a:schemeClr val="lt1"/>
            </a:solidFill>
            <a:latin typeface="+mn-lt"/>
            <a:ea typeface="+mn-ea"/>
            <a:cs typeface="+mn-cs"/>
          </a:endParaRPr>
        </a:p>
      </xdr:txBody>
    </xdr:sp>
    <xdr:clientData/>
  </xdr:twoCellAnchor>
  <xdr:twoCellAnchor>
    <xdr:from>
      <xdr:col>3</xdr:col>
      <xdr:colOff>3318</xdr:colOff>
      <xdr:row>20</xdr:row>
      <xdr:rowOff>186850</xdr:rowOff>
    </xdr:from>
    <xdr:to>
      <xdr:col>8</xdr:col>
      <xdr:colOff>57059</xdr:colOff>
      <xdr:row>20</xdr:row>
      <xdr:rowOff>186851</xdr:rowOff>
    </xdr:to>
    <xdr:cxnSp macro="">
      <xdr:nvCxnSpPr>
        <xdr:cNvPr id="83" name="Straight Arrow Connector 82"/>
        <xdr:cNvCxnSpPr>
          <a:stCxn id="82" idx="3"/>
          <a:endCxn id="72" idx="1"/>
        </xdr:cNvCxnSpPr>
      </xdr:nvCxnSpPr>
      <xdr:spPr>
        <a:xfrm flipV="1">
          <a:off x="1840282" y="5724957"/>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topLeftCell="A19" workbookViewId="0">
      <selection activeCell="A24" sqref="A24"/>
    </sheetView>
  </sheetViews>
  <sheetFormatPr defaultRowHeight="21" x14ac:dyDescent="0.35"/>
  <cols>
    <col min="1" max="1" width="74" style="1" customWidth="1"/>
    <col min="2" max="2" width="99" style="1" customWidth="1"/>
    <col min="3" max="16384" width="9.140625" style="1"/>
  </cols>
  <sheetData>
    <row r="1" spans="1:12" x14ac:dyDescent="0.35">
      <c r="A1" s="44" t="s">
        <v>0</v>
      </c>
      <c r="B1" s="44"/>
    </row>
    <row r="2" spans="1:12" ht="48" customHeight="1" x14ac:dyDescent="0.35">
      <c r="A2" s="44" t="s">
        <v>1</v>
      </c>
      <c r="B2" s="44"/>
    </row>
    <row r="3" spans="1:12" x14ac:dyDescent="0.35">
      <c r="A3" s="44" t="s">
        <v>12</v>
      </c>
      <c r="B3" s="44"/>
    </row>
    <row r="4" spans="1:12" x14ac:dyDescent="0.35">
      <c r="A4" s="45"/>
      <c r="B4" s="45"/>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RowHeight="15" x14ac:dyDescent="0.25"/>
  <cols>
    <col min="1" max="1" width="31.140625" customWidth="1"/>
    <col min="2" max="2" width="58.7109375" bestFit="1" customWidth="1"/>
    <col min="3" max="3" width="127.140625" bestFit="1" customWidth="1"/>
    <col min="4" max="4" width="20.5703125" bestFit="1" customWidth="1"/>
  </cols>
  <sheetData>
    <row r="1" spans="1:4" ht="15.75" x14ac:dyDescent="0.25">
      <c r="A1" s="43" t="s">
        <v>155</v>
      </c>
      <c r="B1" s="43" t="s">
        <v>158</v>
      </c>
      <c r="C1" s="43" t="s">
        <v>159</v>
      </c>
      <c r="D1" s="43" t="s">
        <v>160</v>
      </c>
    </row>
    <row r="2" spans="1:4" ht="15.75" x14ac:dyDescent="0.25">
      <c r="A2" s="46" t="s">
        <v>156</v>
      </c>
      <c r="B2" s="46" t="s">
        <v>134</v>
      </c>
      <c r="C2" s="42" t="s">
        <v>161</v>
      </c>
      <c r="D2" s="42"/>
    </row>
    <row r="3" spans="1:4" ht="15.75" x14ac:dyDescent="0.25">
      <c r="A3" s="46" t="s">
        <v>156</v>
      </c>
      <c r="B3" s="46"/>
      <c r="C3" s="42" t="s">
        <v>162</v>
      </c>
      <c r="D3" s="42"/>
    </row>
    <row r="4" spans="1:4" ht="15.75" x14ac:dyDescent="0.25">
      <c r="A4" s="46" t="s">
        <v>156</v>
      </c>
      <c r="B4" s="46"/>
      <c r="C4" s="42" t="s">
        <v>163</v>
      </c>
      <c r="D4" s="42"/>
    </row>
    <row r="5" spans="1:4" ht="15.75" x14ac:dyDescent="0.25">
      <c r="A5" s="46" t="s">
        <v>156</v>
      </c>
      <c r="B5" s="46"/>
      <c r="C5" s="42" t="s">
        <v>164</v>
      </c>
      <c r="D5" s="42"/>
    </row>
    <row r="6" spans="1:4" ht="15.75" x14ac:dyDescent="0.25">
      <c r="A6" s="46" t="s">
        <v>156</v>
      </c>
      <c r="B6" s="46"/>
      <c r="C6" s="42" t="s">
        <v>165</v>
      </c>
      <c r="D6" s="42"/>
    </row>
    <row r="7" spans="1:4" ht="15.75" x14ac:dyDescent="0.25">
      <c r="A7" s="46" t="s">
        <v>156</v>
      </c>
      <c r="B7" s="46"/>
      <c r="C7" s="42" t="s">
        <v>166</v>
      </c>
      <c r="D7" s="42"/>
    </row>
    <row r="8" spans="1:4" ht="15.75" x14ac:dyDescent="0.25">
      <c r="A8" s="46" t="s">
        <v>156</v>
      </c>
      <c r="B8" s="46"/>
      <c r="C8" s="42" t="s">
        <v>167</v>
      </c>
      <c r="D8" s="42"/>
    </row>
    <row r="9" spans="1:4" ht="15.75" x14ac:dyDescent="0.25">
      <c r="A9" s="46" t="s">
        <v>156</v>
      </c>
      <c r="B9" s="46"/>
      <c r="C9" s="42" t="s">
        <v>168</v>
      </c>
      <c r="D9" s="42"/>
    </row>
    <row r="10" spans="1:4" ht="15.75" x14ac:dyDescent="0.25">
      <c r="A10" s="46" t="s">
        <v>156</v>
      </c>
      <c r="B10" s="46"/>
      <c r="C10" s="42" t="s">
        <v>169</v>
      </c>
      <c r="D10" s="42"/>
    </row>
    <row r="11" spans="1:4" ht="15.75" x14ac:dyDescent="0.25">
      <c r="A11" s="46" t="s">
        <v>156</v>
      </c>
      <c r="B11" s="46"/>
      <c r="C11" s="42" t="s">
        <v>170</v>
      </c>
      <c r="D11" s="42"/>
    </row>
    <row r="12" spans="1:4" ht="15.75" x14ac:dyDescent="0.25">
      <c r="A12" s="46" t="s">
        <v>156</v>
      </c>
      <c r="B12" s="46"/>
      <c r="C12" s="42" t="s">
        <v>171</v>
      </c>
      <c r="D12" s="42"/>
    </row>
    <row r="13" spans="1:4" ht="15.75" x14ac:dyDescent="0.25">
      <c r="A13" s="46" t="s">
        <v>156</v>
      </c>
      <c r="B13" s="46"/>
      <c r="C13" s="42" t="s">
        <v>172</v>
      </c>
      <c r="D13" s="42"/>
    </row>
    <row r="14" spans="1:4" ht="15.75" x14ac:dyDescent="0.25">
      <c r="A14" s="46" t="s">
        <v>156</v>
      </c>
      <c r="B14" s="46"/>
      <c r="C14" s="42" t="s">
        <v>173</v>
      </c>
      <c r="D14" s="42"/>
    </row>
    <row r="15" spans="1:4" ht="15.75" x14ac:dyDescent="0.25">
      <c r="A15" s="46" t="s">
        <v>156</v>
      </c>
      <c r="B15" s="46"/>
      <c r="C15" s="42" t="s">
        <v>174</v>
      </c>
      <c r="D15" s="42"/>
    </row>
    <row r="16" spans="1:4" ht="15.75" x14ac:dyDescent="0.25">
      <c r="A16" s="46" t="s">
        <v>156</v>
      </c>
      <c r="B16" s="46"/>
      <c r="C16" s="42" t="s">
        <v>175</v>
      </c>
      <c r="D16" s="42"/>
    </row>
    <row r="17" spans="1:5" ht="15.75" x14ac:dyDescent="0.25">
      <c r="A17" s="46" t="s">
        <v>156</v>
      </c>
      <c r="B17" s="46"/>
      <c r="C17" s="42" t="s">
        <v>176</v>
      </c>
      <c r="D17" s="42"/>
    </row>
    <row r="18" spans="1:5" ht="15.75" x14ac:dyDescent="0.25">
      <c r="A18" s="46" t="s">
        <v>156</v>
      </c>
      <c r="B18" s="46"/>
      <c r="C18" s="42" t="s">
        <v>177</v>
      </c>
      <c r="D18" s="42"/>
    </row>
    <row r="19" spans="1:5" ht="15.75" x14ac:dyDescent="0.25">
      <c r="A19" s="46" t="s">
        <v>156</v>
      </c>
      <c r="B19" s="46"/>
      <c r="C19" s="42" t="s">
        <v>178</v>
      </c>
      <c r="D19" s="42"/>
    </row>
    <row r="20" spans="1:5" ht="15.75" x14ac:dyDescent="0.25">
      <c r="A20" s="46" t="s">
        <v>156</v>
      </c>
      <c r="B20" s="46"/>
      <c r="C20" s="42" t="s">
        <v>179</v>
      </c>
      <c r="D20" s="42"/>
    </row>
    <row r="21" spans="1:5" ht="15.75" x14ac:dyDescent="0.25">
      <c r="A21" s="46" t="s">
        <v>156</v>
      </c>
      <c r="B21" s="46"/>
      <c r="C21" s="42" t="s">
        <v>180</v>
      </c>
      <c r="D21" s="42"/>
    </row>
    <row r="22" spans="1:5" ht="15.75" x14ac:dyDescent="0.25">
      <c r="A22" s="46" t="s">
        <v>156</v>
      </c>
      <c r="B22" s="46"/>
      <c r="C22" s="42" t="s">
        <v>181</v>
      </c>
      <c r="D22" s="42"/>
    </row>
    <row r="23" spans="1:5" ht="15.75" x14ac:dyDescent="0.25">
      <c r="A23" s="46" t="s">
        <v>156</v>
      </c>
      <c r="B23" s="46"/>
      <c r="C23" s="42" t="s">
        <v>182</v>
      </c>
      <c r="D23" s="42"/>
    </row>
    <row r="24" spans="1:5" ht="15.75" x14ac:dyDescent="0.25">
      <c r="A24" s="46" t="s">
        <v>156</v>
      </c>
      <c r="B24" s="46"/>
      <c r="C24" s="42" t="s">
        <v>183</v>
      </c>
      <c r="D24" s="42"/>
    </row>
    <row r="25" spans="1:5" ht="15.75" x14ac:dyDescent="0.25">
      <c r="A25" s="46"/>
      <c r="B25" s="46"/>
      <c r="C25" s="42" t="s">
        <v>184</v>
      </c>
      <c r="D25" s="42"/>
    </row>
    <row r="26" spans="1:5" ht="15.75" x14ac:dyDescent="0.25">
      <c r="A26" s="46" t="s">
        <v>156</v>
      </c>
      <c r="B26" s="46"/>
      <c r="C26" s="42" t="s">
        <v>151</v>
      </c>
      <c r="D26" s="42"/>
    </row>
    <row r="27" spans="1:5" ht="15.75" x14ac:dyDescent="0.25">
      <c r="A27" s="46" t="s">
        <v>157</v>
      </c>
      <c r="B27" s="46" t="s">
        <v>135</v>
      </c>
      <c r="C27" s="42" t="s">
        <v>150</v>
      </c>
      <c r="D27" s="42"/>
    </row>
    <row r="28" spans="1:5" ht="15.75" x14ac:dyDescent="0.25">
      <c r="A28" s="46" t="s">
        <v>157</v>
      </c>
      <c r="B28" s="46" t="s">
        <v>135</v>
      </c>
      <c r="C28" s="42" t="s">
        <v>152</v>
      </c>
      <c r="D28" s="42"/>
    </row>
    <row r="29" spans="1:5" ht="15.75" x14ac:dyDescent="0.25">
      <c r="A29" s="46" t="s">
        <v>157</v>
      </c>
      <c r="B29" s="46" t="s">
        <v>135</v>
      </c>
      <c r="C29" s="42" t="s">
        <v>153</v>
      </c>
      <c r="D29" s="42"/>
    </row>
    <row r="30" spans="1:5" ht="15.75" x14ac:dyDescent="0.25">
      <c r="A30" s="46" t="s">
        <v>157</v>
      </c>
      <c r="B30" s="46"/>
      <c r="C30" s="42" t="s">
        <v>154</v>
      </c>
      <c r="D30" s="42"/>
    </row>
    <row r="31" spans="1:5" ht="15.75" x14ac:dyDescent="0.25">
      <c r="A31" s="46" t="s">
        <v>157</v>
      </c>
      <c r="B31" s="46" t="s">
        <v>135</v>
      </c>
      <c r="C31" s="42" t="s">
        <v>151</v>
      </c>
      <c r="D31" s="42"/>
    </row>
    <row r="32" spans="1:5" ht="15.75" x14ac:dyDescent="0.25">
      <c r="A32" s="46" t="s">
        <v>157</v>
      </c>
      <c r="B32" s="46" t="s">
        <v>136</v>
      </c>
      <c r="C32" s="42" t="s">
        <v>141</v>
      </c>
      <c r="D32" s="42"/>
      <c r="E32" s="41"/>
    </row>
    <row r="33" spans="1:5" ht="15.75" x14ac:dyDescent="0.25">
      <c r="A33" s="46" t="s">
        <v>157</v>
      </c>
      <c r="B33" s="46" t="s">
        <v>136</v>
      </c>
      <c r="C33" s="42" t="s">
        <v>142</v>
      </c>
      <c r="D33" s="42"/>
      <c r="E33" s="41"/>
    </row>
    <row r="34" spans="1:5" ht="15.75" x14ac:dyDescent="0.25">
      <c r="A34" s="46" t="s">
        <v>157</v>
      </c>
      <c r="B34" s="46" t="s">
        <v>136</v>
      </c>
      <c r="C34" s="42" t="s">
        <v>143</v>
      </c>
      <c r="D34" s="42"/>
      <c r="E34" s="41"/>
    </row>
    <row r="35" spans="1:5" ht="15.75" x14ac:dyDescent="0.25">
      <c r="A35" s="46" t="s">
        <v>157</v>
      </c>
      <c r="B35" s="46" t="s">
        <v>136</v>
      </c>
      <c r="C35" s="42" t="s">
        <v>144</v>
      </c>
      <c r="D35" s="42"/>
      <c r="E35" s="41"/>
    </row>
    <row r="36" spans="1:5" ht="15.75" x14ac:dyDescent="0.25">
      <c r="A36" s="46" t="s">
        <v>157</v>
      </c>
      <c r="B36" s="46" t="s">
        <v>136</v>
      </c>
      <c r="C36" s="42" t="s">
        <v>145</v>
      </c>
      <c r="D36" s="42"/>
      <c r="E36" s="41"/>
    </row>
    <row r="37" spans="1:5" ht="15.75" x14ac:dyDescent="0.25">
      <c r="A37" s="46" t="s">
        <v>157</v>
      </c>
      <c r="B37" s="46" t="s">
        <v>136</v>
      </c>
      <c r="C37" s="42" t="s">
        <v>146</v>
      </c>
      <c r="D37" s="42"/>
      <c r="E37" s="41"/>
    </row>
    <row r="38" spans="1:5" ht="15.75" x14ac:dyDescent="0.25">
      <c r="A38" s="46" t="s">
        <v>157</v>
      </c>
      <c r="B38" s="46" t="s">
        <v>136</v>
      </c>
      <c r="C38" s="42" t="s">
        <v>147</v>
      </c>
      <c r="D38" s="42"/>
      <c r="E38" s="41"/>
    </row>
    <row r="39" spans="1:5" ht="15.75" x14ac:dyDescent="0.25">
      <c r="A39" s="46" t="s">
        <v>157</v>
      </c>
      <c r="B39" s="46" t="s">
        <v>136</v>
      </c>
      <c r="C39" s="42" t="s">
        <v>148</v>
      </c>
      <c r="D39" s="42"/>
      <c r="E39" s="41"/>
    </row>
    <row r="40" spans="1:5" ht="15.75" x14ac:dyDescent="0.25">
      <c r="A40" s="46" t="s">
        <v>157</v>
      </c>
      <c r="B40" s="46"/>
      <c r="C40" s="42" t="s">
        <v>149</v>
      </c>
      <c r="D40" s="42"/>
      <c r="E40" s="41"/>
    </row>
    <row r="41" spans="1:5" ht="15.75" x14ac:dyDescent="0.25">
      <c r="A41" s="46" t="s">
        <v>157</v>
      </c>
      <c r="B41" s="46" t="s">
        <v>136</v>
      </c>
      <c r="C41" s="42" t="s">
        <v>151</v>
      </c>
      <c r="D41" s="42"/>
      <c r="E41" s="41"/>
    </row>
    <row r="42" spans="1:5" ht="15.75" x14ac:dyDescent="0.25">
      <c r="A42" s="42" t="s">
        <v>157</v>
      </c>
      <c r="B42" s="42" t="s">
        <v>137</v>
      </c>
      <c r="C42" s="42"/>
      <c r="D42" s="42"/>
    </row>
    <row r="43" spans="1:5" ht="15.75" x14ac:dyDescent="0.25">
      <c r="A43" s="42" t="s">
        <v>157</v>
      </c>
      <c r="B43" s="42" t="s">
        <v>138</v>
      </c>
      <c r="C43" s="42"/>
      <c r="D43" s="42"/>
    </row>
    <row r="44" spans="1:5" ht="15.75" x14ac:dyDescent="0.25">
      <c r="A44" s="42" t="s">
        <v>157</v>
      </c>
      <c r="B44" s="42" t="s">
        <v>139</v>
      </c>
      <c r="C44" s="42"/>
      <c r="D44" s="42"/>
    </row>
    <row r="45" spans="1:5" ht="15.75" x14ac:dyDescent="0.25">
      <c r="A45" s="42" t="s">
        <v>157</v>
      </c>
      <c r="B45" s="42" t="s">
        <v>140</v>
      </c>
      <c r="C45" s="42"/>
      <c r="D45" s="42"/>
    </row>
  </sheetData>
  <autoFilter ref="A1:E45"/>
  <mergeCells count="6">
    <mergeCell ref="A2:A26"/>
    <mergeCell ref="A27:A31"/>
    <mergeCell ref="A32:A41"/>
    <mergeCell ref="B32:B41"/>
    <mergeCell ref="B27:B31"/>
    <mergeCell ref="B2:B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6:A22"/>
  <sheetViews>
    <sheetView showGridLines="0" zoomScale="70" zoomScaleNormal="70" zoomScaleSheetLayoutView="70" workbookViewId="0">
      <selection activeCell="M42" sqref="M42"/>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A22"/>
  <sheetViews>
    <sheetView showGridLines="0" zoomScale="70" zoomScaleNormal="70" zoomScaleSheetLayoutView="70" workbookViewId="0">
      <selection activeCell="T24" sqref="T24"/>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-114</v>
      </c>
      <c r="C4" s="14">
        <f t="shared" ref="C4:C28" ca="1" si="1">IF(B4&lt;0,0,RANDBETWEEN($C$3-2,$C$3+2))</f>
        <v>0</v>
      </c>
      <c r="D4" s="13">
        <f t="shared" ref="D4:D28" ca="1" si="2">+IF(B4&lt;0,0,B4*C4)</f>
        <v>0</v>
      </c>
      <c r="E4" s="13">
        <f t="shared" ref="E4:E28" ca="1" si="3">($D$3+SUMIFS($D$4:$D$28,$B$4:$B$28,"&gt;0"))/
($B$3+SUMIFS($B$4:$B$28,$B$4:$B$28,"&gt;0"))</f>
        <v>4.6265172735760975</v>
      </c>
      <c r="F4" s="13">
        <f t="shared" ref="F4:F28" ca="1" si="4">IF(B4&lt;0,B4*E4,0)</f>
        <v>-527.42296918767511</v>
      </c>
      <c r="H4" s="16" t="s">
        <v>72</v>
      </c>
      <c r="I4" s="21">
        <f t="shared" ref="I4:I28" ca="1" si="5">+B4</f>
        <v>-114</v>
      </c>
      <c r="J4" s="13">
        <f t="shared" ref="J4:J28" ca="1" si="6">+C4</f>
        <v>0</v>
      </c>
      <c r="K4" s="13">
        <f t="shared" ref="K4:K28" ca="1" si="7">+IF(I4&lt;0,0,I4*J4)</f>
        <v>0</v>
      </c>
      <c r="L4" s="13">
        <f ca="1">($K$3+SUMIFS($K$4:K4,$I$4:I4,"&gt;0"))/
($I$3+SUMIFS($I$4:I4,$I$4:I4,"&gt;0"))</f>
        <v>5</v>
      </c>
      <c r="M4" s="13">
        <f t="shared" ref="M4:M28" ca="1" si="8">IF(I4&lt;0,I4*L4,0)</f>
        <v>-570</v>
      </c>
    </row>
    <row r="5" spans="1:13" x14ac:dyDescent="0.3">
      <c r="B5" s="17">
        <f t="shared" ca="1" si="0"/>
        <v>63</v>
      </c>
      <c r="C5" s="20">
        <f t="shared" ca="1" si="1"/>
        <v>4</v>
      </c>
      <c r="D5" s="18">
        <f t="shared" ca="1" si="2"/>
        <v>252</v>
      </c>
      <c r="E5" s="18">
        <f t="shared" ca="1" si="3"/>
        <v>4.6265172735760975</v>
      </c>
      <c r="F5" s="18">
        <f t="shared" ca="1" si="4"/>
        <v>0</v>
      </c>
      <c r="I5" s="19">
        <f t="shared" ca="1" si="5"/>
        <v>63</v>
      </c>
      <c r="J5" s="18">
        <f t="shared" ca="1" si="6"/>
        <v>4</v>
      </c>
      <c r="K5" s="18">
        <f t="shared" ca="1" si="7"/>
        <v>252</v>
      </c>
      <c r="L5" s="18">
        <f ca="1">($K$3+SUMIFS($K$4:K5,$I$4:I5,"&gt;0"))/
($I$3+SUMIFS($I$4:I5,$I$4:I5,"&gt;0"))</f>
        <v>4.9407337723424272</v>
      </c>
      <c r="M5" s="18">
        <f t="shared" ca="1" si="8"/>
        <v>0</v>
      </c>
    </row>
    <row r="6" spans="1:13" x14ac:dyDescent="0.3">
      <c r="B6" s="17">
        <f t="shared" ca="1" si="0"/>
        <v>-1</v>
      </c>
      <c r="C6" s="20">
        <f t="shared" ca="1" si="1"/>
        <v>0</v>
      </c>
      <c r="D6" s="18">
        <f t="shared" ca="1" si="2"/>
        <v>0</v>
      </c>
      <c r="E6" s="18">
        <f t="shared" ca="1" si="3"/>
        <v>4.6265172735760975</v>
      </c>
      <c r="F6" s="18">
        <f t="shared" ca="1" si="4"/>
        <v>-4.6265172735760975</v>
      </c>
      <c r="I6" s="19">
        <f t="shared" ca="1" si="5"/>
        <v>-1</v>
      </c>
      <c r="J6" s="18">
        <f t="shared" ca="1" si="6"/>
        <v>0</v>
      </c>
      <c r="K6" s="18">
        <f t="shared" ca="1" si="7"/>
        <v>0</v>
      </c>
      <c r="L6" s="18">
        <f ca="1">($K$3+SUMIFS($K$4:K6,$I$4:I6,"&gt;0"))/
($I$3+SUMIFS($I$4:I6,$I$4:I6,"&gt;0"))</f>
        <v>4.9407337723424272</v>
      </c>
      <c r="M6" s="18">
        <f t="shared" ca="1" si="8"/>
        <v>-4.9407337723424272</v>
      </c>
    </row>
    <row r="7" spans="1:13" x14ac:dyDescent="0.3">
      <c r="B7" s="17">
        <f t="shared" ca="1" si="0"/>
        <v>51</v>
      </c>
      <c r="C7" s="20">
        <f t="shared" ca="1" si="1"/>
        <v>6</v>
      </c>
      <c r="D7" s="18">
        <f t="shared" ca="1" si="2"/>
        <v>306</v>
      </c>
      <c r="E7" s="18">
        <f t="shared" ca="1" si="3"/>
        <v>4.6265172735760975</v>
      </c>
      <c r="F7" s="18">
        <f t="shared" ca="1" si="4"/>
        <v>0</v>
      </c>
      <c r="I7" s="19">
        <f t="shared" ca="1" si="5"/>
        <v>51</v>
      </c>
      <c r="J7" s="18">
        <f t="shared" ca="1" si="6"/>
        <v>6</v>
      </c>
      <c r="K7" s="18">
        <f t="shared" ca="1" si="7"/>
        <v>306</v>
      </c>
      <c r="L7" s="18">
        <f ca="1">($K$3+SUMIFS($K$4:K7,$I$4:I7,"&gt;0"))/
($I$3+SUMIFS($I$4:I7,$I$4:I7,"&gt;0"))</f>
        <v>4.9892280071813282</v>
      </c>
      <c r="M7" s="18">
        <f t="shared" ca="1" si="8"/>
        <v>0</v>
      </c>
    </row>
    <row r="8" spans="1:13" x14ac:dyDescent="0.3">
      <c r="B8" s="17">
        <f t="shared" ca="1" si="0"/>
        <v>-13</v>
      </c>
      <c r="C8" s="20">
        <f t="shared" ca="1" si="1"/>
        <v>0</v>
      </c>
      <c r="D8" s="18">
        <f t="shared" ca="1" si="2"/>
        <v>0</v>
      </c>
      <c r="E8" s="18">
        <f t="shared" ca="1" si="3"/>
        <v>4.6265172735760975</v>
      </c>
      <c r="F8" s="18">
        <f t="shared" ca="1" si="4"/>
        <v>-60.144724556489265</v>
      </c>
      <c r="I8" s="19">
        <f t="shared" ca="1" si="5"/>
        <v>-13</v>
      </c>
      <c r="J8" s="18">
        <f t="shared" ca="1" si="6"/>
        <v>0</v>
      </c>
      <c r="K8" s="18">
        <f t="shared" ca="1" si="7"/>
        <v>0</v>
      </c>
      <c r="L8" s="18">
        <f ca="1">($K$3+SUMIFS($K$4:K8,$I$4:I8,"&gt;0"))/
($I$3+SUMIFS($I$4:I8,$I$4:I8,"&gt;0"))</f>
        <v>4.9892280071813282</v>
      </c>
      <c r="M8" s="18">
        <f t="shared" ca="1" si="8"/>
        <v>-64.859964093357263</v>
      </c>
    </row>
    <row r="9" spans="1:13" x14ac:dyDescent="0.3">
      <c r="B9" s="17">
        <f t="shared" ca="1" si="0"/>
        <v>145</v>
      </c>
      <c r="C9" s="20">
        <f t="shared" ca="1" si="1"/>
        <v>4</v>
      </c>
      <c r="D9" s="18">
        <f t="shared" ca="1" si="2"/>
        <v>580</v>
      </c>
      <c r="E9" s="18">
        <f t="shared" ca="1" si="3"/>
        <v>4.6265172735760975</v>
      </c>
      <c r="F9" s="18">
        <f t="shared" ca="1" si="4"/>
        <v>0</v>
      </c>
      <c r="I9" s="19">
        <f t="shared" ca="1" si="5"/>
        <v>145</v>
      </c>
      <c r="J9" s="18">
        <f t="shared" ca="1" si="6"/>
        <v>4</v>
      </c>
      <c r="K9" s="18">
        <f t="shared" ca="1" si="7"/>
        <v>580</v>
      </c>
      <c r="L9" s="18">
        <f ca="1">($K$3+SUMIFS($K$4:K9,$I$4:I9,"&gt;0"))/
($I$3+SUMIFS($I$4:I9,$I$4:I9,"&gt;0"))</f>
        <v>4.8752978554408264</v>
      </c>
      <c r="M9" s="18">
        <f t="shared" ca="1" si="8"/>
        <v>0</v>
      </c>
    </row>
    <row r="10" spans="1:13" x14ac:dyDescent="0.3">
      <c r="B10" s="17">
        <f t="shared" ca="1" si="0"/>
        <v>-195</v>
      </c>
      <c r="C10" s="20">
        <f t="shared" ca="1" si="1"/>
        <v>0</v>
      </c>
      <c r="D10" s="18">
        <f t="shared" ca="1" si="2"/>
        <v>0</v>
      </c>
      <c r="E10" s="18">
        <f t="shared" ca="1" si="3"/>
        <v>4.6265172735760975</v>
      </c>
      <c r="F10" s="18">
        <f t="shared" ca="1" si="4"/>
        <v>-902.17086834733902</v>
      </c>
      <c r="I10" s="19">
        <f t="shared" ca="1" si="5"/>
        <v>-195</v>
      </c>
      <c r="J10" s="18">
        <f t="shared" ca="1" si="6"/>
        <v>0</v>
      </c>
      <c r="K10" s="18">
        <f t="shared" ca="1" si="7"/>
        <v>0</v>
      </c>
      <c r="L10" s="18">
        <f ca="1">($K$3+SUMIFS($K$4:K10,$I$4:I10,"&gt;0"))/
($I$3+SUMIFS($I$4:I10,$I$4:I10,"&gt;0"))</f>
        <v>4.8752978554408264</v>
      </c>
      <c r="M10" s="18">
        <f t="shared" ca="1" si="8"/>
        <v>-950.6830818109612</v>
      </c>
    </row>
    <row r="11" spans="1:13" x14ac:dyDescent="0.3">
      <c r="B11" s="17">
        <f t="shared" ca="1" si="0"/>
        <v>64</v>
      </c>
      <c r="C11" s="20">
        <f t="shared" ca="1" si="1"/>
        <v>3</v>
      </c>
      <c r="D11" s="18">
        <f t="shared" ca="1" si="2"/>
        <v>192</v>
      </c>
      <c r="E11" s="18">
        <f t="shared" ca="1" si="3"/>
        <v>4.6265172735760975</v>
      </c>
      <c r="F11" s="18">
        <f t="shared" ca="1" si="4"/>
        <v>0</v>
      </c>
      <c r="I11" s="19">
        <f t="shared" ca="1" si="5"/>
        <v>64</v>
      </c>
      <c r="J11" s="18">
        <f t="shared" ca="1" si="6"/>
        <v>3</v>
      </c>
      <c r="K11" s="18">
        <f t="shared" ca="1" si="7"/>
        <v>192</v>
      </c>
      <c r="L11" s="18">
        <f ca="1">($K$3+SUMIFS($K$4:K11,$I$4:I11,"&gt;0"))/
($I$3+SUMIFS($I$4:I11,$I$4:I11,"&gt;0"))</f>
        <v>4.7845804988662133</v>
      </c>
      <c r="M11" s="18">
        <f t="shared" ca="1" si="8"/>
        <v>0</v>
      </c>
    </row>
    <row r="12" spans="1:13" x14ac:dyDescent="0.3">
      <c r="B12" s="17">
        <f t="shared" ca="1" si="0"/>
        <v>-57</v>
      </c>
      <c r="C12" s="20">
        <f t="shared" ca="1" si="1"/>
        <v>0</v>
      </c>
      <c r="D12" s="18">
        <f t="shared" ca="1" si="2"/>
        <v>0</v>
      </c>
      <c r="E12" s="18">
        <f t="shared" ca="1" si="3"/>
        <v>4.6265172735760975</v>
      </c>
      <c r="F12" s="18">
        <f t="shared" ca="1" si="4"/>
        <v>-263.71148459383755</v>
      </c>
      <c r="I12" s="19">
        <f t="shared" ca="1" si="5"/>
        <v>-57</v>
      </c>
      <c r="J12" s="18">
        <f t="shared" ca="1" si="6"/>
        <v>0</v>
      </c>
      <c r="K12" s="18">
        <f t="shared" ca="1" si="7"/>
        <v>0</v>
      </c>
      <c r="L12" s="18">
        <f ca="1">($K$3+SUMIFS($K$4:K12,$I$4:I12,"&gt;0"))/
($I$3+SUMIFS($I$4:I12,$I$4:I12,"&gt;0"))</f>
        <v>4.7845804988662133</v>
      </c>
      <c r="M12" s="18">
        <f t="shared" ca="1" si="8"/>
        <v>-272.72108843537416</v>
      </c>
    </row>
    <row r="13" spans="1:13" x14ac:dyDescent="0.3">
      <c r="B13" s="17">
        <f t="shared" ca="1" si="0"/>
        <v>85</v>
      </c>
      <c r="C13" s="20">
        <f t="shared" ca="1" si="1"/>
        <v>3</v>
      </c>
      <c r="D13" s="18">
        <f t="shared" ca="1" si="2"/>
        <v>255</v>
      </c>
      <c r="E13" s="18">
        <f t="shared" ca="1" si="3"/>
        <v>4.6265172735760975</v>
      </c>
      <c r="F13" s="18">
        <f t="shared" ca="1" si="4"/>
        <v>0</v>
      </c>
      <c r="I13" s="19">
        <f t="shared" ca="1" si="5"/>
        <v>85</v>
      </c>
      <c r="J13" s="18">
        <f t="shared" ca="1" si="6"/>
        <v>3</v>
      </c>
      <c r="K13" s="18">
        <f t="shared" ca="1" si="7"/>
        <v>255</v>
      </c>
      <c r="L13" s="18">
        <f ca="1">($K$3+SUMIFS($K$4:K13,$I$4:I13,"&gt;0"))/
($I$3+SUMIFS($I$4:I13,$I$4:I13,"&gt;0"))</f>
        <v>4.6768465909090908</v>
      </c>
      <c r="M13" s="18">
        <f t="shared" ca="1" si="8"/>
        <v>0</v>
      </c>
    </row>
    <row r="14" spans="1:13" x14ac:dyDescent="0.3">
      <c r="B14" s="17">
        <f t="shared" ca="1" si="0"/>
        <v>-18</v>
      </c>
      <c r="C14" s="20">
        <f t="shared" ca="1" si="1"/>
        <v>0</v>
      </c>
      <c r="D14" s="18">
        <f t="shared" ca="1" si="2"/>
        <v>0</v>
      </c>
      <c r="E14" s="18">
        <f t="shared" ca="1" si="3"/>
        <v>4.6265172735760975</v>
      </c>
      <c r="F14" s="18">
        <f t="shared" ca="1" si="4"/>
        <v>-83.277310924369758</v>
      </c>
      <c r="I14" s="19">
        <f t="shared" ca="1" si="5"/>
        <v>-18</v>
      </c>
      <c r="J14" s="18">
        <f t="shared" ca="1" si="6"/>
        <v>0</v>
      </c>
      <c r="K14" s="18">
        <f t="shared" ca="1" si="7"/>
        <v>0</v>
      </c>
      <c r="L14" s="18">
        <f ca="1">($K$3+SUMIFS($K$4:K14,$I$4:I14,"&gt;0"))/
($I$3+SUMIFS($I$4:I14,$I$4:I14,"&gt;0"))</f>
        <v>4.6768465909090908</v>
      </c>
      <c r="M14" s="18">
        <f t="shared" ca="1" si="8"/>
        <v>-84.18323863636364</v>
      </c>
    </row>
    <row r="15" spans="1:13" x14ac:dyDescent="0.3">
      <c r="B15" s="17">
        <f t="shared" ca="1" si="0"/>
        <v>-112</v>
      </c>
      <c r="C15" s="20">
        <f t="shared" ca="1" si="1"/>
        <v>0</v>
      </c>
      <c r="D15" s="18">
        <f t="shared" ca="1" si="2"/>
        <v>0</v>
      </c>
      <c r="E15" s="18">
        <f t="shared" ca="1" si="3"/>
        <v>4.6265172735760975</v>
      </c>
      <c r="F15" s="18">
        <f t="shared" ca="1" si="4"/>
        <v>-518.16993464052291</v>
      </c>
      <c r="I15" s="19">
        <f t="shared" ca="1" si="5"/>
        <v>-112</v>
      </c>
      <c r="J15" s="18">
        <f t="shared" ca="1" si="6"/>
        <v>0</v>
      </c>
      <c r="K15" s="18">
        <f t="shared" ca="1" si="7"/>
        <v>0</v>
      </c>
      <c r="L15" s="18">
        <f ca="1">($K$3+SUMIFS($K$4:K15,$I$4:I15,"&gt;0"))/
($I$3+SUMIFS($I$4:I15,$I$4:I15,"&gt;0"))</f>
        <v>4.6768465909090908</v>
      </c>
      <c r="M15" s="18">
        <f t="shared" ca="1" si="8"/>
        <v>-523.80681818181813</v>
      </c>
    </row>
    <row r="16" spans="1:13" x14ac:dyDescent="0.3">
      <c r="B16" s="17">
        <f t="shared" ca="1" si="0"/>
        <v>-63</v>
      </c>
      <c r="C16" s="20">
        <f t="shared" ca="1" si="1"/>
        <v>0</v>
      </c>
      <c r="D16" s="18">
        <f t="shared" ca="1" si="2"/>
        <v>0</v>
      </c>
      <c r="E16" s="18">
        <f t="shared" ca="1" si="3"/>
        <v>4.6265172735760975</v>
      </c>
      <c r="F16" s="18">
        <f t="shared" ca="1" si="4"/>
        <v>-291.47058823529414</v>
      </c>
      <c r="I16" s="19">
        <f t="shared" ca="1" si="5"/>
        <v>-63</v>
      </c>
      <c r="J16" s="18">
        <f t="shared" ca="1" si="6"/>
        <v>0</v>
      </c>
      <c r="K16" s="18">
        <f t="shared" ca="1" si="7"/>
        <v>0</v>
      </c>
      <c r="L16" s="18">
        <f ca="1">($K$3+SUMIFS($K$4:K16,$I$4:I16,"&gt;0"))/
($I$3+SUMIFS($I$4:I16,$I$4:I16,"&gt;0"))</f>
        <v>4.6768465909090908</v>
      </c>
      <c r="M16" s="18">
        <f t="shared" ca="1" si="8"/>
        <v>-294.64133522727275</v>
      </c>
    </row>
    <row r="17" spans="1:16372" x14ac:dyDescent="0.3">
      <c r="B17" s="17">
        <f t="shared" ca="1" si="0"/>
        <v>-121</v>
      </c>
      <c r="C17" s="20">
        <f t="shared" ca="1" si="1"/>
        <v>0</v>
      </c>
      <c r="D17" s="18">
        <f t="shared" ca="1" si="2"/>
        <v>0</v>
      </c>
      <c r="E17" s="18">
        <f t="shared" ca="1" si="3"/>
        <v>4.6265172735760975</v>
      </c>
      <c r="F17" s="18">
        <f t="shared" ca="1" si="4"/>
        <v>-559.80859010270785</v>
      </c>
      <c r="I17" s="19">
        <f t="shared" ca="1" si="5"/>
        <v>-121</v>
      </c>
      <c r="J17" s="18">
        <f t="shared" ca="1" si="6"/>
        <v>0</v>
      </c>
      <c r="K17" s="18">
        <f t="shared" ca="1" si="7"/>
        <v>0</v>
      </c>
      <c r="L17" s="18">
        <f ca="1">($K$3+SUMIFS($K$4:K17,$I$4:I17,"&gt;0"))/
($I$3+SUMIFS($I$4:I17,$I$4:I17,"&gt;0"))</f>
        <v>4.6768465909090908</v>
      </c>
      <c r="M17" s="18">
        <f t="shared" ca="1" si="8"/>
        <v>-565.8984375</v>
      </c>
    </row>
    <row r="18" spans="1:16372" x14ac:dyDescent="0.3">
      <c r="B18" s="17">
        <f t="shared" ca="1" si="0"/>
        <v>118</v>
      </c>
      <c r="C18" s="20">
        <f t="shared" ca="1" si="1"/>
        <v>3</v>
      </c>
      <c r="D18" s="18">
        <f t="shared" ca="1" si="2"/>
        <v>354</v>
      </c>
      <c r="E18" s="18">
        <f t="shared" ca="1" si="3"/>
        <v>4.6265172735760975</v>
      </c>
      <c r="F18" s="18">
        <f t="shared" ca="1" si="4"/>
        <v>0</v>
      </c>
      <c r="I18" s="19">
        <f t="shared" ca="1" si="5"/>
        <v>118</v>
      </c>
      <c r="J18" s="18">
        <f t="shared" ca="1" si="6"/>
        <v>3</v>
      </c>
      <c r="K18" s="18">
        <f t="shared" ca="1" si="7"/>
        <v>354</v>
      </c>
      <c r="L18" s="18">
        <f ca="1">($K$3+SUMIFS($K$4:K18,$I$4:I18,"&gt;0"))/
($I$3+SUMIFS($I$4:I18,$I$4:I18,"&gt;0"))</f>
        <v>4.5471821756225426</v>
      </c>
      <c r="M18" s="18">
        <f t="shared" ca="1" si="8"/>
        <v>0</v>
      </c>
    </row>
    <row r="19" spans="1:16372" x14ac:dyDescent="0.3">
      <c r="B19" s="17">
        <f t="shared" ca="1" si="0"/>
        <v>119</v>
      </c>
      <c r="C19" s="20">
        <f t="shared" ca="1" si="1"/>
        <v>6</v>
      </c>
      <c r="D19" s="18">
        <f t="shared" ca="1" si="2"/>
        <v>714</v>
      </c>
      <c r="E19" s="18">
        <f t="shared" ca="1" si="3"/>
        <v>4.6265172735760975</v>
      </c>
      <c r="F19" s="18">
        <f t="shared" ca="1" si="4"/>
        <v>0</v>
      </c>
      <c r="I19" s="19">
        <f t="shared" ca="1" si="5"/>
        <v>119</v>
      </c>
      <c r="J19" s="18">
        <f t="shared" ca="1" si="6"/>
        <v>6</v>
      </c>
      <c r="K19" s="18">
        <f t="shared" ca="1" si="7"/>
        <v>714</v>
      </c>
      <c r="L19" s="18">
        <f ca="1">($K$3+SUMIFS($K$4:K19,$I$4:I19,"&gt;0"))/
($I$3+SUMIFS($I$4:I19,$I$4:I19,"&gt;0"))</f>
        <v>4.6522796352583589</v>
      </c>
      <c r="M19" s="18">
        <f t="shared" ca="1" si="8"/>
        <v>0</v>
      </c>
    </row>
    <row r="20" spans="1:16372" x14ac:dyDescent="0.3">
      <c r="B20" s="17">
        <f t="shared" ca="1" si="0"/>
        <v>107</v>
      </c>
      <c r="C20" s="20">
        <f t="shared" ca="1" si="1"/>
        <v>6</v>
      </c>
      <c r="D20" s="18">
        <f t="shared" ca="1" si="2"/>
        <v>642</v>
      </c>
      <c r="E20" s="18">
        <f t="shared" ca="1" si="3"/>
        <v>4.6265172735760975</v>
      </c>
      <c r="F20" s="18">
        <f t="shared" ca="1" si="4"/>
        <v>0</v>
      </c>
      <c r="I20" s="19">
        <f t="shared" ca="1" si="5"/>
        <v>107</v>
      </c>
      <c r="J20" s="18">
        <f t="shared" ca="1" si="6"/>
        <v>6</v>
      </c>
      <c r="K20" s="18">
        <f t="shared" ca="1" si="7"/>
        <v>642</v>
      </c>
      <c r="L20" s="18">
        <f ca="1">($K$3+SUMIFS($K$4:K20,$I$4:I20,"&gt;0"))/
($I$3+SUMIFS($I$4:I20,$I$4:I20,"&gt;0"))</f>
        <v>4.7345890410958908</v>
      </c>
      <c r="M20" s="18">
        <f t="shared" ca="1" si="8"/>
        <v>0</v>
      </c>
    </row>
    <row r="21" spans="1:16372" x14ac:dyDescent="0.3">
      <c r="B21" s="17">
        <f t="shared" ca="1" si="0"/>
        <v>95</v>
      </c>
      <c r="C21" s="20">
        <f t="shared" ca="1" si="1"/>
        <v>4</v>
      </c>
      <c r="D21" s="18">
        <f t="shared" ca="1" si="2"/>
        <v>380</v>
      </c>
      <c r="E21" s="18">
        <f t="shared" ca="1" si="3"/>
        <v>4.6265172735760975</v>
      </c>
      <c r="F21" s="18">
        <f t="shared" ca="1" si="4"/>
        <v>0</v>
      </c>
      <c r="I21" s="19">
        <f t="shared" ca="1" si="5"/>
        <v>95</v>
      </c>
      <c r="J21" s="18">
        <f t="shared" ca="1" si="6"/>
        <v>4</v>
      </c>
      <c r="K21" s="18">
        <f t="shared" ca="1" si="7"/>
        <v>380</v>
      </c>
      <c r="L21" s="18">
        <f ca="1">($K$3+SUMIFS($K$4:K21,$I$4:I21,"&gt;0"))/
($I$3+SUMIFS($I$4:I21,$I$4:I21,"&gt;0"))</f>
        <v>4.6968056307525714</v>
      </c>
      <c r="M21" s="18">
        <f t="shared" ca="1" si="8"/>
        <v>0</v>
      </c>
    </row>
    <row r="22" spans="1:16372" x14ac:dyDescent="0.3">
      <c r="B22" s="17">
        <f t="shared" ca="1" si="0"/>
        <v>-68</v>
      </c>
      <c r="C22" s="20">
        <f t="shared" ca="1" si="1"/>
        <v>0</v>
      </c>
      <c r="D22" s="18">
        <f t="shared" ca="1" si="2"/>
        <v>0</v>
      </c>
      <c r="E22" s="18">
        <f t="shared" ca="1" si="3"/>
        <v>4.6265172735760975</v>
      </c>
      <c r="F22" s="18">
        <f t="shared" ca="1" si="4"/>
        <v>-314.60317460317464</v>
      </c>
      <c r="I22" s="19">
        <f t="shared" ca="1" si="5"/>
        <v>-68</v>
      </c>
      <c r="J22" s="18">
        <f t="shared" ca="1" si="6"/>
        <v>0</v>
      </c>
      <c r="K22" s="18">
        <f t="shared" ca="1" si="7"/>
        <v>0</v>
      </c>
      <c r="L22" s="18">
        <f ca="1">($K$3+SUMIFS($K$4:K22,$I$4:I22,"&gt;0"))/
($I$3+SUMIFS($I$4:I22,$I$4:I22,"&gt;0"))</f>
        <v>4.6968056307525714</v>
      </c>
      <c r="M22" s="18">
        <f t="shared" ca="1" si="8"/>
        <v>-319.38278289117488</v>
      </c>
    </row>
    <row r="23" spans="1:16372" x14ac:dyDescent="0.3">
      <c r="B23" s="17">
        <f t="shared" ca="1" si="0"/>
        <v>-149</v>
      </c>
      <c r="C23" s="20">
        <f t="shared" ca="1" si="1"/>
        <v>0</v>
      </c>
      <c r="D23" s="18">
        <f t="shared" ca="1" si="2"/>
        <v>0</v>
      </c>
      <c r="E23" s="18">
        <f t="shared" ca="1" si="3"/>
        <v>4.6265172735760975</v>
      </c>
      <c r="F23" s="18">
        <f t="shared" ca="1" si="4"/>
        <v>-689.3510737628385</v>
      </c>
      <c r="I23" s="19">
        <f t="shared" ca="1" si="5"/>
        <v>-149</v>
      </c>
      <c r="J23" s="18">
        <f t="shared" ca="1" si="6"/>
        <v>0</v>
      </c>
      <c r="K23" s="18">
        <f t="shared" ca="1" si="7"/>
        <v>0</v>
      </c>
      <c r="L23" s="18">
        <f ca="1">($K$3+SUMIFS($K$4:K23,$I$4:I23,"&gt;0"))/
($I$3+SUMIFS($I$4:I23,$I$4:I23,"&gt;0"))</f>
        <v>4.6968056307525714</v>
      </c>
      <c r="M23" s="18">
        <f t="shared" ca="1" si="8"/>
        <v>-699.82403898213317</v>
      </c>
    </row>
    <row r="24" spans="1:16372" x14ac:dyDescent="0.3">
      <c r="B24" s="17">
        <f t="shared" ca="1" si="0"/>
        <v>-122</v>
      </c>
      <c r="C24" s="20">
        <f t="shared" ca="1" si="1"/>
        <v>0</v>
      </c>
      <c r="D24" s="18">
        <f t="shared" ca="1" si="2"/>
        <v>0</v>
      </c>
      <c r="E24" s="18">
        <f t="shared" ca="1" si="3"/>
        <v>4.6265172735760975</v>
      </c>
      <c r="F24" s="18">
        <f t="shared" ca="1" si="4"/>
        <v>-564.4351073762839</v>
      </c>
      <c r="I24" s="19">
        <f t="shared" ca="1" si="5"/>
        <v>-122</v>
      </c>
      <c r="J24" s="18">
        <f t="shared" ca="1" si="6"/>
        <v>0</v>
      </c>
      <c r="K24" s="18">
        <f t="shared" ca="1" si="7"/>
        <v>0</v>
      </c>
      <c r="L24" s="18">
        <f ca="1">($K$3+SUMIFS($K$4:K24,$I$4:I24,"&gt;0"))/
($I$3+SUMIFS($I$4:I24,$I$4:I24,"&gt;0"))</f>
        <v>4.6968056307525714</v>
      </c>
      <c r="M24" s="18">
        <f t="shared" ca="1" si="8"/>
        <v>-573.01028695181367</v>
      </c>
    </row>
    <row r="25" spans="1:16372" x14ac:dyDescent="0.3">
      <c r="B25" s="17">
        <f t="shared" ca="1" si="0"/>
        <v>154</v>
      </c>
      <c r="C25" s="20">
        <f t="shared" ca="1" si="1"/>
        <v>4</v>
      </c>
      <c r="D25" s="18">
        <f t="shared" ca="1" si="2"/>
        <v>616</v>
      </c>
      <c r="E25" s="18">
        <f t="shared" ca="1" si="3"/>
        <v>4.6265172735760975</v>
      </c>
      <c r="F25" s="18">
        <f t="shared" ca="1" si="4"/>
        <v>0</v>
      </c>
      <c r="I25" s="19">
        <f t="shared" ca="1" si="5"/>
        <v>154</v>
      </c>
      <c r="J25" s="18">
        <f t="shared" ca="1" si="6"/>
        <v>4</v>
      </c>
      <c r="K25" s="18">
        <f t="shared" ca="1" si="7"/>
        <v>616</v>
      </c>
      <c r="L25" s="18">
        <f ca="1">($K$3+SUMIFS($K$4:K25,$I$4:I25,"&gt;0"))/
($I$3+SUMIFS($I$4:I25,$I$4:I25,"&gt;0"))</f>
        <v>4.6431784107946026</v>
      </c>
      <c r="M25" s="18">
        <f t="shared" ca="1" si="8"/>
        <v>0</v>
      </c>
    </row>
    <row r="26" spans="1:16372" x14ac:dyDescent="0.3">
      <c r="B26" s="17">
        <f t="shared" ca="1" si="0"/>
        <v>49</v>
      </c>
      <c r="C26" s="20">
        <f t="shared" ca="1" si="1"/>
        <v>7</v>
      </c>
      <c r="D26" s="18">
        <f t="shared" ca="1" si="2"/>
        <v>343</v>
      </c>
      <c r="E26" s="18">
        <f t="shared" ca="1" si="3"/>
        <v>4.6265172735760975</v>
      </c>
      <c r="F26" s="18">
        <f t="shared" ca="1" si="4"/>
        <v>0</v>
      </c>
      <c r="I26" s="19">
        <f t="shared" ca="1" si="5"/>
        <v>49</v>
      </c>
      <c r="J26" s="18">
        <f t="shared" ca="1" si="6"/>
        <v>7</v>
      </c>
      <c r="K26" s="18">
        <f t="shared" ca="1" si="7"/>
        <v>343</v>
      </c>
      <c r="L26" s="18">
        <f ca="1">($K$3+SUMIFS($K$4:K26,$I$4:I26,"&gt;0"))/
($I$3+SUMIFS($I$4:I26,$I$4:I26,"&gt;0"))</f>
        <v>4.699512195121951</v>
      </c>
      <c r="M26" s="18">
        <f t="shared" ca="1" si="8"/>
        <v>0</v>
      </c>
    </row>
    <row r="27" spans="1:16372" x14ac:dyDescent="0.3">
      <c r="B27" s="17">
        <f t="shared" ca="1" si="0"/>
        <v>-169</v>
      </c>
      <c r="C27" s="20">
        <f t="shared" ca="1" si="1"/>
        <v>0</v>
      </c>
      <c r="D27" s="18">
        <f t="shared" ca="1" si="2"/>
        <v>0</v>
      </c>
      <c r="E27" s="18">
        <f t="shared" ca="1" si="3"/>
        <v>4.6265172735760975</v>
      </c>
      <c r="F27" s="18">
        <f t="shared" ca="1" si="4"/>
        <v>-781.88141923436046</v>
      </c>
      <c r="I27" s="19">
        <f t="shared" ca="1" si="5"/>
        <v>-169</v>
      </c>
      <c r="J27" s="18">
        <f t="shared" ca="1" si="6"/>
        <v>0</v>
      </c>
      <c r="K27" s="18">
        <f t="shared" ca="1" si="7"/>
        <v>0</v>
      </c>
      <c r="L27" s="18">
        <f ca="1">($K$3+SUMIFS($K$4:K27,$I$4:I27,"&gt;0"))/
($I$3+SUMIFS($I$4:I27,$I$4:I27,"&gt;0"))</f>
        <v>4.699512195121951</v>
      </c>
      <c r="M27" s="18">
        <f t="shared" ca="1" si="8"/>
        <v>-794.21756097560967</v>
      </c>
    </row>
    <row r="28" spans="1:16372" ht="19.5" thickBot="1" x14ac:dyDescent="0.35">
      <c r="B28" s="17">
        <f t="shared" ca="1" si="0"/>
        <v>92</v>
      </c>
      <c r="C28" s="20">
        <f t="shared" ca="1" si="1"/>
        <v>3</v>
      </c>
      <c r="D28" s="18">
        <f t="shared" ca="1" si="2"/>
        <v>276</v>
      </c>
      <c r="E28" s="18">
        <f t="shared" ca="1" si="3"/>
        <v>4.6265172735760975</v>
      </c>
      <c r="F28" s="18">
        <f t="shared" ca="1" si="4"/>
        <v>0</v>
      </c>
      <c r="I28" s="19">
        <f t="shared" ca="1" si="5"/>
        <v>92</v>
      </c>
      <c r="J28" s="18">
        <f t="shared" ca="1" si="6"/>
        <v>3</v>
      </c>
      <c r="K28" s="18">
        <f t="shared" ca="1" si="7"/>
        <v>276</v>
      </c>
      <c r="L28" s="18">
        <f ca="1">($K$3+SUMIFS($K$4:K28,$I$4:I28,"&gt;0"))/
($I$3+SUMIFS($I$4:I28,$I$4:I28,"&gt;0"))</f>
        <v>4.6265172735760975</v>
      </c>
      <c r="M28" s="18">
        <f t="shared" ca="1" si="8"/>
        <v>0</v>
      </c>
    </row>
    <row r="29" spans="1:16372" ht="19.5" thickTop="1" x14ac:dyDescent="0.3">
      <c r="A29" s="16" t="s">
        <v>71</v>
      </c>
      <c r="B29" s="15">
        <f ca="1">+SUM(B4:B28)</f>
        <v>-60</v>
      </c>
      <c r="C29" s="13">
        <f ca="1">+SUMIFS(C4:C28,C4:C28,"&gt;0")/COUNTIFS(C4:C28,"&gt;0")</f>
        <v>4.416666666666667</v>
      </c>
      <c r="D29" s="13">
        <f ca="1">+SUM(D4:D28)</f>
        <v>4910</v>
      </c>
      <c r="E29" s="14"/>
      <c r="F29" s="13">
        <f ca="1">+SUM(F4:F28)</f>
        <v>-5561.0737628384686</v>
      </c>
      <c r="G29" s="17"/>
      <c r="H29" s="16" t="s">
        <v>71</v>
      </c>
      <c r="I29" s="15">
        <f ca="1">+SUM(I4:I28)</f>
        <v>-60</v>
      </c>
      <c r="J29" s="13">
        <f ca="1">+C29</f>
        <v>4.416666666666667</v>
      </c>
      <c r="K29" s="13">
        <f ca="1">+SUM(K4:K28)</f>
        <v>4910</v>
      </c>
      <c r="L29" s="14"/>
      <c r="M29" s="13">
        <f ca="1">+SUM(M4:M28)</f>
        <v>-5718.1693674582211</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940</v>
      </c>
      <c r="C31" s="10">
        <f ca="1">+E28</f>
        <v>4.6265172735760975</v>
      </c>
      <c r="D31" s="10">
        <f ca="1">+B31*C31</f>
        <v>4348.9262371615314</v>
      </c>
      <c r="E31" s="9"/>
      <c r="F31" s="9"/>
      <c r="G31" s="12"/>
      <c r="H31" s="8" t="s">
        <v>70</v>
      </c>
      <c r="I31" s="11">
        <f ca="1">I3+SUM(I4:I28)</f>
        <v>940</v>
      </c>
      <c r="J31" s="10">
        <f ca="1">+L28</f>
        <v>4.6265172735760975</v>
      </c>
      <c r="K31" s="10">
        <f ca="1">+I31*J31</f>
        <v>4348.9262371615314</v>
      </c>
      <c r="L31" s="9"/>
      <c r="M31" s="9"/>
    </row>
    <row r="34" spans="11:13" x14ac:dyDescent="0.3">
      <c r="K34" s="28" t="s">
        <v>81</v>
      </c>
      <c r="M34" s="18">
        <f ca="1">-M29--F29</f>
        <v>157.09560461975252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2"/>
  <sheetViews>
    <sheetView tabSelected="1" topLeftCell="A13" zoomScaleNormal="100" workbookViewId="0">
      <selection activeCell="B15" sqref="B15"/>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row r="20" spans="1:2" x14ac:dyDescent="0.3">
      <c r="A20" s="29" t="s">
        <v>185</v>
      </c>
    </row>
    <row r="21" spans="1:2" x14ac:dyDescent="0.3">
      <c r="A21" s="29" t="s">
        <v>187</v>
      </c>
    </row>
    <row r="22" spans="1:2" x14ac:dyDescent="0.3">
      <c r="A22" s="29" t="s">
        <v>186</v>
      </c>
    </row>
  </sheetData>
  <pageMargins left="0.7" right="0.7" top="0.75" bottom="0.75" header="0.3" footer="0.3"/>
  <pageSetup paperSize="9" scale="6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7" t="s">
        <v>95</v>
      </c>
      <c r="B2" s="47" t="s">
        <v>97</v>
      </c>
      <c r="C2" s="34" t="s">
        <v>110</v>
      </c>
      <c r="D2" s="35" t="s">
        <v>103</v>
      </c>
      <c r="E2" s="34" t="s">
        <v>117</v>
      </c>
    </row>
    <row r="3" spans="1:5" x14ac:dyDescent="0.3">
      <c r="A3" s="48" t="s">
        <v>95</v>
      </c>
      <c r="B3" s="48" t="s">
        <v>97</v>
      </c>
      <c r="C3" s="34" t="s">
        <v>99</v>
      </c>
      <c r="D3" s="35" t="s">
        <v>103</v>
      </c>
      <c r="E3" s="34"/>
    </row>
    <row r="4" spans="1:5" x14ac:dyDescent="0.3">
      <c r="A4" s="48" t="s">
        <v>95</v>
      </c>
      <c r="B4" s="48" t="s">
        <v>97</v>
      </c>
      <c r="C4" s="34" t="s">
        <v>100</v>
      </c>
      <c r="D4" s="35" t="s">
        <v>103</v>
      </c>
      <c r="E4" s="34" t="s">
        <v>118</v>
      </c>
    </row>
    <row r="5" spans="1:5" x14ac:dyDescent="0.3">
      <c r="A5" s="49" t="s">
        <v>95</v>
      </c>
      <c r="B5" s="49" t="s">
        <v>97</v>
      </c>
      <c r="C5" s="34" t="s">
        <v>101</v>
      </c>
      <c r="D5" s="36" t="s">
        <v>104</v>
      </c>
      <c r="E5" s="37"/>
    </row>
    <row r="6" spans="1:5" x14ac:dyDescent="0.3">
      <c r="A6" s="47" t="s">
        <v>95</v>
      </c>
      <c r="B6" s="47" t="s">
        <v>96</v>
      </c>
      <c r="C6" s="34" t="s">
        <v>110</v>
      </c>
      <c r="D6" s="36" t="s">
        <v>104</v>
      </c>
      <c r="E6" s="37"/>
    </row>
    <row r="7" spans="1:5" x14ac:dyDescent="0.3">
      <c r="A7" s="48" t="s">
        <v>95</v>
      </c>
      <c r="B7" s="48" t="s">
        <v>96</v>
      </c>
      <c r="C7" s="34" t="s">
        <v>99</v>
      </c>
      <c r="D7" s="35" t="s">
        <v>103</v>
      </c>
      <c r="E7" s="38"/>
    </row>
    <row r="8" spans="1:5" x14ac:dyDescent="0.3">
      <c r="A8" s="48" t="s">
        <v>95</v>
      </c>
      <c r="B8" s="48" t="s">
        <v>96</v>
      </c>
      <c r="C8" s="34" t="s">
        <v>100</v>
      </c>
      <c r="D8" s="36" t="s">
        <v>104</v>
      </c>
      <c r="E8" s="38"/>
    </row>
    <row r="9" spans="1:5" x14ac:dyDescent="0.3">
      <c r="A9" s="49" t="s">
        <v>95</v>
      </c>
      <c r="B9" s="49" t="s">
        <v>96</v>
      </c>
      <c r="C9" s="34" t="s">
        <v>101</v>
      </c>
      <c r="D9" s="36" t="s">
        <v>104</v>
      </c>
      <c r="E9" s="38"/>
    </row>
    <row r="10" spans="1:5" x14ac:dyDescent="0.3">
      <c r="A10" s="47" t="s">
        <v>95</v>
      </c>
      <c r="B10" s="47" t="s">
        <v>105</v>
      </c>
      <c r="C10" s="34" t="s">
        <v>110</v>
      </c>
      <c r="D10" s="36" t="s">
        <v>104</v>
      </c>
      <c r="E10" s="38"/>
    </row>
    <row r="11" spans="1:5" x14ac:dyDescent="0.3">
      <c r="A11" s="48" t="s">
        <v>95</v>
      </c>
      <c r="B11" s="48" t="s">
        <v>105</v>
      </c>
      <c r="C11" s="34" t="s">
        <v>99</v>
      </c>
      <c r="D11" s="35" t="s">
        <v>103</v>
      </c>
      <c r="E11" s="38"/>
    </row>
    <row r="12" spans="1:5" x14ac:dyDescent="0.3">
      <c r="A12" s="48" t="s">
        <v>95</v>
      </c>
      <c r="B12" s="48" t="s">
        <v>105</v>
      </c>
      <c r="C12" s="34" t="s">
        <v>100</v>
      </c>
      <c r="D12" s="36" t="s">
        <v>104</v>
      </c>
      <c r="E12" s="38"/>
    </row>
    <row r="13" spans="1:5" x14ac:dyDescent="0.3">
      <c r="A13" s="49" t="s">
        <v>95</v>
      </c>
      <c r="B13" s="49" t="s">
        <v>105</v>
      </c>
      <c r="C13" s="34" t="s">
        <v>101</v>
      </c>
      <c r="D13" s="36" t="s">
        <v>104</v>
      </c>
      <c r="E13" s="38"/>
    </row>
    <row r="14" spans="1:5" x14ac:dyDescent="0.3">
      <c r="A14" s="47" t="s">
        <v>95</v>
      </c>
      <c r="B14" s="47" t="s">
        <v>106</v>
      </c>
      <c r="C14" s="34" t="s">
        <v>110</v>
      </c>
      <c r="D14" s="36" t="s">
        <v>104</v>
      </c>
      <c r="E14" s="38"/>
    </row>
    <row r="15" spans="1:5" x14ac:dyDescent="0.3">
      <c r="A15" s="48" t="s">
        <v>95</v>
      </c>
      <c r="B15" s="48" t="s">
        <v>106</v>
      </c>
      <c r="C15" s="34" t="s">
        <v>99</v>
      </c>
      <c r="D15" s="35" t="s">
        <v>103</v>
      </c>
      <c r="E15" s="38"/>
    </row>
    <row r="16" spans="1:5" x14ac:dyDescent="0.3">
      <c r="A16" s="48" t="s">
        <v>95</v>
      </c>
      <c r="B16" s="48" t="s">
        <v>106</v>
      </c>
      <c r="C16" s="34" t="s">
        <v>100</v>
      </c>
      <c r="D16" s="36" t="s">
        <v>104</v>
      </c>
      <c r="E16" s="38"/>
    </row>
    <row r="17" spans="1:5" x14ac:dyDescent="0.3">
      <c r="A17" s="49" t="s">
        <v>95</v>
      </c>
      <c r="B17" s="49" t="s">
        <v>106</v>
      </c>
      <c r="C17" s="34" t="s">
        <v>101</v>
      </c>
      <c r="D17" s="36" t="s">
        <v>104</v>
      </c>
      <c r="E17" s="38"/>
    </row>
    <row r="18" spans="1:5" x14ac:dyDescent="0.3">
      <c r="A18" s="47" t="s">
        <v>95</v>
      </c>
      <c r="B18" s="47" t="s">
        <v>107</v>
      </c>
      <c r="C18" s="34" t="s">
        <v>110</v>
      </c>
      <c r="D18" s="36" t="s">
        <v>104</v>
      </c>
      <c r="E18" s="38"/>
    </row>
    <row r="19" spans="1:5" x14ac:dyDescent="0.3">
      <c r="A19" s="48" t="s">
        <v>95</v>
      </c>
      <c r="B19" s="48" t="s">
        <v>107</v>
      </c>
      <c r="C19" s="34" t="s">
        <v>99</v>
      </c>
      <c r="D19" s="35" t="s">
        <v>103</v>
      </c>
      <c r="E19" s="38"/>
    </row>
    <row r="20" spans="1:5" x14ac:dyDescent="0.3">
      <c r="A20" s="48" t="s">
        <v>95</v>
      </c>
      <c r="B20" s="48" t="s">
        <v>107</v>
      </c>
      <c r="C20" s="34" t="s">
        <v>100</v>
      </c>
      <c r="D20" s="36" t="s">
        <v>104</v>
      </c>
      <c r="E20" s="38"/>
    </row>
    <row r="21" spans="1:5" x14ac:dyDescent="0.3">
      <c r="A21" s="49" t="s">
        <v>95</v>
      </c>
      <c r="B21" s="49" t="s">
        <v>107</v>
      </c>
      <c r="C21" s="34" t="s">
        <v>101</v>
      </c>
      <c r="D21" s="36" t="s">
        <v>104</v>
      </c>
      <c r="E21" s="38"/>
    </row>
    <row r="22" spans="1:5" x14ac:dyDescent="0.3">
      <c r="A22" s="47" t="s">
        <v>95</v>
      </c>
      <c r="B22" s="47" t="s">
        <v>108</v>
      </c>
      <c r="C22" s="34" t="s">
        <v>110</v>
      </c>
      <c r="D22" s="36" t="s">
        <v>104</v>
      </c>
      <c r="E22" s="38"/>
    </row>
    <row r="23" spans="1:5" x14ac:dyDescent="0.3">
      <c r="A23" s="48" t="s">
        <v>95</v>
      </c>
      <c r="B23" s="48" t="s">
        <v>108</v>
      </c>
      <c r="C23" s="34" t="s">
        <v>99</v>
      </c>
      <c r="D23" s="35" t="s">
        <v>103</v>
      </c>
      <c r="E23" s="38"/>
    </row>
    <row r="24" spans="1:5" x14ac:dyDescent="0.3">
      <c r="A24" s="48" t="s">
        <v>95</v>
      </c>
      <c r="B24" s="48" t="s">
        <v>108</v>
      </c>
      <c r="C24" s="34" t="s">
        <v>100</v>
      </c>
      <c r="D24" s="36" t="s">
        <v>104</v>
      </c>
      <c r="E24" s="38"/>
    </row>
    <row r="25" spans="1:5" x14ac:dyDescent="0.3">
      <c r="A25" s="49" t="s">
        <v>95</v>
      </c>
      <c r="B25" s="49" t="s">
        <v>108</v>
      </c>
      <c r="C25" s="34" t="s">
        <v>101</v>
      </c>
      <c r="D25" s="36" t="s">
        <v>104</v>
      </c>
      <c r="E25" s="38"/>
    </row>
    <row r="26" spans="1:5" x14ac:dyDescent="0.3">
      <c r="A26" s="47" t="s">
        <v>95</v>
      </c>
      <c r="B26" s="47" t="s">
        <v>109</v>
      </c>
      <c r="C26" s="34" t="s">
        <v>110</v>
      </c>
      <c r="D26" s="36" t="s">
        <v>104</v>
      </c>
      <c r="E26" s="38"/>
    </row>
    <row r="27" spans="1:5" x14ac:dyDescent="0.3">
      <c r="A27" s="48" t="s">
        <v>95</v>
      </c>
      <c r="B27" s="48" t="s">
        <v>109</v>
      </c>
      <c r="C27" s="34" t="s">
        <v>99</v>
      </c>
      <c r="D27" s="35" t="s">
        <v>103</v>
      </c>
      <c r="E27" s="38"/>
    </row>
    <row r="28" spans="1:5" x14ac:dyDescent="0.3">
      <c r="A28" s="48" t="s">
        <v>95</v>
      </c>
      <c r="B28" s="48" t="s">
        <v>109</v>
      </c>
      <c r="C28" s="34" t="s">
        <v>100</v>
      </c>
      <c r="D28" s="36" t="s">
        <v>104</v>
      </c>
      <c r="E28" s="38"/>
    </row>
    <row r="29" spans="1:5" x14ac:dyDescent="0.3">
      <c r="A29" s="49" t="s">
        <v>95</v>
      </c>
      <c r="B29" s="49" t="s">
        <v>109</v>
      </c>
      <c r="C29" s="34" t="s">
        <v>101</v>
      </c>
      <c r="D29" s="36" t="s">
        <v>104</v>
      </c>
      <c r="E29" s="38"/>
    </row>
    <row r="30" spans="1:5" x14ac:dyDescent="0.3">
      <c r="A30" s="47" t="s">
        <v>95</v>
      </c>
      <c r="B30" s="47" t="s">
        <v>112</v>
      </c>
      <c r="C30" s="34" t="s">
        <v>110</v>
      </c>
      <c r="D30" s="36" t="s">
        <v>104</v>
      </c>
      <c r="E30" s="38"/>
    </row>
    <row r="31" spans="1:5" x14ac:dyDescent="0.3">
      <c r="A31" s="48" t="s">
        <v>95</v>
      </c>
      <c r="B31" s="48" t="s">
        <v>112</v>
      </c>
      <c r="C31" s="34" t="s">
        <v>99</v>
      </c>
      <c r="D31" s="35" t="s">
        <v>103</v>
      </c>
      <c r="E31" s="38"/>
    </row>
    <row r="32" spans="1:5" x14ac:dyDescent="0.3">
      <c r="A32" s="48" t="s">
        <v>95</v>
      </c>
      <c r="B32" s="48" t="s">
        <v>112</v>
      </c>
      <c r="C32" s="34" t="s">
        <v>100</v>
      </c>
      <c r="D32" s="36" t="s">
        <v>104</v>
      </c>
      <c r="E32" s="38"/>
    </row>
    <row r="33" spans="1:5" x14ac:dyDescent="0.3">
      <c r="A33" s="49" t="s">
        <v>95</v>
      </c>
      <c r="B33" s="49" t="s">
        <v>112</v>
      </c>
      <c r="C33" s="34" t="s">
        <v>101</v>
      </c>
      <c r="D33" s="36" t="s">
        <v>104</v>
      </c>
      <c r="E33" s="38"/>
    </row>
    <row r="34" spans="1:5" x14ac:dyDescent="0.3">
      <c r="A34" s="47" t="s">
        <v>95</v>
      </c>
      <c r="B34" s="47" t="s">
        <v>113</v>
      </c>
      <c r="C34" s="34" t="s">
        <v>110</v>
      </c>
      <c r="D34" s="36" t="s">
        <v>104</v>
      </c>
      <c r="E34" s="38"/>
    </row>
    <row r="35" spans="1:5" x14ac:dyDescent="0.3">
      <c r="A35" s="48" t="s">
        <v>95</v>
      </c>
      <c r="B35" s="48" t="s">
        <v>113</v>
      </c>
      <c r="C35" s="34" t="s">
        <v>99</v>
      </c>
      <c r="D35" s="35" t="s">
        <v>103</v>
      </c>
      <c r="E35" s="38"/>
    </row>
    <row r="36" spans="1:5" x14ac:dyDescent="0.3">
      <c r="A36" s="48" t="s">
        <v>95</v>
      </c>
      <c r="B36" s="48" t="s">
        <v>113</v>
      </c>
      <c r="C36" s="34" t="s">
        <v>100</v>
      </c>
      <c r="D36" s="36" t="s">
        <v>104</v>
      </c>
      <c r="E36" s="38"/>
    </row>
    <row r="37" spans="1:5" x14ac:dyDescent="0.3">
      <c r="A37" s="49" t="s">
        <v>95</v>
      </c>
      <c r="B37" s="49" t="s">
        <v>113</v>
      </c>
      <c r="C37" s="34" t="s">
        <v>101</v>
      </c>
      <c r="D37" s="36" t="s">
        <v>104</v>
      </c>
      <c r="E37" s="38"/>
    </row>
    <row r="38" spans="1:5" x14ac:dyDescent="0.3">
      <c r="A38" s="47" t="s">
        <v>116</v>
      </c>
      <c r="B38" s="47" t="s">
        <v>96</v>
      </c>
      <c r="C38" s="34" t="s">
        <v>110</v>
      </c>
      <c r="D38" s="35" t="s">
        <v>103</v>
      </c>
      <c r="E38" s="34" t="s">
        <v>117</v>
      </c>
    </row>
    <row r="39" spans="1:5" x14ac:dyDescent="0.3">
      <c r="A39" s="48" t="s">
        <v>116</v>
      </c>
      <c r="B39" s="48" t="s">
        <v>96</v>
      </c>
      <c r="C39" s="34" t="s">
        <v>99</v>
      </c>
      <c r="D39" s="35" t="s">
        <v>103</v>
      </c>
      <c r="E39" s="38"/>
    </row>
    <row r="40" spans="1:5" x14ac:dyDescent="0.3">
      <c r="A40" s="48" t="s">
        <v>116</v>
      </c>
      <c r="B40" s="48" t="s">
        <v>96</v>
      </c>
      <c r="C40" s="34" t="s">
        <v>100</v>
      </c>
      <c r="D40" s="35" t="s">
        <v>103</v>
      </c>
      <c r="E40" s="34" t="s">
        <v>118</v>
      </c>
    </row>
    <row r="41" spans="1:5" x14ac:dyDescent="0.3">
      <c r="A41" s="49" t="s">
        <v>116</v>
      </c>
      <c r="B41" s="49" t="s">
        <v>96</v>
      </c>
      <c r="C41" s="34" t="s">
        <v>101</v>
      </c>
      <c r="D41" s="36" t="s">
        <v>104</v>
      </c>
      <c r="E41" s="38"/>
    </row>
    <row r="42" spans="1:5" x14ac:dyDescent="0.3">
      <c r="A42" s="47" t="s">
        <v>116</v>
      </c>
      <c r="B42" s="47" t="s">
        <v>105</v>
      </c>
      <c r="C42" s="34" t="s">
        <v>110</v>
      </c>
      <c r="D42" s="35" t="s">
        <v>103</v>
      </c>
      <c r="E42" s="34" t="s">
        <v>117</v>
      </c>
    </row>
    <row r="43" spans="1:5" x14ac:dyDescent="0.3">
      <c r="A43" s="48" t="s">
        <v>116</v>
      </c>
      <c r="B43" s="48" t="s">
        <v>105</v>
      </c>
      <c r="C43" s="34" t="s">
        <v>99</v>
      </c>
      <c r="D43" s="35" t="s">
        <v>103</v>
      </c>
      <c r="E43" s="38"/>
    </row>
    <row r="44" spans="1:5" x14ac:dyDescent="0.3">
      <c r="A44" s="48" t="s">
        <v>116</v>
      </c>
      <c r="B44" s="48" t="s">
        <v>105</v>
      </c>
      <c r="C44" s="34" t="s">
        <v>100</v>
      </c>
      <c r="D44" s="35" t="s">
        <v>103</v>
      </c>
      <c r="E44" s="34" t="s">
        <v>118</v>
      </c>
    </row>
    <row r="45" spans="1:5" x14ac:dyDescent="0.3">
      <c r="A45" s="49" t="s">
        <v>116</v>
      </c>
      <c r="B45" s="49" t="s">
        <v>105</v>
      </c>
      <c r="C45" s="34" t="s">
        <v>101</v>
      </c>
      <c r="D45" s="36" t="s">
        <v>104</v>
      </c>
      <c r="E45" s="38"/>
    </row>
    <row r="46" spans="1:5" x14ac:dyDescent="0.3">
      <c r="A46" s="47" t="s">
        <v>116</v>
      </c>
      <c r="B46" s="47" t="s">
        <v>106</v>
      </c>
      <c r="C46" s="34" t="s">
        <v>110</v>
      </c>
      <c r="D46" s="35" t="s">
        <v>103</v>
      </c>
      <c r="E46" s="34" t="s">
        <v>117</v>
      </c>
    </row>
    <row r="47" spans="1:5" x14ac:dyDescent="0.3">
      <c r="A47" s="48" t="s">
        <v>116</v>
      </c>
      <c r="B47" s="48" t="s">
        <v>106</v>
      </c>
      <c r="C47" s="34" t="s">
        <v>99</v>
      </c>
      <c r="D47" s="35" t="s">
        <v>103</v>
      </c>
      <c r="E47" s="38"/>
    </row>
    <row r="48" spans="1:5" x14ac:dyDescent="0.3">
      <c r="A48" s="48" t="s">
        <v>116</v>
      </c>
      <c r="B48" s="48" t="s">
        <v>106</v>
      </c>
      <c r="C48" s="34" t="s">
        <v>100</v>
      </c>
      <c r="D48" s="35" t="s">
        <v>103</v>
      </c>
      <c r="E48" s="34" t="s">
        <v>118</v>
      </c>
    </row>
    <row r="49" spans="1:5" x14ac:dyDescent="0.3">
      <c r="A49" s="49" t="s">
        <v>116</v>
      </c>
      <c r="B49" s="49" t="s">
        <v>106</v>
      </c>
      <c r="C49" s="34" t="s">
        <v>101</v>
      </c>
      <c r="D49" s="36" t="s">
        <v>104</v>
      </c>
      <c r="E49" s="38"/>
    </row>
    <row r="50" spans="1:5" x14ac:dyDescent="0.3">
      <c r="A50" s="47" t="s">
        <v>116</v>
      </c>
      <c r="B50" s="47" t="s">
        <v>107</v>
      </c>
      <c r="C50" s="34" t="s">
        <v>110</v>
      </c>
      <c r="D50" s="35" t="s">
        <v>103</v>
      </c>
      <c r="E50" s="34" t="s">
        <v>117</v>
      </c>
    </row>
    <row r="51" spans="1:5" x14ac:dyDescent="0.3">
      <c r="A51" s="48" t="s">
        <v>116</v>
      </c>
      <c r="B51" s="48" t="s">
        <v>107</v>
      </c>
      <c r="C51" s="34" t="s">
        <v>99</v>
      </c>
      <c r="D51" s="35" t="s">
        <v>103</v>
      </c>
      <c r="E51" s="38"/>
    </row>
    <row r="52" spans="1:5" x14ac:dyDescent="0.3">
      <c r="A52" s="48" t="s">
        <v>116</v>
      </c>
      <c r="B52" s="48" t="s">
        <v>107</v>
      </c>
      <c r="C52" s="34" t="s">
        <v>100</v>
      </c>
      <c r="D52" s="35" t="s">
        <v>103</v>
      </c>
      <c r="E52" s="34" t="s">
        <v>118</v>
      </c>
    </row>
    <row r="53" spans="1:5" x14ac:dyDescent="0.3">
      <c r="A53" s="49" t="s">
        <v>116</v>
      </c>
      <c r="B53" s="49" t="s">
        <v>107</v>
      </c>
      <c r="C53" s="34" t="s">
        <v>101</v>
      </c>
      <c r="D53" s="36" t="s">
        <v>104</v>
      </c>
      <c r="E53" s="38"/>
    </row>
    <row r="54" spans="1:5" x14ac:dyDescent="0.3">
      <c r="A54" s="47" t="s">
        <v>116</v>
      </c>
      <c r="B54" s="47" t="s">
        <v>108</v>
      </c>
      <c r="C54" s="34" t="s">
        <v>110</v>
      </c>
      <c r="D54" s="35" t="s">
        <v>103</v>
      </c>
      <c r="E54" s="34" t="s">
        <v>117</v>
      </c>
    </row>
    <row r="55" spans="1:5" x14ac:dyDescent="0.3">
      <c r="A55" s="48" t="s">
        <v>116</v>
      </c>
      <c r="B55" s="48" t="s">
        <v>108</v>
      </c>
      <c r="C55" s="34" t="s">
        <v>99</v>
      </c>
      <c r="D55" s="35" t="s">
        <v>103</v>
      </c>
      <c r="E55" s="38"/>
    </row>
    <row r="56" spans="1:5" x14ac:dyDescent="0.3">
      <c r="A56" s="48" t="s">
        <v>116</v>
      </c>
      <c r="B56" s="48" t="s">
        <v>108</v>
      </c>
      <c r="C56" s="34" t="s">
        <v>100</v>
      </c>
      <c r="D56" s="35" t="s">
        <v>103</v>
      </c>
      <c r="E56" s="34" t="s">
        <v>118</v>
      </c>
    </row>
    <row r="57" spans="1:5" x14ac:dyDescent="0.3">
      <c r="A57" s="49" t="s">
        <v>116</v>
      </c>
      <c r="B57" s="49" t="s">
        <v>108</v>
      </c>
      <c r="C57" s="34" t="s">
        <v>101</v>
      </c>
      <c r="D57" s="36" t="s">
        <v>104</v>
      </c>
      <c r="E57" s="38"/>
    </row>
    <row r="58" spans="1:5" x14ac:dyDescent="0.3">
      <c r="A58" s="47" t="s">
        <v>116</v>
      </c>
      <c r="B58" s="47" t="s">
        <v>109</v>
      </c>
      <c r="C58" s="34" t="s">
        <v>110</v>
      </c>
      <c r="D58" s="35" t="s">
        <v>103</v>
      </c>
      <c r="E58" s="34" t="s">
        <v>117</v>
      </c>
    </row>
    <row r="59" spans="1:5" x14ac:dyDescent="0.3">
      <c r="A59" s="48" t="s">
        <v>116</v>
      </c>
      <c r="B59" s="48" t="s">
        <v>109</v>
      </c>
      <c r="C59" s="34" t="s">
        <v>99</v>
      </c>
      <c r="D59" s="35" t="s">
        <v>103</v>
      </c>
      <c r="E59" s="38"/>
    </row>
    <row r="60" spans="1:5" x14ac:dyDescent="0.3">
      <c r="A60" s="48" t="s">
        <v>116</v>
      </c>
      <c r="B60" s="48" t="s">
        <v>109</v>
      </c>
      <c r="C60" s="34" t="s">
        <v>100</v>
      </c>
      <c r="D60" s="35" t="s">
        <v>103</v>
      </c>
      <c r="E60" s="34" t="s">
        <v>118</v>
      </c>
    </row>
    <row r="61" spans="1:5" x14ac:dyDescent="0.3">
      <c r="A61" s="49" t="s">
        <v>116</v>
      </c>
      <c r="B61" s="49" t="s">
        <v>109</v>
      </c>
      <c r="C61" s="34" t="s">
        <v>101</v>
      </c>
      <c r="D61" s="36" t="s">
        <v>104</v>
      </c>
      <c r="E61" s="38"/>
    </row>
    <row r="62" spans="1:5" x14ac:dyDescent="0.3">
      <c r="A62" s="47" t="s">
        <v>116</v>
      </c>
      <c r="B62" s="47" t="s">
        <v>112</v>
      </c>
      <c r="C62" s="34" t="s">
        <v>110</v>
      </c>
      <c r="D62" s="36" t="s">
        <v>104</v>
      </c>
      <c r="E62" s="37"/>
    </row>
    <row r="63" spans="1:5" x14ac:dyDescent="0.3">
      <c r="A63" s="48" t="s">
        <v>116</v>
      </c>
      <c r="B63" s="48" t="s">
        <v>112</v>
      </c>
      <c r="C63" s="34" t="s">
        <v>99</v>
      </c>
      <c r="D63" s="35" t="s">
        <v>103</v>
      </c>
      <c r="E63" s="37"/>
    </row>
    <row r="64" spans="1:5" x14ac:dyDescent="0.3">
      <c r="A64" s="48" t="s">
        <v>116</v>
      </c>
      <c r="B64" s="48" t="s">
        <v>112</v>
      </c>
      <c r="C64" s="34" t="s">
        <v>100</v>
      </c>
      <c r="D64" s="36" t="s">
        <v>104</v>
      </c>
      <c r="E64" s="37"/>
    </row>
    <row r="65" spans="1:5" x14ac:dyDescent="0.3">
      <c r="A65" s="49" t="s">
        <v>116</v>
      </c>
      <c r="B65" s="49" t="s">
        <v>112</v>
      </c>
      <c r="C65" s="34" t="s">
        <v>101</v>
      </c>
      <c r="D65" s="36" t="s">
        <v>104</v>
      </c>
      <c r="E65" s="37"/>
    </row>
    <row r="66" spans="1:5" x14ac:dyDescent="0.3">
      <c r="A66" s="47" t="s">
        <v>116</v>
      </c>
      <c r="B66" s="47" t="s">
        <v>113</v>
      </c>
      <c r="C66" s="34" t="s">
        <v>110</v>
      </c>
      <c r="D66" s="36" t="s">
        <v>104</v>
      </c>
      <c r="E66" s="37"/>
    </row>
    <row r="67" spans="1:5" x14ac:dyDescent="0.3">
      <c r="A67" s="48" t="s">
        <v>116</v>
      </c>
      <c r="B67" s="48" t="s">
        <v>113</v>
      </c>
      <c r="C67" s="34" t="s">
        <v>99</v>
      </c>
      <c r="D67" s="35" t="s">
        <v>103</v>
      </c>
      <c r="E67" s="37"/>
    </row>
    <row r="68" spans="1:5" x14ac:dyDescent="0.3">
      <c r="A68" s="48" t="s">
        <v>116</v>
      </c>
      <c r="B68" s="48" t="s">
        <v>113</v>
      </c>
      <c r="C68" s="34" t="s">
        <v>100</v>
      </c>
      <c r="D68" s="36" t="s">
        <v>104</v>
      </c>
      <c r="E68" s="37"/>
    </row>
    <row r="69" spans="1:5" x14ac:dyDescent="0.3">
      <c r="A69" s="49" t="s">
        <v>116</v>
      </c>
      <c r="B69" s="49" t="s">
        <v>113</v>
      </c>
      <c r="C69" s="34" t="s">
        <v>101</v>
      </c>
      <c r="D69" s="36" t="s">
        <v>104</v>
      </c>
      <c r="E69" s="37"/>
    </row>
    <row r="70" spans="1:5" x14ac:dyDescent="0.3">
      <c r="A70" s="47" t="s">
        <v>119</v>
      </c>
      <c r="B70" s="47" t="s">
        <v>96</v>
      </c>
      <c r="C70" s="34" t="s">
        <v>110</v>
      </c>
      <c r="D70" s="36" t="s">
        <v>104</v>
      </c>
      <c r="E70" s="38"/>
    </row>
    <row r="71" spans="1:5" x14ac:dyDescent="0.3">
      <c r="A71" s="48" t="s">
        <v>119</v>
      </c>
      <c r="B71" s="48" t="s">
        <v>96</v>
      </c>
      <c r="C71" s="34" t="s">
        <v>99</v>
      </c>
      <c r="D71" s="35" t="s">
        <v>103</v>
      </c>
      <c r="E71" s="38"/>
    </row>
    <row r="72" spans="1:5" x14ac:dyDescent="0.3">
      <c r="A72" s="48" t="s">
        <v>119</v>
      </c>
      <c r="B72" s="48" t="s">
        <v>96</v>
      </c>
      <c r="C72" s="34" t="s">
        <v>100</v>
      </c>
      <c r="D72" s="36" t="s">
        <v>104</v>
      </c>
      <c r="E72" s="38"/>
    </row>
    <row r="73" spans="1:5" x14ac:dyDescent="0.3">
      <c r="A73" s="49" t="s">
        <v>119</v>
      </c>
      <c r="B73" s="49" t="s">
        <v>96</v>
      </c>
      <c r="C73" s="34" t="s">
        <v>101</v>
      </c>
      <c r="D73" s="36" t="s">
        <v>104</v>
      </c>
      <c r="E73" s="38"/>
    </row>
    <row r="74" spans="1:5" x14ac:dyDescent="0.3">
      <c r="A74" s="47" t="s">
        <v>119</v>
      </c>
      <c r="B74" s="47" t="s">
        <v>113</v>
      </c>
      <c r="C74" s="34" t="s">
        <v>110</v>
      </c>
      <c r="D74" s="35" t="s">
        <v>103</v>
      </c>
      <c r="E74" s="34" t="s">
        <v>117</v>
      </c>
    </row>
    <row r="75" spans="1:5" x14ac:dyDescent="0.3">
      <c r="A75" s="48" t="s">
        <v>119</v>
      </c>
      <c r="B75" s="48" t="s">
        <v>113</v>
      </c>
      <c r="C75" s="34" t="s">
        <v>99</v>
      </c>
      <c r="D75" s="35" t="s">
        <v>103</v>
      </c>
      <c r="E75" s="38"/>
    </row>
    <row r="76" spans="1:5" x14ac:dyDescent="0.3">
      <c r="A76" s="48" t="s">
        <v>119</v>
      </c>
      <c r="B76" s="48" t="s">
        <v>113</v>
      </c>
      <c r="C76" s="34" t="s">
        <v>100</v>
      </c>
      <c r="D76" s="35" t="s">
        <v>103</v>
      </c>
      <c r="E76" s="34" t="s">
        <v>118</v>
      </c>
    </row>
    <row r="77" spans="1:5" x14ac:dyDescent="0.3">
      <c r="A77" s="49" t="s">
        <v>119</v>
      </c>
      <c r="B77" s="49" t="s">
        <v>113</v>
      </c>
      <c r="C77" s="34" t="s">
        <v>101</v>
      </c>
      <c r="D77" s="36" t="s">
        <v>104</v>
      </c>
      <c r="E77" s="37"/>
    </row>
  </sheetData>
  <autoFilter ref="A1:E77"/>
  <mergeCells count="38">
    <mergeCell ref="A22:A25"/>
    <mergeCell ref="B2:B5"/>
    <mergeCell ref="B6:B9"/>
    <mergeCell ref="B10:B13"/>
    <mergeCell ref="B14:B17"/>
    <mergeCell ref="B18:B21"/>
    <mergeCell ref="B22:B25"/>
    <mergeCell ref="A2:A5"/>
    <mergeCell ref="A6:A9"/>
    <mergeCell ref="A10:A13"/>
    <mergeCell ref="A14:A17"/>
    <mergeCell ref="A18:A21"/>
    <mergeCell ref="A26:A29"/>
    <mergeCell ref="A30:A33"/>
    <mergeCell ref="A34:A37"/>
    <mergeCell ref="B38:B41"/>
    <mergeCell ref="B42:B45"/>
    <mergeCell ref="A38:A41"/>
    <mergeCell ref="A42:A45"/>
    <mergeCell ref="B26:B29"/>
    <mergeCell ref="B30:B33"/>
    <mergeCell ref="B34:B37"/>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QUAN_LY_TON_KHO_DINH_MUC</vt:lpstr>
      <vt:lpstr>WORK_FLOW</vt:lpstr>
      <vt:lpstr>TABLE</vt:lpstr>
      <vt:lpstr>USER_FLOW_BP_KINH_DOANH</vt:lpstr>
      <vt:lpstr>USER_FLOW_BP_KE_HOACH</vt:lpstr>
      <vt:lpstr>USER_FLOW_KE_TOAN</vt:lpstr>
      <vt:lpstr>PP_TINH_GIA_XUAT_KHO</vt:lpstr>
      <vt:lpstr>HUONG_DAN_NGHIEP_VU</vt:lpstr>
      <vt:lpstr>PHAN_QUYEN</vt:lpstr>
      <vt:lpstr>HUONG_DAN_NGHIEP_VU!Print_Area</vt:lpstr>
      <vt:lpstr>USER_FLOW_BP_KINH_DOANH!Print_Area</vt:lpstr>
      <vt:lpstr>USER_FLOW_KE_TOAN!Print_Area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2024-08-22T07:01:06Z</cp:lastPrinted>
  <dcterms:created xsi:type="dcterms:W3CDTF">2015-06-05T18:17:20Z</dcterms:created>
  <dcterms:modified xsi:type="dcterms:W3CDTF">2024-08-29T09:43:31Z</dcterms:modified>
</cp:coreProperties>
</file>