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0" yWindow="0" windowWidth="25080" windowHeight="12180" tabRatio="819" activeTab="1"/>
  </bookViews>
  <sheets>
    <sheet name="API List" sheetId="1" r:id="rId1"/>
    <sheet name="Common" sheetId="2" r:id="rId2"/>
    <sheet name="Gateway-Mobile" sheetId="3" r:id="rId3"/>
    <sheet name="Gateway-Cloud" sheetId="4" r:id="rId4"/>
    <sheet name="Gateway UART" sheetId="5" r:id="rId5"/>
    <sheet name="Mobile-Cloud" sheetId="6" r:id="rId6"/>
    <sheet name="Command Format" sheetId="7" r:id="rId7"/>
    <sheet name="Device Upate Process" sheetId="8" r:id="rId8"/>
    <sheet name="Communication Process" sheetId="9" r:id="rId9"/>
    <sheet name="Change Log" sheetId="10" r:id="rId10"/>
    <sheet name="Missing commands" sheetId="11" r:id="rId11"/>
    <sheet name="Name change" sheetId="12" r:id="rId12"/>
  </sheets>
  <definedNames>
    <definedName name="OLE_LINK12" localSheetId="0">'API List'!$G$24</definedName>
    <definedName name="OLE_LINK14" localSheetId="0">'API List'!$B$17</definedName>
    <definedName name="OLE_LINK18" localSheetId="1">Common!$H$200</definedName>
    <definedName name="OLE_LINK20" localSheetId="1">Common!$C$161</definedName>
    <definedName name="OLE_LINK27" localSheetId="0">'API List'!$B$31</definedName>
    <definedName name="OLE_LINK31" localSheetId="2">Common!#REF!</definedName>
    <definedName name="OLE_LINK37" localSheetId="0">'API List'!$B$30</definedName>
    <definedName name="OLE_LINK4" localSheetId="0">'API List'!$B$3</definedName>
    <definedName name="OLE_LINK6" localSheetId="0">'API List'!$G$18</definedName>
    <definedName name="OLE_LINK8" localSheetId="1">Common!$H$63</definedName>
  </definedNames>
  <calcPr calcId="125725"/>
</workbook>
</file>

<file path=xl/calcChain.xml><?xml version="1.0" encoding="utf-8"?>
<calcChain xmlns="http://schemas.openxmlformats.org/spreadsheetml/2006/main">
  <c r="MU83" i="7"/>
  <c r="MT83"/>
  <c r="MS83"/>
  <c r="MR83"/>
  <c r="MQ83"/>
  <c r="MP83"/>
  <c r="MO83"/>
  <c r="MN83"/>
  <c r="MM83"/>
  <c r="ML83"/>
  <c r="MK83"/>
  <c r="MJ83"/>
  <c r="MI83"/>
  <c r="MH83"/>
  <c r="MG83"/>
  <c r="MF83"/>
  <c r="ME83"/>
  <c r="MD83"/>
  <c r="MC83"/>
  <c r="MB83"/>
  <c r="MA83"/>
  <c r="LZ83"/>
  <c r="LY83"/>
  <c r="LX83"/>
  <c r="LW83"/>
  <c r="LV83"/>
  <c r="LU83"/>
  <c r="LT83"/>
  <c r="LS83"/>
  <c r="LR83"/>
  <c r="LQ83"/>
  <c r="LP83"/>
  <c r="LO83"/>
  <c r="LN83"/>
  <c r="LM83"/>
  <c r="LL83"/>
  <c r="LK83"/>
  <c r="LJ83"/>
  <c r="LI83"/>
  <c r="LH83"/>
  <c r="LG83"/>
  <c r="LF83"/>
  <c r="LE83"/>
  <c r="LD83"/>
  <c r="LC83"/>
  <c r="LB83"/>
  <c r="LA83"/>
  <c r="KZ83"/>
  <c r="KY83"/>
  <c r="KX83"/>
  <c r="KW83"/>
  <c r="KV83"/>
  <c r="KU83"/>
  <c r="KT83"/>
  <c r="KS83"/>
  <c r="KR83"/>
  <c r="KQ83"/>
  <c r="KP83"/>
  <c r="KO83"/>
  <c r="KN83"/>
  <c r="KM83"/>
  <c r="KL83"/>
  <c r="KK83"/>
  <c r="KJ83"/>
  <c r="KI83"/>
  <c r="KH83"/>
  <c r="KG83"/>
  <c r="KF83"/>
  <c r="KE83"/>
  <c r="KD83"/>
  <c r="KC83"/>
  <c r="KB83"/>
  <c r="KA83"/>
  <c r="JZ83"/>
  <c r="JY83"/>
  <c r="JX83"/>
  <c r="JW83"/>
  <c r="JV83"/>
  <c r="JU83"/>
  <c r="JT83"/>
  <c r="JS83"/>
  <c r="JR83"/>
  <c r="JQ83"/>
  <c r="JP83"/>
  <c r="JO83"/>
  <c r="JN83"/>
  <c r="JM83"/>
  <c r="JL83"/>
  <c r="JK83"/>
  <c r="JJ83"/>
  <c r="JI83"/>
  <c r="JH83"/>
  <c r="JG83"/>
  <c r="JF83"/>
  <c r="JE83"/>
  <c r="JD83"/>
  <c r="JC83"/>
  <c r="JB83"/>
  <c r="JA83"/>
  <c r="IZ83"/>
  <c r="IY83"/>
  <c r="IX83"/>
  <c r="IW83"/>
  <c r="IV83"/>
  <c r="IU83"/>
  <c r="IT83"/>
  <c r="IS83"/>
  <c r="IR83"/>
  <c r="IQ83"/>
  <c r="IP83"/>
  <c r="IO83"/>
  <c r="IN83"/>
  <c r="IM83"/>
  <c r="IL83"/>
  <c r="IK83"/>
  <c r="IJ83"/>
  <c r="II83"/>
  <c r="IH83"/>
  <c r="IG83"/>
  <c r="IF83"/>
  <c r="IE83"/>
  <c r="ID83"/>
  <c r="IC83"/>
  <c r="IB83"/>
  <c r="IA83"/>
  <c r="HZ83"/>
  <c r="HY83"/>
  <c r="HX83"/>
  <c r="HW83"/>
  <c r="HV83"/>
  <c r="HU83"/>
  <c r="HT83"/>
  <c r="HS83"/>
  <c r="HR83"/>
  <c r="HQ83"/>
  <c r="HP83"/>
  <c r="HO83"/>
  <c r="HN83"/>
  <c r="HM83"/>
  <c r="HL83"/>
  <c r="HK83"/>
  <c r="HJ83"/>
  <c r="HI83"/>
  <c r="HH83"/>
  <c r="HG83"/>
  <c r="HF83"/>
  <c r="HE83"/>
  <c r="HD83"/>
  <c r="HC83"/>
  <c r="HB83"/>
  <c r="HA83"/>
  <c r="GZ83"/>
  <c r="GY83"/>
  <c r="GX83"/>
  <c r="GW83"/>
  <c r="GV83"/>
  <c r="GU83"/>
  <c r="GT83"/>
  <c r="GS83"/>
  <c r="GR83"/>
  <c r="GQ83"/>
  <c r="GP83"/>
  <c r="GO83"/>
  <c r="GN83"/>
  <c r="GM83"/>
  <c r="GL83"/>
  <c r="GK83"/>
  <c r="GJ83"/>
  <c r="GI83"/>
  <c r="GH83"/>
  <c r="GG83"/>
  <c r="GF83"/>
  <c r="GE83"/>
  <c r="GD83"/>
  <c r="GC83"/>
  <c r="GB83"/>
  <c r="GA83"/>
  <c r="FZ83"/>
  <c r="FY83"/>
  <c r="FX83"/>
  <c r="FW83"/>
  <c r="FV83"/>
  <c r="FU83"/>
  <c r="FT83"/>
  <c r="FS83"/>
  <c r="FR83"/>
  <c r="FQ83"/>
  <c r="FP83"/>
  <c r="FO83"/>
  <c r="FN83"/>
  <c r="FM83"/>
  <c r="FL83"/>
  <c r="FK83"/>
  <c r="FJ83"/>
  <c r="FI83"/>
  <c r="FH83"/>
  <c r="FG83"/>
  <c r="FF83"/>
  <c r="FE83"/>
  <c r="FD83"/>
  <c r="FC83"/>
  <c r="FB83"/>
  <c r="FA83"/>
  <c r="EZ83"/>
  <c r="EY83"/>
  <c r="EX83"/>
  <c r="EW83"/>
  <c r="EV83"/>
  <c r="EU83"/>
  <c r="ET83"/>
  <c r="ES83"/>
  <c r="ER83"/>
  <c r="EQ83"/>
  <c r="EP83"/>
  <c r="EO83"/>
  <c r="EN83"/>
  <c r="EM83"/>
  <c r="EL83"/>
  <c r="EK83"/>
  <c r="EJ83"/>
  <c r="EI83"/>
  <c r="EH83"/>
  <c r="EG83"/>
  <c r="EF83"/>
  <c r="EE83"/>
  <c r="ED83"/>
  <c r="EC83"/>
  <c r="EB83"/>
  <c r="EA83"/>
  <c r="DZ83"/>
  <c r="DY83"/>
  <c r="DX83"/>
  <c r="DW83"/>
  <c r="DV83"/>
  <c r="DU83"/>
  <c r="DT83"/>
  <c r="DS83"/>
  <c r="DR83"/>
  <c r="DQ83"/>
  <c r="DP83"/>
  <c r="DO83"/>
  <c r="DN83"/>
  <c r="DM83"/>
  <c r="DL83"/>
  <c r="DK83"/>
  <c r="DJ83"/>
  <c r="DI83"/>
  <c r="DH83"/>
  <c r="DG83"/>
  <c r="DF83"/>
  <c r="DE83"/>
  <c r="DD83"/>
  <c r="DC83"/>
  <c r="DB83"/>
  <c r="DA83"/>
  <c r="CZ83"/>
  <c r="CY83"/>
  <c r="CX83"/>
  <c r="CW83"/>
  <c r="CV83"/>
  <c r="CU83"/>
  <c r="CT83"/>
  <c r="CS83"/>
  <c r="CR83"/>
  <c r="CQ83"/>
  <c r="CP83"/>
  <c r="CO83"/>
  <c r="CN83"/>
  <c r="CM83"/>
  <c r="CL83"/>
  <c r="CK83"/>
  <c r="CJ83"/>
  <c r="CI83"/>
  <c r="CH83"/>
  <c r="CG83"/>
  <c r="CF83"/>
  <c r="CE83"/>
  <c r="CD83"/>
  <c r="CC83"/>
  <c r="CB83"/>
  <c r="CA83"/>
  <c r="BZ83"/>
  <c r="BY83"/>
  <c r="BX83"/>
  <c r="BW83"/>
  <c r="BV83"/>
  <c r="BU83"/>
  <c r="BT83"/>
  <c r="BS83"/>
  <c r="BR83"/>
  <c r="BQ83"/>
  <c r="BP83"/>
  <c r="BO83"/>
  <c r="BN83"/>
  <c r="BM83"/>
  <c r="BL83"/>
  <c r="BK83"/>
  <c r="BJ83"/>
  <c r="BI83"/>
  <c r="BH83"/>
  <c r="BG83"/>
  <c r="BF83"/>
  <c r="BE83"/>
  <c r="BD83"/>
  <c r="BC83"/>
  <c r="BB83"/>
  <c r="BA83"/>
  <c r="AZ83"/>
  <c r="AY83"/>
  <c r="AX83"/>
  <c r="AW83"/>
  <c r="AV83"/>
  <c r="AU83"/>
  <c r="AT83"/>
  <c r="AS83"/>
  <c r="AR83"/>
  <c r="AQ83"/>
  <c r="AP83"/>
  <c r="AO83"/>
  <c r="AN83"/>
  <c r="AM83"/>
  <c r="AL83"/>
  <c r="AK83"/>
  <c r="AJ83"/>
  <c r="AI83"/>
  <c r="AH83"/>
  <c r="AG83"/>
  <c r="AF83"/>
  <c r="AE83"/>
  <c r="AD83"/>
  <c r="AC83"/>
  <c r="AB83"/>
  <c r="AA83"/>
  <c r="Z83"/>
  <c r="Y83"/>
  <c r="X83"/>
  <c r="W83"/>
  <c r="V83"/>
  <c r="U83"/>
  <c r="T83"/>
  <c r="S83"/>
  <c r="R83"/>
  <c r="Q83"/>
  <c r="P83"/>
  <c r="O83"/>
  <c r="N83"/>
  <c r="M83"/>
  <c r="L83"/>
  <c r="MU82"/>
  <c r="MT82"/>
  <c r="MS82"/>
  <c r="MR82"/>
  <c r="MQ82"/>
  <c r="MP82"/>
  <c r="MO82"/>
  <c r="MN82"/>
  <c r="MM82"/>
  <c r="ML82"/>
  <c r="MK82"/>
  <c r="MJ82"/>
  <c r="MI82"/>
  <c r="MH82"/>
  <c r="MG82"/>
  <c r="MF82"/>
  <c r="ME82"/>
  <c r="MD82"/>
  <c r="MC82"/>
  <c r="MB82"/>
  <c r="MA82"/>
  <c r="LZ82"/>
  <c r="LY82"/>
  <c r="LX82"/>
  <c r="LW82"/>
  <c r="LV82"/>
  <c r="LU82"/>
  <c r="LT82"/>
  <c r="LS82"/>
  <c r="LR82"/>
  <c r="LQ82"/>
  <c r="LP82"/>
  <c r="LO82"/>
  <c r="LN82"/>
  <c r="LM82"/>
  <c r="LL82"/>
  <c r="LK82"/>
  <c r="LJ82"/>
  <c r="LI82"/>
  <c r="LH82"/>
  <c r="LG82"/>
  <c r="LF82"/>
  <c r="LE82"/>
  <c r="LD82"/>
  <c r="LC82"/>
  <c r="LB82"/>
  <c r="LA82"/>
  <c r="KZ82"/>
  <c r="KY82"/>
  <c r="KX82"/>
  <c r="KW82"/>
  <c r="KV82"/>
  <c r="KU82"/>
  <c r="KT82"/>
  <c r="KS82"/>
  <c r="KR82"/>
  <c r="KQ82"/>
  <c r="KP82"/>
  <c r="KO82"/>
  <c r="KN82"/>
  <c r="KM82"/>
  <c r="KL82"/>
  <c r="KK82"/>
  <c r="KJ82"/>
  <c r="KI82"/>
  <c r="KH82"/>
  <c r="KG82"/>
  <c r="KF82"/>
  <c r="KE82"/>
  <c r="KD82"/>
  <c r="KC82"/>
  <c r="KB82"/>
  <c r="KA82"/>
  <c r="JZ82"/>
  <c r="JY82"/>
  <c r="JX82"/>
  <c r="JW82"/>
  <c r="JV82"/>
  <c r="JU82"/>
  <c r="JT82"/>
  <c r="JS82"/>
  <c r="JR82"/>
  <c r="JQ82"/>
  <c r="JP82"/>
  <c r="JO82"/>
  <c r="JN82"/>
  <c r="JM82"/>
  <c r="JL82"/>
  <c r="JK82"/>
  <c r="JJ82"/>
  <c r="JI82"/>
  <c r="JH82"/>
  <c r="JG82"/>
  <c r="JF82"/>
  <c r="JE82"/>
  <c r="JD82"/>
  <c r="JC82"/>
  <c r="JB82"/>
  <c r="JA82"/>
  <c r="IZ82"/>
  <c r="IY82"/>
  <c r="IX82"/>
  <c r="IW82"/>
  <c r="IV82"/>
  <c r="IU82"/>
  <c r="IT82"/>
  <c r="IS82"/>
  <c r="IR82"/>
  <c r="IQ82"/>
  <c r="IP82"/>
  <c r="IO82"/>
  <c r="IN82"/>
  <c r="IM82"/>
  <c r="IL82"/>
  <c r="IK82"/>
  <c r="IJ82"/>
  <c r="II82"/>
  <c r="IH82"/>
  <c r="IG82"/>
  <c r="IF82"/>
  <c r="IE82"/>
  <c r="ID82"/>
  <c r="IC82"/>
  <c r="IB82"/>
  <c r="IA82"/>
  <c r="HZ82"/>
  <c r="HY82"/>
  <c r="HX82"/>
  <c r="HW82"/>
  <c r="HV82"/>
  <c r="HU82"/>
  <c r="HT82"/>
  <c r="HS82"/>
  <c r="HR82"/>
  <c r="HQ82"/>
  <c r="HP82"/>
  <c r="HO82"/>
  <c r="HN82"/>
  <c r="HM82"/>
  <c r="HL82"/>
  <c r="HK82"/>
  <c r="HJ82"/>
  <c r="HI82"/>
  <c r="HH82"/>
  <c r="HG82"/>
  <c r="HF82"/>
  <c r="HE82"/>
  <c r="HD82"/>
  <c r="HC82"/>
  <c r="HB82"/>
  <c r="HA82"/>
  <c r="GZ82"/>
  <c r="GY82"/>
  <c r="GX82"/>
  <c r="GW82"/>
  <c r="GV82"/>
  <c r="GU82"/>
  <c r="GT82"/>
  <c r="GS82"/>
  <c r="GR82"/>
  <c r="GQ82"/>
  <c r="GP82"/>
  <c r="GO82"/>
  <c r="GN82"/>
  <c r="GM82"/>
  <c r="GL82"/>
  <c r="GK82"/>
  <c r="GJ82"/>
  <c r="GI82"/>
  <c r="GH82"/>
  <c r="GG82"/>
  <c r="GF82"/>
  <c r="GE82"/>
  <c r="GD82"/>
  <c r="GC82"/>
  <c r="GB82"/>
  <c r="GA82"/>
  <c r="FZ82"/>
  <c r="FY82"/>
  <c r="FX82"/>
  <c r="FW82"/>
  <c r="FV82"/>
  <c r="FU82"/>
  <c r="FT82"/>
  <c r="FS82"/>
  <c r="FR82"/>
  <c r="FQ82"/>
  <c r="FP82"/>
  <c r="FO82"/>
  <c r="FN82"/>
  <c r="FM82"/>
  <c r="FL82"/>
  <c r="FK82"/>
  <c r="FJ82"/>
  <c r="FI82"/>
  <c r="FH82"/>
  <c r="FG82"/>
  <c r="FF82"/>
  <c r="FE82"/>
  <c r="FD82"/>
  <c r="FC82"/>
  <c r="FB82"/>
  <c r="FA82"/>
  <c r="EZ82"/>
  <c r="EY82"/>
  <c r="EX82"/>
  <c r="EW82"/>
  <c r="EV82"/>
  <c r="EU82"/>
  <c r="ET82"/>
  <c r="ES82"/>
  <c r="ER82"/>
  <c r="EQ82"/>
  <c r="EP82"/>
  <c r="EO82"/>
  <c r="EN82"/>
  <c r="EM82"/>
  <c r="EL82"/>
  <c r="EK82"/>
  <c r="EJ82"/>
  <c r="EI82"/>
  <c r="EH82"/>
  <c r="EG82"/>
  <c r="EF82"/>
  <c r="EE82"/>
  <c r="ED82"/>
  <c r="EC82"/>
  <c r="EB82"/>
  <c r="EA82"/>
  <c r="DZ82"/>
  <c r="DY82"/>
  <c r="DX82"/>
  <c r="DW82"/>
  <c r="DV82"/>
  <c r="DU82"/>
  <c r="DT82"/>
  <c r="DS82"/>
  <c r="DR82"/>
  <c r="DQ82"/>
  <c r="DP82"/>
  <c r="DO82"/>
  <c r="DN82"/>
  <c r="DM82"/>
  <c r="DL82"/>
  <c r="DK82"/>
  <c r="DJ82"/>
  <c r="DI82"/>
  <c r="DH82"/>
  <c r="DG82"/>
  <c r="DF82"/>
  <c r="DE82"/>
  <c r="DD82"/>
  <c r="DC82"/>
  <c r="DB82"/>
  <c r="DA82"/>
  <c r="CZ82"/>
  <c r="CY82"/>
  <c r="CX82"/>
  <c r="CW82"/>
  <c r="CV82"/>
  <c r="CU82"/>
  <c r="CT82"/>
  <c r="CS82"/>
  <c r="CR82"/>
  <c r="CQ82"/>
  <c r="CP82"/>
  <c r="CO82"/>
  <c r="CN82"/>
  <c r="CM82"/>
  <c r="CL82"/>
  <c r="CK82"/>
  <c r="CJ82"/>
  <c r="CI82"/>
  <c r="CH82"/>
  <c r="CG82"/>
  <c r="CF82"/>
  <c r="CE82"/>
  <c r="CD82"/>
  <c r="CC82"/>
  <c r="CB82"/>
  <c r="CA82"/>
  <c r="BZ82"/>
  <c r="BY82"/>
  <c r="BX82"/>
  <c r="BW82"/>
  <c r="BV82"/>
  <c r="BU82"/>
  <c r="BT82"/>
  <c r="BS82"/>
  <c r="BR82"/>
  <c r="BQ82"/>
  <c r="BP82"/>
  <c r="BO82"/>
  <c r="BN82"/>
  <c r="BM82"/>
  <c r="BL82"/>
  <c r="BK82"/>
  <c r="BJ82"/>
  <c r="BI82"/>
  <c r="BH82"/>
  <c r="BG82"/>
  <c r="BF82"/>
  <c r="BE82"/>
  <c r="BD82"/>
  <c r="BC82"/>
  <c r="BB82"/>
  <c r="BA82"/>
  <c r="AZ82"/>
  <c r="AY82"/>
  <c r="AX82"/>
  <c r="AW82"/>
  <c r="AV82"/>
  <c r="AU82"/>
  <c r="AT82"/>
  <c r="AS82"/>
  <c r="AR82"/>
  <c r="AQ82"/>
  <c r="AP82"/>
  <c r="AO82"/>
  <c r="AN82"/>
  <c r="AM82"/>
  <c r="AL82"/>
  <c r="AK82"/>
  <c r="AJ82"/>
  <c r="AI82"/>
  <c r="AH82"/>
  <c r="AG82"/>
  <c r="AF82"/>
  <c r="AE82"/>
  <c r="AD82"/>
  <c r="AC82"/>
  <c r="AB82"/>
  <c r="AA82"/>
  <c r="Z82"/>
  <c r="Y82"/>
  <c r="X82"/>
  <c r="W82"/>
  <c r="V82"/>
  <c r="U82"/>
  <c r="T82"/>
  <c r="S82"/>
  <c r="R82"/>
  <c r="Q82"/>
  <c r="P82"/>
  <c r="O82"/>
  <c r="N82"/>
  <c r="M82"/>
  <c r="L82"/>
  <c r="K82"/>
  <c r="J82"/>
  <c r="I82"/>
  <c r="H82"/>
  <c r="G82"/>
  <c r="F82"/>
  <c r="E82"/>
  <c r="D82"/>
  <c r="C82"/>
  <c r="B82"/>
  <c r="BB77"/>
  <c r="BA77"/>
  <c r="AZ77"/>
  <c r="AY77"/>
  <c r="AX77"/>
  <c r="AW77"/>
  <c r="AV77"/>
  <c r="AU77"/>
  <c r="AT77"/>
  <c r="AS77"/>
  <c r="AR77"/>
  <c r="AQ77"/>
  <c r="AP77"/>
  <c r="AO77"/>
  <c r="AN77"/>
  <c r="AM77"/>
  <c r="AL77"/>
  <c r="AK77"/>
  <c r="AJ77"/>
  <c r="AI77"/>
  <c r="AH77"/>
  <c r="AG77"/>
  <c r="AF77"/>
  <c r="AE77"/>
  <c r="AD77"/>
  <c r="AC77"/>
  <c r="AB77"/>
  <c r="AA77"/>
  <c r="Z77"/>
  <c r="Y77"/>
  <c r="X77"/>
  <c r="W77"/>
  <c r="V77"/>
  <c r="BE76"/>
  <c r="BD76"/>
  <c r="BB76"/>
  <c r="BA76"/>
  <c r="AZ76"/>
  <c r="AY76"/>
  <c r="AX76"/>
  <c r="AW76"/>
  <c r="AV76"/>
  <c r="AU76"/>
  <c r="AT76"/>
  <c r="AS76"/>
  <c r="AR76"/>
  <c r="AQ76"/>
  <c r="AP76"/>
  <c r="AO76"/>
  <c r="AN76"/>
  <c r="AM76"/>
  <c r="AL76"/>
  <c r="AK76"/>
  <c r="AJ76"/>
  <c r="AI76"/>
  <c r="AH76"/>
  <c r="AG76"/>
  <c r="AF76"/>
  <c r="AE76"/>
  <c r="AD76"/>
  <c r="AC76"/>
  <c r="AB76"/>
  <c r="I76"/>
  <c r="H76"/>
  <c r="G76"/>
  <c r="F76"/>
  <c r="E76"/>
  <c r="D76"/>
  <c r="C76"/>
  <c r="B76"/>
  <c r="CM72"/>
  <c r="CL72"/>
  <c r="CK72"/>
  <c r="CJ72"/>
  <c r="CI72"/>
  <c r="CH72"/>
  <c r="CG72"/>
  <c r="CF72"/>
  <c r="CE72"/>
  <c r="CD72"/>
  <c r="CC72"/>
  <c r="CB72"/>
  <c r="CA72"/>
  <c r="BZ72"/>
  <c r="BY72"/>
  <c r="BX72"/>
  <c r="BW72"/>
  <c r="BV72"/>
  <c r="BU72"/>
  <c r="BT72"/>
  <c r="BS72"/>
  <c r="BR72"/>
  <c r="BQ72"/>
  <c r="BP72"/>
  <c r="BO72"/>
  <c r="BN72"/>
  <c r="BM72"/>
  <c r="BL72"/>
  <c r="BK72"/>
  <c r="BJ72"/>
  <c r="BI72"/>
  <c r="BH72"/>
  <c r="BG72"/>
  <c r="BF72"/>
  <c r="BE72"/>
  <c r="BD72"/>
  <c r="BC72"/>
  <c r="BB72"/>
  <c r="BA72"/>
  <c r="AZ72"/>
  <c r="AY72"/>
  <c r="AX72"/>
  <c r="AW72"/>
  <c r="AV72"/>
  <c r="AU72"/>
  <c r="AT72"/>
  <c r="AS72"/>
  <c r="AR72"/>
  <c r="AQ72"/>
  <c r="AP72"/>
  <c r="AO72"/>
  <c r="AN72"/>
  <c r="AM72"/>
  <c r="AL72"/>
  <c r="AK72"/>
  <c r="AJ72"/>
  <c r="AI72"/>
  <c r="AH72"/>
  <c r="AG72"/>
  <c r="AF72"/>
  <c r="AE72"/>
  <c r="AD72"/>
  <c r="AC72"/>
  <c r="AB72"/>
  <c r="AA72"/>
  <c r="Z72"/>
  <c r="Y72"/>
  <c r="X72"/>
  <c r="W72"/>
  <c r="V72"/>
  <c r="U72"/>
  <c r="T72"/>
  <c r="S72"/>
  <c r="R72"/>
  <c r="Q72"/>
  <c r="P72"/>
  <c r="O72"/>
  <c r="N72"/>
  <c r="M72"/>
  <c r="L72"/>
  <c r="CP71"/>
  <c r="CO71"/>
  <c r="CN71"/>
  <c r="CM71"/>
  <c r="CL71"/>
  <c r="CK71"/>
  <c r="CJ71"/>
  <c r="CI71"/>
  <c r="CH71"/>
  <c r="CG71"/>
  <c r="CF71"/>
  <c r="CE71"/>
  <c r="CD71"/>
  <c r="CC71"/>
  <c r="CB71"/>
  <c r="CA71"/>
  <c r="BZ71"/>
  <c r="BY71"/>
  <c r="BX71"/>
  <c r="BW71"/>
  <c r="BV71"/>
  <c r="BU71"/>
  <c r="BT71"/>
  <c r="BS71"/>
  <c r="BR71"/>
  <c r="BQ71"/>
  <c r="BP71"/>
  <c r="BO71"/>
  <c r="BN71"/>
  <c r="BM71"/>
  <c r="BL71"/>
  <c r="BK71"/>
  <c r="BJ71"/>
  <c r="BI71"/>
  <c r="BH71"/>
  <c r="BG71"/>
  <c r="BF71"/>
  <c r="BE71"/>
  <c r="BD71"/>
  <c r="BC71"/>
  <c r="BB71"/>
  <c r="BA71"/>
  <c r="AZ71"/>
  <c r="AY71"/>
  <c r="AX71"/>
  <c r="AW71"/>
  <c r="AV71"/>
  <c r="AU71"/>
  <c r="AT71"/>
  <c r="AS71"/>
  <c r="AR71"/>
  <c r="AQ71"/>
  <c r="AP71"/>
  <c r="AO71"/>
  <c r="AN71"/>
  <c r="AM71"/>
  <c r="AL71"/>
  <c r="AK71"/>
  <c r="AJ71"/>
  <c r="AI71"/>
  <c r="AH71"/>
  <c r="AG71"/>
  <c r="AF71"/>
  <c r="AE71"/>
  <c r="AD71"/>
  <c r="AC71"/>
  <c r="AB71"/>
  <c r="AA71"/>
  <c r="Z71"/>
  <c r="Y71"/>
  <c r="X71"/>
  <c r="W71"/>
  <c r="V71"/>
  <c r="U71"/>
  <c r="T71"/>
  <c r="S71"/>
  <c r="R71"/>
  <c r="Q71"/>
  <c r="P71"/>
  <c r="O71"/>
  <c r="N71"/>
  <c r="M71"/>
  <c r="L71"/>
  <c r="K71"/>
  <c r="J71"/>
  <c r="I71"/>
  <c r="H71"/>
  <c r="G71"/>
  <c r="F71"/>
  <c r="E71"/>
  <c r="D71"/>
  <c r="C71"/>
  <c r="B71"/>
  <c r="P66"/>
  <c r="O66"/>
  <c r="N66"/>
  <c r="M66"/>
  <c r="L66"/>
  <c r="K66"/>
  <c r="J66"/>
  <c r="I66"/>
  <c r="H66"/>
  <c r="G66"/>
  <c r="F66"/>
  <c r="E66"/>
  <c r="D66"/>
  <c r="C66"/>
  <c r="B66"/>
  <c r="T61"/>
  <c r="S61"/>
  <c r="R61"/>
  <c r="Q61"/>
  <c r="P61"/>
  <c r="O61"/>
  <c r="N61"/>
  <c r="M61"/>
  <c r="L61"/>
  <c r="K61"/>
  <c r="J61"/>
  <c r="I61"/>
  <c r="H61"/>
  <c r="G61"/>
  <c r="F61"/>
  <c r="E61"/>
  <c r="D61"/>
  <c r="C61"/>
  <c r="B61"/>
  <c r="N56"/>
  <c r="M56"/>
  <c r="L56"/>
  <c r="K56"/>
  <c r="J56"/>
  <c r="I56"/>
  <c r="H56"/>
  <c r="G56"/>
  <c r="F56"/>
  <c r="E56"/>
  <c r="D56"/>
  <c r="C56"/>
  <c r="B56"/>
  <c r="L51"/>
  <c r="K51"/>
  <c r="J51"/>
  <c r="I51"/>
  <c r="H51"/>
  <c r="G51"/>
  <c r="F51"/>
  <c r="E51"/>
  <c r="D51"/>
  <c r="C51"/>
  <c r="B51"/>
  <c r="P46"/>
  <c r="O46"/>
  <c r="N46"/>
  <c r="M46"/>
  <c r="L46"/>
  <c r="K46"/>
  <c r="J46"/>
  <c r="I46"/>
  <c r="H46"/>
  <c r="G46"/>
  <c r="F46"/>
  <c r="E46"/>
  <c r="D46"/>
  <c r="C46"/>
  <c r="B46"/>
  <c r="M41"/>
  <c r="L41"/>
  <c r="K41"/>
  <c r="J41"/>
  <c r="I41"/>
  <c r="H41"/>
  <c r="G41"/>
  <c r="F41"/>
  <c r="E41"/>
  <c r="D41"/>
  <c r="C41"/>
  <c r="B41"/>
  <c r="X36"/>
  <c r="W36"/>
  <c r="V36"/>
  <c r="U36"/>
  <c r="T36"/>
  <c r="S36"/>
  <c r="R36"/>
  <c r="Q36"/>
  <c r="P36"/>
  <c r="O36"/>
  <c r="N36"/>
  <c r="M36"/>
  <c r="L36"/>
  <c r="K36"/>
  <c r="J36"/>
  <c r="I36"/>
  <c r="H36"/>
  <c r="G36"/>
  <c r="F36"/>
  <c r="E36"/>
  <c r="D36"/>
  <c r="C36"/>
  <c r="B36"/>
  <c r="BD18"/>
  <c r="BC18"/>
  <c r="BB18"/>
  <c r="BA18"/>
  <c r="AZ18"/>
  <c r="AY18"/>
  <c r="AX18"/>
  <c r="AW18"/>
  <c r="AV18"/>
  <c r="AU18"/>
  <c r="AT18"/>
  <c r="AS18"/>
  <c r="AR18"/>
  <c r="AQ18"/>
  <c r="AP18"/>
  <c r="AO18"/>
  <c r="AN18"/>
  <c r="AM18"/>
  <c r="AL18"/>
  <c r="AK18"/>
  <c r="AJ18"/>
  <c r="AI18"/>
  <c r="AH18"/>
  <c r="AG18"/>
  <c r="AF18"/>
  <c r="AE18"/>
  <c r="AD18"/>
  <c r="AC18"/>
  <c r="AB18"/>
  <c r="AA18"/>
  <c r="Z18"/>
  <c r="Y18"/>
  <c r="X18"/>
  <c r="W18"/>
  <c r="V18"/>
</calcChain>
</file>

<file path=xl/sharedStrings.xml><?xml version="1.0" encoding="utf-8"?>
<sst xmlns="http://schemas.openxmlformats.org/spreadsheetml/2006/main" count="2737" uniqueCount="912">
  <si>
    <t>CommandID</t>
  </si>
  <si>
    <t>Gateway - Mobile</t>
  </si>
  <si>
    <t>Gateway - Cloud</t>
  </si>
  <si>
    <t>Mobile - Cloud</t>
  </si>
  <si>
    <t>Gateway UART</t>
  </si>
  <si>
    <t>Command Target</t>
  </si>
  <si>
    <t>Description</t>
  </si>
  <si>
    <t>Common</t>
  </si>
  <si>
    <t>????</t>
  </si>
  <si>
    <t>packageSplit</t>
  </si>
  <si>
    <t>n/a</t>
  </si>
  <si>
    <t>Gateway</t>
  </si>
  <si>
    <t>When the gateway receives the package, this function is used to split it and determine how to implement according to the Communication protocol between gateway and user.</t>
  </si>
  <si>
    <t>Used by the gateway to separate a communication packet into multiple commands.</t>
  </si>
  <si>
    <t>N</t>
  </si>
  <si>
    <t>deviceGroup</t>
  </si>
  <si>
    <t>Keep a table to bind nodes’ device ID and short address with group ID.</t>
  </si>
  <si>
    <t>Request the group that a device is a part of</t>
  </si>
  <si>
    <t>Y</t>
  </si>
  <si>
    <t>0x0000</t>
  </si>
  <si>
    <t>deviceSwitch</t>
  </si>
  <si>
    <t xml:space="preserve">Turn on or turn off the lights in ZigBee network, it will switch lights. Based on on/off flag, lights’ short address list  and the number of lights which user want to control </t>
  </si>
  <si>
    <t>Turn on or turn off lighting devices.</t>
  </si>
  <si>
    <t>0x0001</t>
  </si>
  <si>
    <t>deviceDiscovery</t>
  </si>
  <si>
    <t>Find all light and sensor nods in the ZigBee network, It will return the each device address and types of device  for example if this light supports color  control ,sensor type etc.</t>
  </si>
  <si>
    <t>Find all devices on the gateway's network and return parameters for each device.</t>
  </si>
  <si>
    <t>0x0002</t>
  </si>
  <si>
    <t>checkDeviceStatus</t>
  </si>
  <si>
    <t>Periodically check the statues of all lights and sensors, it is used to check lights status, dim, color, on/off, and if sensor reading trigger a certain threshold, the gateway will store the information and tell users’ cell phone or tablet to give corresponding processing.</t>
  </si>
  <si>
    <t>Request a status update a device on the gateway's network and return parameters for that device</t>
  </si>
  <si>
    <t>0x0003</t>
  </si>
  <si>
    <t>newDeviceDiscovery</t>
  </si>
  <si>
    <t>Mobile</t>
  </si>
  <si>
    <t>When a new light and sensor node apply to join the network, gateway will pass this to user for decision.</t>
  </si>
  <si>
    <t>Notification of a new device on the gateway's network.</t>
  </si>
  <si>
    <t>0x0004</t>
  </si>
  <si>
    <t>lightsDim</t>
  </si>
  <si>
    <t>It is used when users dimmed the lights.</t>
  </si>
  <si>
    <t>Control the brightness level of a lighting device or group of lighting devices.</t>
  </si>
  <si>
    <t>0x0005</t>
  </si>
  <si>
    <t>lightsColor</t>
  </si>
  <si>
    <t>It is used to change the lights’ color</t>
  </si>
  <si>
    <t>Control the color of a lighting device or group of lighting devices.</t>
  </si>
  <si>
    <t>0x0006</t>
  </si>
  <si>
    <t>lightsDefault</t>
  </si>
  <si>
    <t>The lights will return to normal (dim And color status).</t>
  </si>
  <si>
    <t>Return a lighting device or group of lighting devices to a default state.</t>
  </si>
  <si>
    <t>0x0007</t>
  </si>
  <si>
    <t>getDeviceInfo</t>
  </si>
  <si>
    <t>When sensor is at alert, user can use this function to get the information of sensor, the information has already been stored when called function checkDeviceStatus above.</t>
  </si>
  <si>
    <t>Request the status of a security device and return the status of that security device.</t>
  </si>
  <si>
    <t>0x0008</t>
  </si>
  <si>
    <t>deviceRemove</t>
  </si>
  <si>
    <t>Remove lights and sensors out of ZigBee Network, this also named ”unclaim”.If users want to control The lights and sensors removed ,they need to call “claim” again.</t>
  </si>
  <si>
    <t>Remove a device from the gateway's network, also known as "unclaiming" a device.</t>
  </si>
  <si>
    <t>0x0009</t>
  </si>
  <si>
    <t>deviceIdentify</t>
  </si>
  <si>
    <t>Identify the lights that have already in the ZigBee network, find which light is which.</t>
  </si>
  <si>
    <t>Request a lighting device to identify itself.</t>
  </si>
  <si>
    <t>0x000a</t>
  </si>
  <si>
    <t>groupSetup</t>
  </si>
  <si>
    <t>Make  user setup one or more groups</t>
  </si>
  <si>
    <t>Setup a group of devices to be controlled together.</t>
  </si>
  <si>
    <t>0x000b</t>
  </si>
  <si>
    <t>groupConfig</t>
  </si>
  <si>
    <t>Config group parameters like max member number ,group id remove or add device into group</t>
  </si>
  <si>
    <t>Configure properties for a group.</t>
  </si>
  <si>
    <t>0x000c</t>
  </si>
  <si>
    <t>groupQuery</t>
  </si>
  <si>
    <t>Query group information like group id,number of member,max</t>
  </si>
  <si>
    <t>Query parameters for a group.</t>
  </si>
  <si>
    <t>0x000d</t>
  </si>
  <si>
    <t>deviceNotify</t>
  </si>
  <si>
    <t>Send alarm from gateway to cellphone</t>
  </si>
  <si>
    <t>Notification from a security device.</t>
  </si>
  <si>
    <t>0x000e</t>
  </si>
  <si>
    <t>udpBroadcast</t>
  </si>
  <si>
    <t>Send broadcast package to let mobile connect</t>
  </si>
  <si>
    <t>Broadcast message for mobile phone discovery.</t>
  </si>
  <si>
    <t>0x000f</t>
  </si>
  <si>
    <t>ipSet</t>
  </si>
  <si>
    <t>Mobile, Cloud</t>
  </si>
  <si>
    <t>Set gateway ip</t>
  </si>
  <si>
    <t>Set the IP address for the gateway.</t>
  </si>
  <si>
    <t>0x0010</t>
  </si>
  <si>
    <t>gatewayCredentialReq</t>
  </si>
  <si>
    <r>
      <rPr>
        <sz val="10"/>
        <rFont val="Times New Roman"/>
        <family val="1"/>
      </rPr>
      <t xml:space="preserve">Ask credential ( username/password) from gateway when first time start,store it in cellphone </t>
    </r>
    <r>
      <rPr>
        <sz val="12"/>
        <rFont val="Times New Roman"/>
        <family val="1"/>
      </rPr>
      <t>flash</t>
    </r>
  </si>
  <si>
    <t>Request gateway credentials from gateway.</t>
  </si>
  <si>
    <t>0x0011</t>
  </si>
  <si>
    <t>CIDReq</t>
  </si>
  <si>
    <t>Ask CID  from gateway when first time start</t>
  </si>
  <si>
    <t>Request CID from gateway.</t>
  </si>
  <si>
    <t>0x0012</t>
  </si>
  <si>
    <t>userCredentialGm</t>
  </si>
  <si>
    <t>Send user login account ( username/password) to gateway，when first time connect to gateway，this account will pass to cloud server by gateway，then when cellphone want to connect to cloud server，cellphone should send this to cloud server，and then cloud server decide whether allowed this cellphone aceess or not</t>
  </si>
  <si>
    <t>Send user credentials to gateway to store for future logins</t>
  </si>
  <si>
    <t>0x0013</t>
  </si>
  <si>
    <t>securityStateSelect</t>
  </si>
  <si>
    <t>Select the current state of the security system</t>
  </si>
  <si>
    <t>0x0014</t>
  </si>
  <si>
    <t>checkUsername</t>
  </si>
  <si>
    <r>
      <rPr>
        <sz val="10"/>
        <rFont val="Times New Roman"/>
        <family val="1"/>
      </rPr>
      <t>check whether the username send from cellphone is unique or not</t>
    </r>
    <r>
      <rPr>
        <sz val="10"/>
        <rFont val="宋体"/>
        <charset val="134"/>
      </rPr>
      <t>，</t>
    </r>
    <r>
      <rPr>
        <sz val="10"/>
        <rFont val="Times New Roman"/>
        <family val="1"/>
      </rPr>
      <t>this must send before usercredential</t>
    </r>
    <r>
      <rPr>
        <sz val="10"/>
        <rFont val="宋体"/>
        <charset val="134"/>
      </rPr>
      <t>（</t>
    </r>
    <r>
      <rPr>
        <sz val="10"/>
        <rFont val="Times New Roman"/>
        <family val="1"/>
      </rPr>
      <t>0x0012</t>
    </r>
    <r>
      <rPr>
        <sz val="10"/>
        <rFont val="宋体"/>
        <charset val="134"/>
      </rPr>
      <t>）</t>
    </r>
  </si>
  <si>
    <t>0x0015</t>
  </si>
  <si>
    <t>resetOrReboot</t>
  </si>
  <si>
    <t>Reset or reboot a gateway or a device</t>
  </si>
  <si>
    <t>0x0016</t>
  </si>
  <si>
    <t>mobileDeviceInfo</t>
  </si>
  <si>
    <t>Send mobile device info to gateway</t>
  </si>
  <si>
    <t>securityStateReq</t>
  </si>
  <si>
    <t>Request the current state of the security system</t>
  </si>
  <si>
    <t>0x0017</t>
  </si>
  <si>
    <t>updateDevice</t>
  </si>
  <si>
    <t>Update the firmware for a specific device</t>
  </si>
  <si>
    <t>0x0019</t>
  </si>
  <si>
    <t>getGwCurrentVersion</t>
  </si>
  <si>
    <t>Get the current version of the gateway firmware</t>
  </si>
  <si>
    <t>0x0101</t>
  </si>
  <si>
    <t>Ping</t>
  </si>
  <si>
    <t>Check the gateway if the gateway is connected or not periodicly</t>
  </si>
  <si>
    <t>Ping the gateway to determine connectivity status.</t>
  </si>
  <si>
    <t>0x0102</t>
  </si>
  <si>
    <t>startUpdate</t>
  </si>
  <si>
    <t>Check version to confirm if has new version to update</t>
  </si>
  <si>
    <t>Start the update of the gateway firmware</t>
  </si>
  <si>
    <t>0x0103</t>
  </si>
  <si>
    <t>gatewayCredentialGc</t>
  </si>
  <si>
    <t>Cloud</t>
  </si>
  <si>
    <t>Send credential which got from gateways by credentialAsk to cloud server,cloud server use these credential to choose which gateway cellphone can setup, maybe the cellphone has connected many gateway,if so cellphone</t>
  </si>
  <si>
    <t>Send gateway credentials to cloud server and mobile device</t>
  </si>
  <si>
    <t>0x0104</t>
  </si>
  <si>
    <t>softUpdate</t>
  </si>
  <si>
    <t>Update gateway firmware</t>
  </si>
  <si>
    <t>Update the gateway firmware.</t>
  </si>
  <si>
    <t>0x0105</t>
  </si>
  <si>
    <t>userCredentialUpdate</t>
  </si>
  <si>
    <t>receive user login account ( username/password) from gateway， It is generate by cellphone，and put forward to cloud server，then cloud server save this account to verify whether let a cloud server to access or not</t>
  </si>
  <si>
    <t>Send user credentials to cloud.</t>
  </si>
  <si>
    <t>0x0106</t>
  </si>
  <si>
    <t>mobileDeviceUpdate</t>
  </si>
  <si>
    <t>Send mobile device info to cloud</t>
  </si>
  <si>
    <t>0x0107</t>
  </si>
  <si>
    <t>deviceNotifyPush</t>
  </si>
  <si>
    <t>cloud</t>
  </si>
  <si>
    <t>Give a directly reponse to tell cloud that there is an alarm ,and cloud should push this to the specific mobile</t>
  </si>
  <si>
    <t>0x0201</t>
  </si>
  <si>
    <t>gatewayEnum</t>
  </si>
  <si>
    <t>Cellphone send username/password to chose a certain gateway to setup</t>
  </si>
  <si>
    <t>Send gateway credentials to mobile phone.</t>
  </si>
  <si>
    <t>0x0203</t>
  </si>
  <si>
    <t>userCredentialMc</t>
  </si>
  <si>
    <t>Send user credentials to gateway to the cloud for validation</t>
  </si>
  <si>
    <t>0x0204</t>
  </si>
  <si>
    <t>deviceTokenSend</t>
  </si>
  <si>
    <t>ios mobile send deviceToken to cloud  (only used in Apple/ios mobile)</t>
  </si>
  <si>
    <t>0x0205</t>
  </si>
  <si>
    <t>getLatestVersion</t>
  </si>
  <si>
    <t>Get the latest available version of the gateway firmware</t>
  </si>
  <si>
    <t>0x0206</t>
  </si>
  <si>
    <t>setSchedule</t>
  </si>
  <si>
    <t>Create a new active schedule for an alarm or timer</t>
  </si>
  <si>
    <t>0x0207</t>
  </si>
  <si>
    <t>getScheduleList</t>
  </si>
  <si>
    <t>Retrieve a list of active schedules</t>
  </si>
  <si>
    <t>0x0208</t>
  </si>
  <si>
    <t>getSchedule</t>
  </si>
  <si>
    <t>Retrieve the details of an active schedule</t>
  </si>
  <si>
    <t>0xe000</t>
  </si>
  <si>
    <t>concatenatedPacket</t>
  </si>
  <si>
    <t>Concatenated packet used for encapsulating a user and gateway credentials to a command</t>
  </si>
  <si>
    <t>0x0108</t>
  </si>
  <si>
    <t>Device ping</t>
  </si>
  <si>
    <t>Ping a single device or all devices. If target device is alive. It will response</t>
  </si>
  <si>
    <t>Note:</t>
  </si>
  <si>
    <t>The API in this "Common" sheet is for functions that are common to all APIs: Gateway-Mobile, Gateway-Cloud, and Mobile-Cloud.</t>
  </si>
  <si>
    <t>For the Gateway-Mobile and Gateway-Cloud APIs, these commands are sent by themselves within an individual IP packet.</t>
  </si>
  <si>
    <t>For the Mobile-Cloud API, these commands are preceded by and concatenated with two additonal commands:</t>
  </si>
  <si>
    <t>userCredential and gatewayCredential. These additional commands provide the necessary routing information for the cloud</t>
  </si>
  <si>
    <t>server to the appropriate gateway. For example, the deviceSwitch command, when sent from the mobile to the cloud would be:</t>
  </si>
  <si>
    <t>{userCredential, gatewayCredential, deviceSwitch}</t>
  </si>
  <si>
    <t>The format of the concatenated packet looks like this:</t>
  </si>
  <si>
    <t>Concatenated Packet Command</t>
  </si>
  <si>
    <t>Command ID</t>
  </si>
  <si>
    <t>Request</t>
  </si>
  <si>
    <t>Start</t>
  </si>
  <si>
    <t>0xFE00</t>
  </si>
  <si>
    <t>DataLength</t>
  </si>
  <si>
    <t>70 bytes userCredential + 12 bytes gatewayCredential + length of command packet payload</t>
  </si>
  <si>
    <t>ListLength</t>
  </si>
  <si>
    <t>userCredential</t>
  </si>
  <si>
    <t>Username</t>
  </si>
  <si>
    <t>64 Bytes</t>
  </si>
  <si>
    <t>Password</t>
  </si>
  <si>
    <t>6 Bytes</t>
  </si>
  <si>
    <t>gatewayCredential</t>
  </si>
  <si>
    <t>Gateway ID</t>
  </si>
  <si>
    <t>Gateway Password</t>
  </si>
  <si>
    <t>Command</t>
  </si>
  <si>
    <t>Actual command</t>
  </si>
  <si>
    <t>Varies</t>
  </si>
  <si>
    <t>Format</t>
  </si>
  <si>
    <t>Start + Command ID + Length+ ListLength + userCredential + gatewayCredential + command</t>
  </si>
  <si>
    <t>Set gateway IP</t>
  </si>
  <si>
    <t>Function</t>
  </si>
  <si>
    <t>0x000F</t>
  </si>
  <si>
    <t>Prototype</t>
  </si>
  <si>
    <t>char  ipSet (uint8 *IP);</t>
  </si>
  <si>
    <t>Return</t>
  </si>
  <si>
    <t>1=Represents Successful; 0= Represents error</t>
  </si>
  <si>
    <t>Parameters</t>
  </si>
  <si>
    <t>*IP</t>
  </si>
  <si>
    <t>Gateway IP</t>
  </si>
  <si>
    <t>Parameter</t>
  </si>
  <si>
    <t>IPAddr</t>
  </si>
  <si>
    <t>4Bytes</t>
  </si>
  <si>
    <t>IP Addr</t>
  </si>
  <si>
    <t xml:space="preserve">Start + Command ID + Length+ ListLength +  IPAddr </t>
  </si>
  <si>
    <t>Restponse</t>
  </si>
  <si>
    <t>0xFE01</t>
  </si>
  <si>
    <t>Flag</t>
  </si>
  <si>
    <t>1 Byte</t>
  </si>
  <si>
    <t>1=set ok,0=set erro</t>
  </si>
  <si>
    <t>Start + Command ID + Length+ ListLength +  Parameters</t>
  </si>
  <si>
    <r>
      <rPr>
        <b/>
        <i/>
        <sz val="11"/>
        <rFont val="Times New Roman"/>
        <family val="1"/>
      </rPr>
      <t>Find all devices in the ZigBee network</t>
    </r>
    <r>
      <rPr>
        <b/>
        <i/>
        <sz val="11"/>
        <rFont val="宋体"/>
        <charset val="134"/>
      </rPr>
      <t>（</t>
    </r>
    <r>
      <rPr>
        <b/>
        <i/>
        <sz val="11"/>
        <rFont val="Times New Roman"/>
        <family val="1"/>
      </rPr>
      <t>if used between gateway and cloud</t>
    </r>
    <r>
      <rPr>
        <b/>
        <i/>
        <sz val="11"/>
        <rFont val="宋体"/>
        <charset val="134"/>
      </rPr>
      <t>，</t>
    </r>
    <r>
      <rPr>
        <b/>
        <i/>
        <sz val="11"/>
        <rFont val="Times New Roman"/>
        <family val="1"/>
      </rPr>
      <t>it will a response by gateway initiative</t>
    </r>
    <r>
      <rPr>
        <b/>
        <i/>
        <sz val="11"/>
        <rFont val="宋体"/>
        <charset val="134"/>
      </rPr>
      <t>）</t>
    </r>
    <r>
      <rPr>
        <b/>
        <i/>
        <sz val="11"/>
        <rFont val="Times New Roman"/>
        <family val="1"/>
      </rPr>
      <t>.</t>
    </r>
  </si>
  <si>
    <t>Find device include lights and sensors, return their short address</t>
  </si>
  <si>
    <t>Device_Type*  DeviceDiscovery ( void )</t>
  </si>
  <si>
    <t>Struct Device_Type</t>
  </si>
  <si>
    <t>null</t>
  </si>
  <si>
    <t>{</t>
  </si>
  <si>
    <t xml:space="preserve">Start + Command ID + Length+ ListLength </t>
  </si>
  <si>
    <t xml:space="preserve">        uint16 sAddr;            //device short addr</t>
  </si>
  <si>
    <t xml:space="preserve">        char deviceType;      // distinguish between lights and sensors (1 =lights,2-4 =sensor)</t>
  </si>
  <si>
    <t>Num of Device_Type list list in Parameter</t>
  </si>
  <si>
    <t xml:space="preserve">         char  MAC[8];         //8 bytes  MAC address
   }</t>
  </si>
  <si>
    <t>Device_Type list</t>
  </si>
  <si>
    <t>0-250 Bytes</t>
  </si>
  <si>
    <t>Device_Type is structure type, concludes 2 bytes sAddr +1byte deviceType+8 bytes MAC</t>
  </si>
  <si>
    <t>NULL</t>
  </si>
  <si>
    <t>Start + Command ID + Length + ListLength +Short addr list</t>
  </si>
  <si>
    <t>Find all devices in the ZigBee network.</t>
  </si>
  <si>
    <r>
      <rPr>
        <sz val="10"/>
        <color indexed="8"/>
        <rFont val="Times New Roman"/>
        <family val="1"/>
      </rPr>
      <t>Find new device include lights and sensors, return their short address</t>
    </r>
    <r>
      <rPr>
        <sz val="10"/>
        <color indexed="8"/>
        <rFont val="SimSun"/>
        <charset val="134"/>
      </rPr>
      <t>，</t>
    </r>
    <r>
      <rPr>
        <sz val="10"/>
        <color indexed="8"/>
        <rFont val="Times New Roman"/>
        <family val="1"/>
      </rPr>
      <t>when do that gateway will permit to join network at start,and  refuse to join at the end.</t>
    </r>
  </si>
  <si>
    <t>Device_Type*  newDeviceDiscovery ( void )</t>
  </si>
  <si>
    <r>
      <rPr>
        <sz val="10"/>
        <color indexed="10"/>
        <rFont val="Times New Roman"/>
        <family val="1"/>
      </rPr>
      <t xml:space="preserve">  </t>
    </r>
    <r>
      <rPr>
        <sz val="10"/>
        <rFont val="Times New Roman"/>
        <family val="1"/>
      </rPr>
      <t xml:space="preserve">      char deviceType;      // distinguish between lights and sensors (1 =lights,2-4 =sensor,10=switch)</t>
    </r>
  </si>
  <si>
    <t xml:space="preserve">       }</t>
  </si>
  <si>
    <t>Device_Type is 2 bytes aAddr + 1byte deviceType</t>
  </si>
  <si>
    <t>Start + Command ID + Length + ListLength +Device_Type list</t>
  </si>
  <si>
    <t>Check lights’ and sensor’ status Periodically or by user’ call</t>
  </si>
  <si>
    <t>Check lights’ and sensor’ status Periodically or by user’ call, If device is sensor, it can give alarm function.</t>
  </si>
  <si>
    <t>Device_status  checkDeviceStatus ( char deviceType, uint16 sAddr)</t>
  </si>
  <si>
    <t xml:space="preserve">struct Device_Type </t>
  </si>
  <si>
    <t>0x00</t>
  </si>
  <si>
    <t>deviceInfo_list</t>
  </si>
  <si>
    <t>1 Byte+2byte</t>
  </si>
  <si>
    <t>1byte device type
2byte short address</t>
  </si>
  <si>
    <t>                uint16 sAddr;                       // used to store the device’s short address</t>
  </si>
  <si>
    <t>Start + Command ID + Length+ ListLength + deviceType+ addr t</t>
  </si>
  <si>
    <t>                uint16 sensorStatus;               // used to store sensor’s value, valid only //when deviceType==2</t>
  </si>
  <si>
    <t>                char R,G,B,dim,onoff;                   // lights current RGB,dim,and onoff state</t>
  </si>
  <si>
    <t>Device_Type</t>
  </si>
  <si>
    <t>11 Byte</t>
  </si>
  <si>
    <r>
      <rPr>
        <sz val="10"/>
        <color indexed="8"/>
        <rFont val="Times New Roman"/>
        <family val="1"/>
      </rPr>
      <t xml:space="preserve">Device_Type is structure ,defined on </t>
    </r>
    <r>
      <rPr>
        <b/>
        <sz val="10"/>
        <color indexed="8"/>
        <rFont val="Times New Roman"/>
        <family val="1"/>
      </rPr>
      <t>API Description</t>
    </r>
    <r>
      <rPr>
        <sz val="10"/>
        <color indexed="8"/>
        <rFont val="Times New Roman"/>
        <family val="1"/>
      </rPr>
      <t xml:space="preserve"> part</t>
    </r>
  </si>
  <si>
    <r>
      <rPr>
        <sz val="10"/>
        <color indexed="8"/>
        <rFont val="Times New Roman"/>
        <family val="1"/>
      </rPr>
      <t>M</t>
    </r>
    <r>
      <rPr>
        <sz val="11"/>
        <color indexed="8"/>
        <rFont val="宋体"/>
        <charset val="134"/>
      </rPr>
      <t>AC</t>
    </r>
  </si>
  <si>
    <r>
      <rPr>
        <sz val="10"/>
        <color indexed="8"/>
        <rFont val="Times New Roman"/>
        <family val="1"/>
      </rPr>
      <t>8</t>
    </r>
    <r>
      <rPr>
        <sz val="11"/>
        <color indexed="8"/>
        <rFont val="宋体"/>
        <charset val="134"/>
      </rPr>
      <t xml:space="preserve"> byte</t>
    </r>
  </si>
  <si>
    <t>device mac address</t>
  </si>
  <si>
    <t>}</t>
  </si>
  <si>
    <t>Start + Command ID + Length+ ListLength + Device_Type+MAC</t>
  </si>
  <si>
    <t>deviceType</t>
  </si>
  <si>
    <r>
      <rPr>
        <sz val="10"/>
        <color indexed="8"/>
        <rFont val="Times New Roman"/>
        <family val="1"/>
      </rPr>
      <t>1</t>
    </r>
    <r>
      <rPr>
        <sz val="10"/>
        <color indexed="8"/>
        <rFont val="SimSun"/>
        <charset val="134"/>
      </rPr>
      <t>：</t>
    </r>
    <r>
      <rPr>
        <sz val="10"/>
        <color indexed="8"/>
        <rFont val="Times New Roman"/>
        <family val="1"/>
      </rPr>
      <t>light 2</t>
    </r>
    <r>
      <rPr>
        <sz val="10"/>
        <color indexed="8"/>
        <rFont val="SimSun"/>
        <charset val="134"/>
      </rPr>
      <t>：</t>
    </r>
    <r>
      <rPr>
        <sz val="10"/>
        <color indexed="8"/>
        <rFont val="Times New Roman"/>
        <family val="1"/>
      </rPr>
      <t>sensor</t>
    </r>
  </si>
  <si>
    <t>sAddr</t>
  </si>
  <si>
    <t>Short device address</t>
  </si>
  <si>
    <t>Setup group</t>
  </si>
  <si>
    <t>0x000A</t>
  </si>
  <si>
    <t>Char  groupSetup(group_Type group)</t>
  </si>
  <si>
    <t>group</t>
  </si>
  <si>
    <t>struct group_Type</t>
  </si>
  <si>
    <t>group_Type</t>
  </si>
  <si>
    <t>3 Bytes</t>
  </si>
  <si>
    <r>
      <rPr>
        <sz val="10"/>
        <color indexed="8"/>
        <rFont val="Times New Roman"/>
        <family val="1"/>
      </rPr>
      <t xml:space="preserve">group_Type is structure ,defined on </t>
    </r>
    <r>
      <rPr>
        <b/>
        <sz val="10"/>
        <color indexed="8"/>
        <rFont val="Times New Roman"/>
        <family val="1"/>
      </rPr>
      <t>API Description</t>
    </r>
    <r>
      <rPr>
        <sz val="10"/>
        <color indexed="8"/>
        <rFont val="Times New Roman"/>
        <family val="1"/>
      </rPr>
      <t xml:space="preserve"> part</t>
    </r>
  </si>
  <si>
    <t>Start + Command ID + Length + ListLength + group_Type</t>
  </si>
  <si>
    <t xml:space="preserve">         char groupID；      //identify certain group</t>
  </si>
  <si>
    <t xml:space="preserve">         char maxMember;  // maximum number of members</t>
  </si>
  <si>
    <t xml:space="preserve">         char memNum       // the number of members (default value is 0,when just setup)</t>
  </si>
  <si>
    <t>1Byte</t>
  </si>
  <si>
    <t>0x01=success,0x00=erro</t>
  </si>
  <si>
    <t>Start + Command ID + Length+ ListLength + Flag</t>
  </si>
  <si>
    <t>Configure group properties</t>
  </si>
  <si>
    <t>0x000B</t>
  </si>
  <si>
    <t>Char  groupConfig(char groupID,flag s,uint16 *sAddr ,char num, group_Type group)</t>
  </si>
  <si>
    <t>Num of Short addr list in Parameter</t>
  </si>
  <si>
    <t>groupID</t>
  </si>
  <si>
    <t>Which group user want to config</t>
  </si>
  <si>
    <t xml:space="preserve">groupID </t>
  </si>
  <si>
    <t>Group id</t>
  </si>
  <si>
    <t>flag</t>
  </si>
  <si>
    <t>1=config group id,max number of members</t>
  </si>
  <si>
    <t>1=config group with group_Type para</t>
  </si>
  <si>
    <t>2=Add members to group,depends on parameter *sAddr and num</t>
  </si>
  <si>
    <t>2=Add members in Short addr list to group</t>
  </si>
  <si>
    <t>3=Remove members from group, depends on parameter *sAddr and num</t>
  </si>
  <si>
    <t>3=Remove members in Short addr list from group</t>
  </si>
  <si>
    <t>Short addr list</t>
  </si>
  <si>
    <t>each is 2byte，one by one</t>
  </si>
  <si>
    <t>*sAddr</t>
  </si>
  <si>
    <t xml:space="preserve">Table of short address of members users want to add or remove,it is valid only when flag is 1 or 2.  </t>
  </si>
  <si>
    <t>Num</t>
  </si>
  <si>
    <t>The num of device want to add/move from group</t>
  </si>
  <si>
    <t>num</t>
  </si>
  <si>
    <t xml:space="preserve">Number of members users want to add or remove,it is valid only when flag is 1 or 2.  </t>
  </si>
  <si>
    <t>3 Byte</t>
  </si>
  <si>
    <t>Start + Command ID + Length + ListLength + groupID+ Flag+ Short addr list+ Num+ group_Type</t>
  </si>
  <si>
    <t>Query group infomation</t>
  </si>
  <si>
    <t>0x000C</t>
  </si>
  <si>
    <t>group_Type groupQuery(char groupID)</t>
  </si>
  <si>
    <t>1Bytes</t>
  </si>
  <si>
    <t>Start + Command ID + Length+ ListLength + Parameter</t>
  </si>
  <si>
    <t>Start + Command ID + Length+ ListLength + group_Type</t>
  </si>
  <si>
    <t>Remove a device out of network</t>
  </si>
  <si>
    <t>Remove the lights out of network;</t>
  </si>
  <si>
    <t>uint16  deviceRemove(uint16  *sAddr,char nAddr );</t>
  </si>
  <si>
    <t>Short Address list</t>
  </si>
  <si>
    <t>nAddr</t>
  </si>
  <si>
    <t>Number of  address</t>
  </si>
  <si>
    <t>number of  address</t>
  </si>
  <si>
    <t>Start + Command ID + Length + ListLength +Parameter</t>
  </si>
  <si>
    <t>Start + Command ID + Length+ ListLength + Short addr list+ numberFlag</t>
  </si>
  <si>
    <t xml:space="preserve"> Identify which device is controlled now</t>
  </si>
  <si>
    <t>Identify which device is controlled now</t>
  </si>
  <si>
    <t>void  deviceIdentify (uint16  sAddr );</t>
  </si>
  <si>
    <t>Short Address</t>
  </si>
  <si>
    <t>Short addr</t>
  </si>
  <si>
    <t>2 Bytes</t>
  </si>
  <si>
    <t>Device addr</t>
  </si>
  <si>
    <t>Start + Command ID + Length+ ListLength + Short addr</t>
  </si>
  <si>
    <t>Notification from a device</t>
  </si>
  <si>
    <t xml:space="preserve">Notification from a device </t>
  </si>
  <si>
    <t>0x000D</t>
  </si>
  <si>
    <t>Char * deviceNotify (void);</t>
  </si>
  <si>
    <t>The package sent to cloud server or cellphone</t>
  </si>
  <si>
    <t>void</t>
  </si>
  <si>
    <t>2 Byte</t>
  </si>
  <si>
    <t>Short address</t>
  </si>
  <si>
    <t>Device type</t>
  </si>
  <si>
    <t>Device type（1-4）</t>
  </si>
  <si>
    <t>Sensor value</t>
  </si>
  <si>
    <t>Sensor’s value</t>
  </si>
  <si>
    <t>alertType</t>
  </si>
  <si>
    <r>
      <rPr>
        <sz val="10"/>
        <rFont val="Times New Roman"/>
        <family val="1"/>
      </rPr>
      <t>1=Security System Warning</t>
    </r>
    <r>
      <rPr>
        <sz val="10"/>
        <rFont val="宋体"/>
        <charset val="134"/>
      </rPr>
      <t>，</t>
    </r>
    <r>
      <rPr>
        <sz val="10"/>
        <rFont val="Times New Roman"/>
        <family val="1"/>
      </rPr>
      <t>2=Security System Information</t>
    </r>
    <r>
      <rPr>
        <sz val="10"/>
        <rFont val="宋体"/>
        <charset val="134"/>
      </rPr>
      <t>，</t>
    </r>
    <r>
      <rPr>
        <sz val="10"/>
        <rFont val="Times New Roman"/>
        <family val="1"/>
      </rPr>
      <t>3=Security System Error</t>
    </r>
    <r>
      <rPr>
        <sz val="10"/>
        <rFont val="宋体"/>
        <charset val="134"/>
      </rPr>
      <t>，</t>
    </r>
    <r>
      <rPr>
        <sz val="10"/>
        <rFont val="Times New Roman"/>
        <family val="1"/>
      </rPr>
      <t>4=Home Automation Alert</t>
    </r>
    <r>
      <rPr>
        <sz val="10"/>
        <rFont val="宋体"/>
        <charset val="134"/>
      </rPr>
      <t>，</t>
    </r>
    <r>
      <rPr>
        <sz val="10"/>
        <rFont val="Times New Roman"/>
        <family val="1"/>
      </rPr>
      <t>5=General Alert,6=Update Available</t>
    </r>
  </si>
  <si>
    <t>MAC</t>
  </si>
  <si>
    <t>8 byte</t>
  </si>
  <si>
    <t>device MAC address</t>
  </si>
  <si>
    <t>Start + Command ID + Length+ ListLength +Parameters</t>
  </si>
  <si>
    <t>Get status from a device</t>
  </si>
  <si>
    <t>uint16  getDeviceInfo (uint16  sAddr );</t>
  </si>
  <si>
    <t>sensor’s value</t>
  </si>
  <si>
    <t>sensorValue</t>
  </si>
  <si>
    <t>Start + Command ID + Length+ ListLength + sensorValue</t>
  </si>
  <si>
    <r>
      <rPr>
        <b/>
        <i/>
        <sz val="11"/>
        <rFont val="Times New Roman"/>
        <family val="1"/>
      </rPr>
      <t>Turn on or turn off the device</t>
    </r>
    <r>
      <rPr>
        <b/>
        <i/>
        <sz val="11"/>
        <rFont val="宋体"/>
        <charset val="134"/>
      </rPr>
      <t>（</t>
    </r>
    <r>
      <rPr>
        <b/>
        <i/>
        <sz val="11"/>
        <rFont val="Times New Roman"/>
        <family val="1"/>
      </rPr>
      <t>light and switche</t>
    </r>
    <r>
      <rPr>
        <b/>
        <i/>
        <sz val="11"/>
        <rFont val="宋体"/>
        <charset val="134"/>
      </rPr>
      <t>）</t>
    </r>
    <r>
      <rPr>
        <b/>
        <i/>
        <sz val="11"/>
        <rFont val="Times New Roman"/>
        <family val="1"/>
      </rPr>
      <t xml:space="preserve"> in ZigBee network.</t>
    </r>
  </si>
  <si>
    <t>Turn on or off  devices in the Zigbee network</t>
  </si>
  <si>
    <t>Uint16  * deviceSwitch ( char flag, uint16 *sAddr, char numberFlag)</t>
  </si>
  <si>
    <t>Short addr(swiched erro) list</t>
  </si>
  <si>
    <t>1=Turn on; 0=Turn off</t>
  </si>
  <si>
    <t xml:space="preserve"> 0x00=Turn OFF,0x01=Turn ON  </t>
  </si>
  <si>
    <t>Short Addr table of lights that be switched  nAddr: number of addresses</t>
  </si>
  <si>
    <t>N  Byte</t>
  </si>
  <si>
    <t>0x00=light ,0x01=switch</t>
  </si>
  <si>
    <t>Start + Command ID + Length+ListLength + Flag+ Parameter</t>
  </si>
  <si>
    <t>Short addr (switched erro)list</t>
  </si>
  <si>
    <t>Dim the light;</t>
  </si>
  <si>
    <r>
      <rPr>
        <b/>
        <i/>
        <sz val="11"/>
        <color indexed="62"/>
        <rFont val="Times New Roman"/>
        <family val="1"/>
      </rPr>
      <t>Dim the lights</t>
    </r>
    <r>
      <rPr>
        <sz val="10"/>
        <color indexed="8"/>
        <rFont val="Times New Roman"/>
        <family val="1"/>
      </rPr>
      <t xml:space="preserve"> </t>
    </r>
  </si>
  <si>
    <t>Uint16  *lightsDim (char level ,uint16 *sAddr ,char nAddr)</t>
  </si>
  <si>
    <t>Short addr(dimmed erro) list</t>
  </si>
  <si>
    <t>level</t>
  </si>
  <si>
    <t>The level we dim the lights(0-15);</t>
  </si>
  <si>
    <t>Short Addr table of lights</t>
  </si>
  <si>
    <t>Dim level(must in 1-16)</t>
  </si>
  <si>
    <t>number of address</t>
  </si>
  <si>
    <t>Start + Command ID + Length+ ListLength + Flag+ Parameter</t>
  </si>
  <si>
    <t>Short addr(dimmed erro)list</t>
  </si>
  <si>
    <t>Color the light;</t>
  </si>
  <si>
    <r>
      <rPr>
        <b/>
        <i/>
        <sz val="11"/>
        <color indexed="62"/>
        <rFont val="Times New Roman"/>
        <family val="1"/>
      </rPr>
      <t>Set the color of the lights</t>
    </r>
    <r>
      <rPr>
        <sz val="10"/>
        <color indexed="8"/>
        <rFont val="Times New Roman"/>
        <family val="1"/>
      </rPr>
      <t xml:space="preserve"> </t>
    </r>
  </si>
  <si>
    <t>char  lightsColor (color  level ,uint16 *sAddr ,char nAddr);</t>
  </si>
  <si>
    <t>struc color</t>
  </si>
  <si>
    <t>R</t>
  </si>
  <si>
    <t>Color para</t>
  </si>
  <si>
    <t xml:space="preserve">        Uint8  R;</t>
  </si>
  <si>
    <t>G</t>
  </si>
  <si>
    <t xml:space="preserve">        Uint8  G;</t>
  </si>
  <si>
    <t>B</t>
  </si>
  <si>
    <t xml:space="preserve">        Uint8  B;</t>
  </si>
  <si>
    <t xml:space="preserve">       </t>
  </si>
  <si>
    <t>Start + Command ID + Length+ ListLength +Parameter</t>
  </si>
  <si>
    <t>number of lights</t>
  </si>
  <si>
    <t>Start + Command ID + Length + ListLength + Flag</t>
  </si>
  <si>
    <t>Move light to default dim and color that set by default;</t>
  </si>
  <si>
    <t>Move  lights to a default state</t>
  </si>
  <si>
    <t>char  lightsDefault(uint16 *sAddr ,char nAddr);</t>
  </si>
  <si>
    <t>Start + Command ID + Length + ListLengthParameter</t>
  </si>
  <si>
    <t>Start + Command ID + Length+ ListLength+ Parameterg</t>
  </si>
  <si>
    <t>Set the current security state to "Away/Arm", "Home/Arm", or "Disarm"</t>
  </si>
  <si>
    <t>state</t>
  </si>
  <si>
    <t>Away/Arm=0x01,Home/Arm=0x02,Disarm=0x03</t>
  </si>
  <si>
    <t>SDNum</t>
  </si>
  <si>
    <t>sensor device num,the numer of sersor device in this state</t>
  </si>
  <si>
    <t>3*SDNum</t>
  </si>
  <si>
    <t>every 3 byte is sensor short addr(2 Byte)+on/off(1 Byte),on=0x01,off=0x00</t>
  </si>
  <si>
    <t>Start + Command ID + Length + ListLength + Parameter</t>
  </si>
  <si>
    <t>enableAlarmGW</t>
  </si>
  <si>
    <t>Enable or disable gateway has sound-light alram .</t>
  </si>
  <si>
    <t>0x001D</t>
  </si>
  <si>
    <t>enable=0x01,disable=0x00</t>
  </si>
  <si>
    <t>reserve</t>
  </si>
  <si>
    <t>4 Bytes</t>
  </si>
  <si>
    <t>reserve for use</t>
  </si>
  <si>
    <t>reset or reboot gateway and device.</t>
  </si>
  <si>
    <t>Uint8 op</t>
  </si>
  <si>
    <t>what to oprate?0x01=reboot gateway,0x02=resat gateway,0x03=reset device</t>
  </si>
  <si>
    <t>Addr</t>
  </si>
  <si>
    <t>2Byte</t>
  </si>
  <si>
    <t>only valid when op=0x03</t>
  </si>
  <si>
    <t>request the current security state to "Away/Arm", "Home/Arm", or "Disarm"</t>
  </si>
  <si>
    <t>Start + Command ID + Length + ListLength</t>
  </si>
  <si>
    <t>sucurity state</t>
  </si>
  <si>
    <t>1 byte</t>
  </si>
  <si>
    <t>sucurity state:Away/Arm=0x01,Home/Arm=0x02,Disarm=0x03</t>
  </si>
  <si>
    <t>on/off  list</t>
  </si>
  <si>
    <t>11*N Byte</t>
  </si>
  <si>
    <t xml:space="preserve">2 byte short address+ 1 byte sucurity state+8byte MAC,
on/off :the on/off state under this sucurity state,0x00=off,0x01=on
</t>
  </si>
  <si>
    <r>
      <rPr>
        <b/>
        <i/>
        <sz val="12"/>
        <rFont val="Times New Roman"/>
        <family val="1"/>
      </rPr>
      <t xml:space="preserve">update the dive firmware,from cloud or mobile to gateway ( </t>
    </r>
    <r>
      <rPr>
        <b/>
        <i/>
        <sz val="12"/>
        <color indexed="10"/>
        <rFont val="Times New Roman"/>
        <family val="1"/>
      </rPr>
      <t>reserve now</t>
    </r>
    <r>
      <rPr>
        <b/>
        <i/>
        <sz val="12"/>
        <rFont val="Times New Roman"/>
        <family val="1"/>
      </rPr>
      <t>)</t>
    </r>
  </si>
  <si>
    <t>short address</t>
  </si>
  <si>
    <t>pageNum/notifyflag</t>
  </si>
  <si>
    <t>0x0000               =notify flag that tell gateway that update device firmware will begin later
 0x0000-0xFFFF=the current package number
0xFFFF is end pagenum,for example the current pagenum is 0x0017 but it is end pagenum,so
just instead 0x0017 with 0xFFFF</t>
  </si>
  <si>
    <t>package</t>
  </si>
  <si>
    <t>256 Byte</t>
  </si>
  <si>
    <t>the data of current pakage</t>
  </si>
  <si>
    <t>pageNum/flag</t>
  </si>
  <si>
    <t xml:space="preserve"> 2Byte</t>
  </si>
  <si>
    <t>0x0000=erro,if mobile or cloud receive this ,they should not sent the update package to gateway
 0x0000-0xFFFF=the mobile 0r cloud should provide this package to gateway</t>
  </si>
  <si>
    <t>0x0000Away/Arm=0x01,Home/Arm=0x02,Disarm=0x03</t>
  </si>
  <si>
    <r>
      <rPr>
        <sz val="10"/>
        <color indexed="8"/>
        <rFont val="Times New Roman"/>
        <family val="1"/>
      </rPr>
      <t>Tell gateway to update the newvwesion firmware</t>
    </r>
    <r>
      <rPr>
        <sz val="10"/>
        <color indexed="8"/>
        <rFont val="宋体"/>
        <charset val="134"/>
      </rPr>
      <t>（</t>
    </r>
    <r>
      <rPr>
        <sz val="10"/>
        <color indexed="8"/>
        <rFont val="Times New Roman"/>
        <family val="1"/>
      </rPr>
      <t>send from cloud server to gateway</t>
    </r>
    <r>
      <rPr>
        <sz val="10"/>
        <color indexed="8"/>
        <rFont val="宋体"/>
        <charset val="134"/>
      </rPr>
      <t>）</t>
    </r>
  </si>
  <si>
    <t>void versionCheck (Uint16 versionNum);</t>
  </si>
  <si>
    <t>The new version num saved in cloud server</t>
  </si>
  <si>
    <t>Uint16 versionNum</t>
  </si>
  <si>
    <t xml:space="preserve">Start + Command ID + Length + ListLength </t>
  </si>
  <si>
    <t>2 byte</t>
  </si>
  <si>
    <t>version number</t>
  </si>
  <si>
    <t>sceneControl</t>
  </si>
  <si>
    <t>control the scenes</t>
  </si>
  <si>
    <t>0x001A</t>
  </si>
  <si>
    <t>what to oprate?
0x01=Store Scene
0x02=Recall Scene 
0x03=Turn Scene Devices Off
0x04=Remove Scene
0x05=Remove All Scenes</t>
  </si>
  <si>
    <t>uint8 sceneNum</t>
  </si>
  <si>
    <t>The scene number, from 0x01-0xFF.</t>
  </si>
  <si>
    <t>uint16 groupID</t>
  </si>
  <si>
    <t>group id, now is 0x0000</t>
  </si>
  <si>
    <t>uint8 *sAddr</t>
  </si>
  <si>
    <t>2*N Byte</t>
  </si>
  <si>
    <t>N=the number of lights in this scene</t>
  </si>
  <si>
    <t>reserver bytes</t>
  </si>
  <si>
    <t>32 Byte</t>
  </si>
  <si>
    <t>reserve for scene name, now keep 0xFF</t>
  </si>
  <si>
    <t>uint8 result</t>
  </si>
  <si>
    <t>0x01=ok,0x00=failt</t>
  </si>
  <si>
    <t>reserve bytes</t>
  </si>
  <si>
    <t>getGwHardwareVersion</t>
  </si>
  <si>
    <t>updBroadcast</t>
  </si>
  <si>
    <t>Char * udpBroadcast (void);</t>
  </si>
  <si>
    <t>The package sent to cellphone</t>
  </si>
  <si>
    <r>
      <rPr>
        <sz val="10"/>
        <color indexed="8"/>
        <rFont val="Times New Roman"/>
        <family val="1"/>
      </rPr>
      <t>Must ask CID from gateway when app 1</t>
    </r>
    <r>
      <rPr>
        <vertAlign val="superscript"/>
        <sz val="10"/>
        <color indexed="8"/>
        <rFont val="Times New Roman"/>
        <family val="1"/>
      </rPr>
      <t>st</t>
    </r>
    <r>
      <rPr>
        <sz val="10"/>
        <color indexed="8"/>
        <rFont val="Times New Roman"/>
        <family val="1"/>
      </rPr>
      <t xml:space="preserve">  start,and use this id to display customer logo,so cellphone must store </t>
    </r>
  </si>
  <si>
    <t>Customers’ logo named by CID</t>
  </si>
  <si>
    <t>char  *CIDReq(void);</t>
  </si>
  <si>
    <t>CID</t>
  </si>
  <si>
    <t>6 byte username and 6 byte password</t>
  </si>
  <si>
    <t>Uint8 *CID</t>
  </si>
  <si>
    <t>8 bytes CID</t>
  </si>
  <si>
    <t>Start + Command ID + Length+ ListLength+ Parameters</t>
  </si>
  <si>
    <t xml:space="preserve">Ask credential ( username/password) from gateway when first time start,store it in cellphone </t>
  </si>
  <si>
    <t>Ask credential ( username/password) from gateway when first time start</t>
  </si>
  <si>
    <t>char  *credentialAsk(void);</t>
  </si>
  <si>
    <t>credential</t>
  </si>
  <si>
    <r>
      <rPr>
        <sz val="10"/>
        <color indexed="10"/>
        <rFont val="Times New Roman"/>
        <family val="1"/>
      </rPr>
      <t>64</t>
    </r>
    <r>
      <rPr>
        <sz val="10"/>
        <color indexed="8"/>
        <rFont val="Times New Roman"/>
        <family val="1"/>
      </rPr>
      <t xml:space="preserve"> byte username and 6 byte password</t>
    </r>
  </si>
  <si>
    <t>Uint8 *credential</t>
  </si>
  <si>
    <r>
      <rPr>
        <b/>
        <i/>
        <sz val="11"/>
        <rFont val="Calibri"/>
        <family val="2"/>
      </rPr>
      <t>check whether the username send from cellphone is unique or not</t>
    </r>
    <r>
      <rPr>
        <b/>
        <i/>
        <sz val="11"/>
        <rFont val="宋体"/>
        <charset val="134"/>
      </rPr>
      <t>，</t>
    </r>
    <r>
      <rPr>
        <b/>
        <i/>
        <sz val="11"/>
        <rFont val="Calibri"/>
        <family val="2"/>
      </rPr>
      <t>this must send before usercredential</t>
    </r>
    <r>
      <rPr>
        <b/>
        <i/>
        <sz val="11"/>
        <rFont val="宋体"/>
        <charset val="134"/>
      </rPr>
      <t>（</t>
    </r>
    <r>
      <rPr>
        <b/>
        <i/>
        <sz val="11"/>
        <rFont val="Calibri"/>
        <family val="2"/>
      </rPr>
      <t>0x0012</t>
    </r>
    <r>
      <rPr>
        <b/>
        <i/>
        <sz val="11"/>
        <rFont val="宋体"/>
        <charset val="134"/>
      </rPr>
      <t>）</t>
    </r>
  </si>
  <si>
    <t>Uint8 *username</t>
  </si>
  <si>
    <r>
      <rPr>
        <sz val="10"/>
        <color indexed="10"/>
        <rFont val="Times New Roman"/>
        <family val="1"/>
      </rPr>
      <t>64</t>
    </r>
    <r>
      <rPr>
        <sz val="10"/>
        <rFont val="Times New Roman"/>
        <family val="1"/>
      </rPr>
      <t xml:space="preserve"> byte username</t>
    </r>
    <r>
      <rPr>
        <sz val="10"/>
        <rFont val="宋体"/>
        <charset val="134"/>
      </rPr>
      <t>（</t>
    </r>
    <r>
      <rPr>
        <sz val="10"/>
        <rFont val="Times New Roman"/>
        <family val="1"/>
      </rPr>
      <t>ASCII</t>
    </r>
    <r>
      <rPr>
        <sz val="10"/>
        <rFont val="宋体"/>
        <charset val="134"/>
      </rPr>
      <t>）</t>
    </r>
    <r>
      <rPr>
        <sz val="10"/>
        <rFont val="Times New Roman"/>
        <family val="1"/>
      </rPr>
      <t>+6 Bytes password (random by mobile)</t>
    </r>
  </si>
  <si>
    <t>Start + Command ID + Length + ListLength + Parameters</t>
  </si>
  <si>
    <t>uint8 flag</t>
  </si>
  <si>
    <r>
      <rPr>
        <sz val="10"/>
        <rFont val="Times New Roman"/>
        <family val="1"/>
      </rPr>
      <t>uinique=0x00</t>
    </r>
    <r>
      <rPr>
        <sz val="10"/>
        <rFont val="宋体"/>
        <charset val="134"/>
      </rPr>
      <t>，</t>
    </r>
    <r>
      <rPr>
        <sz val="10"/>
        <rFont val="Times New Roman"/>
        <family val="1"/>
      </rPr>
      <t>already has=0x01</t>
    </r>
  </si>
  <si>
    <t>uint8 *password</t>
  </si>
  <si>
    <r>
      <rPr>
        <sz val="10"/>
        <rFont val="Times New Roman"/>
        <family val="1"/>
      </rPr>
      <t>6 Byte</t>
    </r>
    <r>
      <rPr>
        <sz val="10"/>
        <rFont val="宋体"/>
        <charset val="134"/>
      </rPr>
      <t>，</t>
    </r>
    <r>
      <rPr>
        <sz val="10"/>
        <rFont val="Times New Roman"/>
        <family val="1"/>
      </rPr>
      <t>only valid when flag-=0x01</t>
    </r>
  </si>
  <si>
    <t>Start + Command ID + Length+ ListLength+Parameters</t>
  </si>
  <si>
    <r>
      <rPr>
        <b/>
        <i/>
        <sz val="11"/>
        <rFont val="Calibri"/>
        <family val="2"/>
      </rPr>
      <t>Send user login account ( username/password) to gateway</t>
    </r>
    <r>
      <rPr>
        <b/>
        <i/>
        <sz val="11"/>
        <rFont val="宋体"/>
        <charset val="134"/>
      </rPr>
      <t>，</t>
    </r>
    <r>
      <rPr>
        <b/>
        <i/>
        <sz val="11"/>
        <rFont val="Calibri"/>
        <family val="2"/>
      </rPr>
      <t>when first time connect to gateway</t>
    </r>
    <r>
      <rPr>
        <b/>
        <i/>
        <sz val="11"/>
        <rFont val="宋体"/>
        <charset val="134"/>
      </rPr>
      <t>，</t>
    </r>
    <r>
      <rPr>
        <b/>
        <i/>
        <sz val="11"/>
        <rFont val="Calibri"/>
        <family val="2"/>
      </rPr>
      <t>this account will pass to cloud server by gateway</t>
    </r>
    <r>
      <rPr>
        <b/>
        <i/>
        <sz val="11"/>
        <rFont val="宋体"/>
        <charset val="134"/>
      </rPr>
      <t>，</t>
    </r>
    <r>
      <rPr>
        <b/>
        <i/>
        <sz val="11"/>
        <rFont val="Calibri"/>
        <family val="2"/>
      </rPr>
      <t>then when cellphone want to connect to cloud server</t>
    </r>
    <r>
      <rPr>
        <b/>
        <i/>
        <sz val="11"/>
        <rFont val="宋体"/>
        <charset val="134"/>
      </rPr>
      <t>，</t>
    </r>
    <r>
      <rPr>
        <b/>
        <i/>
        <sz val="11"/>
        <rFont val="Calibri"/>
        <family val="2"/>
      </rPr>
      <t>cellphone should send this to cloud server</t>
    </r>
    <r>
      <rPr>
        <b/>
        <i/>
        <sz val="11"/>
        <rFont val="宋体"/>
        <charset val="134"/>
      </rPr>
      <t>，</t>
    </r>
    <r>
      <rPr>
        <b/>
        <i/>
        <sz val="11"/>
        <rFont val="Calibri"/>
        <family val="2"/>
      </rPr>
      <t>and then cloud server decide whether allowed this cellphone aceess or not</t>
    </r>
    <r>
      <rPr>
        <b/>
        <i/>
        <sz val="11"/>
        <rFont val="宋体"/>
        <charset val="134"/>
      </rPr>
      <t>。（</t>
    </r>
    <r>
      <rPr>
        <b/>
        <i/>
        <sz val="11"/>
        <rFont val="Calibri"/>
        <family val="2"/>
      </rPr>
      <t>only need to send when user have a screen to select “Disable previous device” or“Continue to use both devices”on cellphone</t>
    </r>
    <r>
      <rPr>
        <b/>
        <i/>
        <sz val="11"/>
        <rFont val="宋体"/>
        <charset val="134"/>
      </rPr>
      <t>）</t>
    </r>
    <r>
      <rPr>
        <b/>
        <i/>
        <sz val="11"/>
        <rFont val="Calibri"/>
        <family val="2"/>
      </rPr>
      <t xml:space="preserve"> </t>
    </r>
  </si>
  <si>
    <r>
      <rPr>
        <sz val="10"/>
        <rFont val="Times New Roman"/>
        <family val="1"/>
      </rPr>
      <t>Send user login account ( username/password) to gateway</t>
    </r>
    <r>
      <rPr>
        <sz val="10"/>
        <rFont val="宋体"/>
        <charset val="134"/>
      </rPr>
      <t>，</t>
    </r>
    <r>
      <rPr>
        <sz val="10"/>
        <rFont val="Times New Roman"/>
        <family val="1"/>
      </rPr>
      <t>when first time connect to gateway</t>
    </r>
    <r>
      <rPr>
        <sz val="10"/>
        <rFont val="宋体"/>
        <charset val="134"/>
      </rPr>
      <t>，</t>
    </r>
    <r>
      <rPr>
        <sz val="10"/>
        <rFont val="Times New Roman"/>
        <family val="1"/>
      </rPr>
      <t>this account will pass to cloud server by gateway</t>
    </r>
    <r>
      <rPr>
        <sz val="10"/>
        <rFont val="宋体"/>
        <charset val="134"/>
      </rPr>
      <t>，</t>
    </r>
    <r>
      <rPr>
        <sz val="10"/>
        <rFont val="Times New Roman"/>
        <family val="1"/>
      </rPr>
      <t>then when cellphone want to connect to cloud server</t>
    </r>
    <r>
      <rPr>
        <sz val="10"/>
        <rFont val="宋体"/>
        <charset val="134"/>
      </rPr>
      <t>，</t>
    </r>
    <r>
      <rPr>
        <sz val="10"/>
        <rFont val="Times New Roman"/>
        <family val="1"/>
      </rPr>
      <t>cellphone should send this to cloud server</t>
    </r>
    <r>
      <rPr>
        <sz val="10"/>
        <rFont val="宋体"/>
        <charset val="134"/>
      </rPr>
      <t>，</t>
    </r>
    <r>
      <rPr>
        <sz val="10"/>
        <rFont val="Times New Roman"/>
        <family val="1"/>
      </rPr>
      <t>and then cloud server decide whether allowed this cellphone aceess or not</t>
    </r>
    <r>
      <rPr>
        <sz val="10"/>
        <rFont val="宋体"/>
        <charset val="134"/>
      </rPr>
      <t>。</t>
    </r>
  </si>
  <si>
    <t>void  userCredential(uint8 *credential);</t>
  </si>
  <si>
    <t>Null</t>
  </si>
  <si>
    <r>
      <rPr>
        <sz val="11"/>
        <rFont val="宋体"/>
        <charset val="134"/>
      </rPr>
      <t>uinique=0x00</t>
    </r>
    <r>
      <rPr>
        <sz val="10"/>
        <rFont val="宋体"/>
        <charset val="134"/>
      </rPr>
      <t>，</t>
    </r>
    <r>
      <rPr>
        <sz val="10"/>
        <rFont val="Times New Roman"/>
        <family val="1"/>
      </rPr>
      <t>already has=0x01</t>
    </r>
  </si>
  <si>
    <t>*credential</t>
  </si>
  <si>
    <t xml:space="preserve">16 byte username and 6 byte password </t>
  </si>
  <si>
    <r>
      <rPr>
        <sz val="10"/>
        <rFont val="Times New Roman"/>
        <family val="1"/>
      </rPr>
      <t>Disable previous device=0x00</t>
    </r>
    <r>
      <rPr>
        <sz val="10"/>
        <rFont val="宋体"/>
        <charset val="134"/>
      </rPr>
      <t>，</t>
    </r>
    <r>
      <rPr>
        <sz val="10"/>
        <rFont val="Times New Roman"/>
        <family val="1"/>
      </rPr>
      <t>Continue to use both devices=0x01</t>
    </r>
  </si>
  <si>
    <t>Uint8 *account</t>
  </si>
  <si>
    <r>
      <rPr>
        <sz val="10"/>
        <color indexed="10"/>
        <rFont val="Times New Roman"/>
        <family val="1"/>
      </rPr>
      <t>64</t>
    </r>
    <r>
      <rPr>
        <sz val="10"/>
        <rFont val="Times New Roman"/>
        <family val="1"/>
      </rPr>
      <t xml:space="preserve"> byte username and 6 byte password</t>
    </r>
  </si>
  <si>
    <t>Start + Command ID + Length+ ListLength</t>
  </si>
  <si>
    <r>
      <rPr>
        <b/>
        <i/>
        <sz val="11"/>
        <rFont val="Calibri"/>
        <family val="2"/>
      </rPr>
      <t>Send cellphone information to gateway</t>
    </r>
    <r>
      <rPr>
        <b/>
        <i/>
        <sz val="11"/>
        <rFont val="宋体"/>
        <charset val="134"/>
      </rPr>
      <t>，</t>
    </r>
    <r>
      <rPr>
        <b/>
        <i/>
        <sz val="11"/>
        <rFont val="Calibri"/>
        <family val="2"/>
      </rPr>
      <t>when first time connect to gateway</t>
    </r>
    <r>
      <rPr>
        <b/>
        <i/>
        <sz val="11"/>
        <rFont val="宋体"/>
        <charset val="134"/>
      </rPr>
      <t>，</t>
    </r>
    <r>
      <rPr>
        <b/>
        <i/>
        <sz val="11"/>
        <rFont val="Calibri"/>
        <family val="2"/>
      </rPr>
      <t>include</t>
    </r>
    <r>
      <rPr>
        <b/>
        <i/>
        <sz val="11"/>
        <rFont val="宋体"/>
        <charset val="134"/>
      </rPr>
      <t>（</t>
    </r>
    <r>
      <rPr>
        <b/>
        <i/>
        <sz val="11"/>
        <rFont val="Calibri"/>
        <family val="2"/>
      </rPr>
      <t>os type</t>
    </r>
    <r>
      <rPr>
        <b/>
        <i/>
        <sz val="11"/>
        <rFont val="宋体"/>
        <charset val="134"/>
      </rPr>
      <t>，</t>
    </r>
    <r>
      <rPr>
        <b/>
        <i/>
        <sz val="11"/>
        <rFont val="Calibri"/>
        <family val="2"/>
      </rPr>
      <t>os version</t>
    </r>
    <r>
      <rPr>
        <b/>
        <i/>
        <sz val="11"/>
        <rFont val="宋体"/>
        <charset val="134"/>
      </rPr>
      <t>，</t>
    </r>
    <r>
      <rPr>
        <b/>
        <i/>
        <sz val="11"/>
        <rFont val="Calibri"/>
        <family val="2"/>
      </rPr>
      <t>language</t>
    </r>
    <r>
      <rPr>
        <b/>
        <i/>
        <sz val="11"/>
        <rFont val="宋体"/>
        <charset val="134"/>
      </rPr>
      <t>）</t>
    </r>
    <r>
      <rPr>
        <b/>
        <i/>
        <sz val="11"/>
        <rFont val="Calibri"/>
        <family val="2"/>
      </rPr>
      <t xml:space="preserve"> </t>
    </r>
  </si>
  <si>
    <t>0x0018</t>
  </si>
  <si>
    <t>uint8 osType</t>
  </si>
  <si>
    <r>
      <rPr>
        <sz val="10"/>
        <rFont val="Times New Roman"/>
        <family val="1"/>
      </rPr>
      <t>1=ios</t>
    </r>
    <r>
      <rPr>
        <sz val="10"/>
        <rFont val="宋体"/>
        <charset val="134"/>
      </rPr>
      <t>，</t>
    </r>
    <r>
      <rPr>
        <sz val="10"/>
        <rFont val="Times New Roman"/>
        <family val="1"/>
      </rPr>
      <t>2=android</t>
    </r>
    <r>
      <rPr>
        <sz val="10"/>
        <rFont val="宋体"/>
        <charset val="134"/>
      </rPr>
      <t>，</t>
    </r>
    <r>
      <rPr>
        <sz val="10"/>
        <rFont val="Times New Roman"/>
        <family val="1"/>
      </rPr>
      <t>3=windows</t>
    </r>
    <r>
      <rPr>
        <sz val="10"/>
        <rFont val="宋体"/>
        <charset val="134"/>
      </rPr>
      <t>，</t>
    </r>
    <r>
      <rPr>
        <sz val="10"/>
        <rFont val="Times New Roman"/>
        <family val="1"/>
      </rPr>
      <t>4=blackberry, all others reserved</t>
    </r>
  </si>
  <si>
    <t>uint8 osVersion</t>
  </si>
  <si>
    <r>
      <rPr>
        <sz val="10"/>
        <rFont val="Times New Roman"/>
        <family val="1"/>
      </rPr>
      <t>for example</t>
    </r>
    <r>
      <rPr>
        <sz val="10"/>
        <rFont val="宋体"/>
        <charset val="134"/>
      </rPr>
      <t>，</t>
    </r>
    <r>
      <rPr>
        <sz val="10"/>
        <rFont val="Times New Roman"/>
        <family val="1"/>
      </rPr>
      <t>ios 7.1 osVersion is 0x71</t>
    </r>
    <r>
      <rPr>
        <sz val="10"/>
        <rFont val="宋体"/>
        <charset val="134"/>
      </rPr>
      <t>，</t>
    </r>
    <r>
      <rPr>
        <sz val="10"/>
        <rFont val="Times New Roman"/>
        <family val="1"/>
      </rPr>
      <t>android 2.3 osVersion is 0x23</t>
    </r>
  </si>
  <si>
    <t>Uint8 language</t>
  </si>
  <si>
    <r>
      <rPr>
        <sz val="10"/>
        <rFont val="Times New Roman"/>
        <family val="1"/>
      </rPr>
      <t>1=English</t>
    </r>
    <r>
      <rPr>
        <sz val="10"/>
        <rFont val="宋体"/>
        <charset val="134"/>
      </rPr>
      <t>，</t>
    </r>
    <r>
      <rPr>
        <sz val="10"/>
        <rFont val="Times New Roman"/>
        <family val="1"/>
      </rPr>
      <t>2=Chinese, all others reserved</t>
    </r>
  </si>
  <si>
    <t>Uint8 rsrvd</t>
  </si>
  <si>
    <t>Reserved for future use</t>
  </si>
  <si>
    <t>Check the gateway if the gateway is connected or not Periodicly</t>
  </si>
  <si>
    <t>void  Ping(void);</t>
  </si>
  <si>
    <t>Send username/password from gateway to cloud server</t>
  </si>
  <si>
    <t>char  gatewayCredential(uint8 *credential);</t>
  </si>
  <si>
    <t>1=ok,0=erro</t>
  </si>
  <si>
    <t xml:space="preserve">6 byte username and 6 byte password </t>
  </si>
  <si>
    <t xml:space="preserve">Start + Command ID + Length + ListLength+ Parameters </t>
  </si>
  <si>
    <t>Char flag</t>
  </si>
  <si>
    <r>
      <rPr>
        <b/>
        <i/>
        <sz val="11"/>
        <color indexed="62"/>
        <rFont val="Times New Roman"/>
        <family val="1"/>
      </rPr>
      <t>receive user login account ( username/password) from gateway</t>
    </r>
    <r>
      <rPr>
        <b/>
        <i/>
        <sz val="11"/>
        <color indexed="62"/>
        <rFont val="SimSun"/>
        <charset val="134"/>
      </rPr>
      <t>，</t>
    </r>
    <r>
      <rPr>
        <b/>
        <i/>
        <sz val="11"/>
        <color indexed="62"/>
        <rFont val="Times New Roman"/>
        <family val="1"/>
      </rPr>
      <t xml:space="preserve"> It is generate by cellphone</t>
    </r>
    <r>
      <rPr>
        <b/>
        <i/>
        <sz val="11"/>
        <color indexed="62"/>
        <rFont val="SimSun"/>
        <charset val="134"/>
      </rPr>
      <t>，</t>
    </r>
    <r>
      <rPr>
        <b/>
        <i/>
        <sz val="11"/>
        <color indexed="62"/>
        <rFont val="Times New Roman"/>
        <family val="1"/>
      </rPr>
      <t>and put forward to cloud server</t>
    </r>
    <r>
      <rPr>
        <b/>
        <i/>
        <sz val="11"/>
        <color indexed="62"/>
        <rFont val="SimSun"/>
        <charset val="134"/>
      </rPr>
      <t>，</t>
    </r>
    <r>
      <rPr>
        <b/>
        <i/>
        <sz val="11"/>
        <color indexed="62"/>
        <rFont val="Times New Roman"/>
        <family val="1"/>
      </rPr>
      <t>then cloud server save this account to verify whether let a cloud server to access or not</t>
    </r>
  </si>
  <si>
    <r>
      <rPr>
        <sz val="10"/>
        <color indexed="8"/>
        <rFont val="Times New Roman"/>
        <family val="1"/>
      </rPr>
      <t>receive user login account ( username/password) from gateway</t>
    </r>
    <r>
      <rPr>
        <sz val="10"/>
        <color indexed="8"/>
        <rFont val="SimSun"/>
        <charset val="134"/>
      </rPr>
      <t>，</t>
    </r>
    <r>
      <rPr>
        <sz val="10"/>
        <color indexed="8"/>
        <rFont val="Times New Roman"/>
        <family val="1"/>
      </rPr>
      <t xml:space="preserve"> It is generate by cellphone</t>
    </r>
    <r>
      <rPr>
        <sz val="10"/>
        <color indexed="8"/>
        <rFont val="SimSun"/>
        <charset val="134"/>
      </rPr>
      <t>，</t>
    </r>
    <r>
      <rPr>
        <sz val="10"/>
        <color indexed="8"/>
        <rFont val="Times New Roman"/>
        <family val="1"/>
      </rPr>
      <t>and put forward to cloud server</t>
    </r>
    <r>
      <rPr>
        <sz val="10"/>
        <color indexed="8"/>
        <rFont val="SimSun"/>
        <charset val="134"/>
      </rPr>
      <t>，</t>
    </r>
    <r>
      <rPr>
        <sz val="10"/>
        <color indexed="8"/>
        <rFont val="Times New Roman"/>
        <family val="1"/>
      </rPr>
      <t>then cloud server save this account to verify whether let a cloud server to access or not</t>
    </r>
  </si>
  <si>
    <t>void  userCredentialUpdate(uint8 *credential);</t>
  </si>
  <si>
    <r>
      <rPr>
        <sz val="10"/>
        <color indexed="10"/>
        <rFont val="Times New Roman"/>
        <family val="1"/>
      </rPr>
      <t>6 4</t>
    </r>
    <r>
      <rPr>
        <sz val="10"/>
        <color indexed="8"/>
        <rFont val="Times New Roman"/>
        <family val="1"/>
      </rPr>
      <t xml:space="preserve">byte username and 6 byte password </t>
    </r>
  </si>
  <si>
    <r>
      <rPr>
        <sz val="10"/>
        <color indexed="10"/>
        <rFont val="Times New Roman"/>
        <family val="1"/>
      </rPr>
      <t>6 4</t>
    </r>
    <r>
      <rPr>
        <sz val="10"/>
        <color indexed="8"/>
        <rFont val="Times New Roman"/>
        <family val="1"/>
      </rPr>
      <t>byte username and 6 byte password</t>
    </r>
  </si>
  <si>
    <t>Void</t>
  </si>
  <si>
    <t>Update gateway firmware after get a new version after use versioncheck API</t>
  </si>
  <si>
    <t>char  softUpdate(int pagenum,uint8* package);</t>
  </si>
  <si>
    <t xml:space="preserve">1=previous page receive ok, 0=previous page not receive </t>
  </si>
  <si>
    <t>Page num</t>
  </si>
  <si>
    <t>Which page now send,0xFFFFFFFF=last page(update complete)</t>
  </si>
  <si>
    <t>int  pageNum</t>
  </si>
  <si>
    <t>The page gateway want to get.</t>
  </si>
  <si>
    <t>*package</t>
  </si>
  <si>
    <t>256byte,which is a page from firmware file.</t>
  </si>
  <si>
    <t>Uint8 * package</t>
  </si>
  <si>
    <t>256 byte,which is a page from firmware file.</t>
  </si>
  <si>
    <t>Send cellphone information from gateway to cloud</t>
  </si>
  <si>
    <t>deviceID</t>
  </si>
  <si>
    <t>device type</t>
  </si>
  <si>
    <t>2=temperature  sensor ,3=door sensor,4=pir sensor</t>
  </si>
  <si>
    <t xml:space="preserve">Current system status </t>
  </si>
  <si>
    <t>device state</t>
  </si>
  <si>
    <r>
      <t>1=Security System Warning</t>
    </r>
    <r>
      <rPr>
        <sz val="10"/>
        <color indexed="8"/>
        <rFont val="宋体"/>
        <charset val="134"/>
      </rPr>
      <t>，</t>
    </r>
    <r>
      <rPr>
        <sz val="10"/>
        <color indexed="8"/>
        <rFont val="Times New Roman"/>
        <family val="1"/>
      </rPr>
      <t>2=Security System Information</t>
    </r>
    <r>
      <rPr>
        <sz val="10"/>
        <color indexed="8"/>
        <rFont val="宋体"/>
        <charset val="134"/>
      </rPr>
      <t>，</t>
    </r>
    <r>
      <rPr>
        <sz val="10"/>
        <color indexed="8"/>
        <rFont val="Times New Roman"/>
        <family val="1"/>
      </rPr>
      <t>3=Security System Error</t>
    </r>
    <r>
      <rPr>
        <sz val="10"/>
        <color indexed="8"/>
        <rFont val="宋体"/>
        <charset val="134"/>
      </rPr>
      <t>，</t>
    </r>
    <r>
      <rPr>
        <sz val="10"/>
        <color indexed="8"/>
        <rFont val="Times New Roman"/>
        <family val="1"/>
      </rPr>
      <t>4=Home Automation Alert</t>
    </r>
    <r>
      <rPr>
        <sz val="10"/>
        <color indexed="8"/>
        <rFont val="宋体"/>
        <charset val="134"/>
      </rPr>
      <t>，</t>
    </r>
    <r>
      <rPr>
        <sz val="10"/>
        <color indexed="8"/>
        <rFont val="Times New Roman"/>
        <family val="1"/>
      </rPr>
      <t>5=General Alert,6=Update Available</t>
    </r>
  </si>
  <si>
    <t>8 Byte</t>
  </si>
  <si>
    <t>Start + Command ID + Length+ ListLength + parameters</t>
  </si>
  <si>
    <t xml:space="preserve"> single device periodically report command when it was alive.</t>
  </si>
  <si>
    <t>2bytes</t>
  </si>
  <si>
    <t>Device Info</t>
  </si>
  <si>
    <t>1bytes</t>
  </si>
  <si>
    <t xml:space="preserve">Device_Type </t>
  </si>
  <si>
    <t>8Bytes</t>
  </si>
  <si>
    <r>
      <rPr>
        <b/>
        <i/>
        <sz val="11"/>
        <rFont val="Calibri"/>
        <family val="2"/>
      </rPr>
      <t>Cellphone Send user login account ( username/password) to cloud server</t>
    </r>
    <r>
      <rPr>
        <b/>
        <i/>
        <sz val="11"/>
        <rFont val="宋体"/>
        <charset val="134"/>
      </rPr>
      <t>，</t>
    </r>
    <r>
      <rPr>
        <b/>
        <i/>
        <sz val="11"/>
        <rFont val="Calibri"/>
        <family val="2"/>
      </rPr>
      <t xml:space="preserve"> cloud server will decide whether allowed this cellphone aceess or not</t>
    </r>
    <r>
      <rPr>
        <b/>
        <i/>
        <sz val="11"/>
        <rFont val="宋体"/>
        <charset val="134"/>
      </rPr>
      <t>。</t>
    </r>
    <r>
      <rPr>
        <b/>
        <i/>
        <sz val="11"/>
        <rFont val="Calibri"/>
        <family val="2"/>
      </rPr>
      <t xml:space="preserve">  </t>
    </r>
  </si>
  <si>
    <r>
      <rPr>
        <sz val="10"/>
        <rFont val="Times New Roman"/>
        <family val="1"/>
      </rPr>
      <t>Cellphone Send user login account ( username/password) to cloud server</t>
    </r>
    <r>
      <rPr>
        <sz val="10"/>
        <rFont val="宋体"/>
        <charset val="134"/>
      </rPr>
      <t>，</t>
    </r>
    <r>
      <rPr>
        <sz val="10"/>
        <rFont val="Times New Roman"/>
        <family val="1"/>
      </rPr>
      <t xml:space="preserve"> cloud server will decide whether allowed this cellphone aceess or not</t>
    </r>
    <r>
      <rPr>
        <sz val="10"/>
        <rFont val="宋体"/>
        <charset val="134"/>
      </rPr>
      <t>。</t>
    </r>
    <r>
      <rPr>
        <sz val="10"/>
        <rFont val="Times New Roman"/>
        <family val="1"/>
      </rPr>
      <t xml:space="preserve"> </t>
    </r>
  </si>
  <si>
    <r>
      <rPr>
        <sz val="10"/>
        <color indexed="10"/>
        <rFont val="Times New Roman"/>
        <family val="1"/>
      </rPr>
      <t>64</t>
    </r>
    <r>
      <rPr>
        <sz val="10"/>
        <rFont val="Times New Roman"/>
        <family val="1"/>
      </rPr>
      <t xml:space="preserve"> byte username and 6 byte password </t>
    </r>
  </si>
  <si>
    <t>64 bytes</t>
  </si>
  <si>
    <t>username</t>
  </si>
  <si>
    <t>Uint8 *password</t>
  </si>
  <si>
    <t>6 bytes</t>
  </si>
  <si>
    <t>user password</t>
  </si>
  <si>
    <t>Uint8 *gatewayID</t>
  </si>
  <si>
    <t>gatewayID</t>
  </si>
  <si>
    <t>Uint8 *passcode</t>
  </si>
  <si>
    <t>gateway passcode</t>
  </si>
  <si>
    <r>
      <rPr>
        <b/>
        <i/>
        <sz val="10"/>
        <rFont val="Times New Roman"/>
        <family val="1"/>
      </rPr>
      <t>send credentials  stored in cellphone to cloud server</t>
    </r>
    <r>
      <rPr>
        <b/>
        <i/>
        <sz val="10"/>
        <rFont val="宋体"/>
        <charset val="134"/>
      </rPr>
      <t>，</t>
    </r>
    <r>
      <rPr>
        <b/>
        <i/>
        <sz val="10"/>
        <rFont val="Times New Roman"/>
        <family val="1"/>
      </rPr>
      <t>and cloud server will return crential numeber and credentials that which he can found in database</t>
    </r>
    <r>
      <rPr>
        <b/>
        <i/>
        <sz val="10"/>
        <rFont val="宋体"/>
        <charset val="134"/>
      </rPr>
      <t>。</t>
    </r>
  </si>
  <si>
    <t xml:space="preserve">Choose gateways to setup when cellphone connect cloud server </t>
  </si>
  <si>
    <t>char  gatewayEnum(uint8 *credential);</t>
  </si>
  <si>
    <t>1=connect ok,0=connect erro</t>
  </si>
  <si>
    <t>Char num</t>
  </si>
  <si>
    <t>number of credential stored in cellphone flash</t>
  </si>
  <si>
    <t>num*12 bytes (6 byte username and 6 byte password )</t>
  </si>
  <si>
    <t>Uint8  number</t>
  </si>
  <si>
    <t>the number of credentials cloud found.</t>
  </si>
  <si>
    <t>uint8 *credential</t>
  </si>
  <si>
    <r>
      <rPr>
        <sz val="10"/>
        <rFont val="Times New Roman"/>
        <family val="1"/>
      </rPr>
      <t>12Bytes(6 byte username and 6 byte password )</t>
    </r>
    <r>
      <rPr>
        <sz val="10"/>
        <rFont val="宋体"/>
        <charset val="134"/>
      </rPr>
      <t>，</t>
    </r>
    <r>
      <rPr>
        <sz val="10"/>
        <rFont val="Times New Roman"/>
        <family val="1"/>
      </rPr>
      <t xml:space="preserve">the credential of gateway cellphone choose to control </t>
    </r>
  </si>
  <si>
    <t>Uint8 *diveToken</t>
  </si>
  <si>
    <t>32 byte deviceToken</t>
  </si>
  <si>
    <t>Uint8 *reservedField</t>
  </si>
  <si>
    <t>8 byte reserved for later use</t>
  </si>
  <si>
    <t>Get firmware vervion that stored in cloud</t>
  </si>
  <si>
    <t>8 Byte costomer ID</t>
  </si>
  <si>
    <t>Schedule an alarm or timer on the cloud</t>
  </si>
  <si>
    <t>Alarm or timer</t>
  </si>
  <si>
    <t>0x00: Alarm
0x01: Timer</t>
  </si>
  <si>
    <t>Operation</t>
  </si>
  <si>
    <t>0x00: Create a new schedule
0x01: Edit an existing schedule
0x02: delete an existing schedule</t>
  </si>
  <si>
    <t>Schedule ID</t>
  </si>
  <si>
    <t>Identification number of existing schedule to edit or delete, range 0x01-0x14 (20 possible schedules).
If Operation type is "Create a new schedule", then Schedule ID should be 0x00 so that the ID can be automatically assigned.</t>
  </si>
  <si>
    <t>Schedule Name</t>
  </si>
  <si>
    <t>20 Bytes</t>
  </si>
  <si>
    <t>20-character string defining the name of the schedule</t>
  </si>
  <si>
    <t>Schedule Action</t>
  </si>
  <si>
    <t>Defines what action is performed when the alarm or timer is triggered.
0x00: Set Scene On
0x01: Set Scene Off
0x02: Set Security State
0x03: Turn On
0x04: Turn Off
0x05: Toggle Power
0x06: Set a Value</t>
  </si>
  <si>
    <t>Target Type</t>
  </si>
  <si>
    <t>Type of target to be set when schedule is triggered.
0x00: Scene
0x01: Security State
0x02: Group
0x03: Device</t>
  </si>
  <si>
    <t>Target ID</t>
  </si>
  <si>
    <t xml:space="preserve">Identification number of target depending on Target Type.
Target Type 0x00: Scene ID
Target Type 0x01: Away/Arm: 0x0001, Home/Arm: 0x0002, Disarm: 0x0003
Target Type 0x02: Group ID
Target Type 0x03: Device sAddr </t>
  </si>
  <si>
    <t>Target Value</t>
  </si>
  <si>
    <t>8 Bytes</t>
  </si>
  <si>
    <t>Target Type-specific value to be set on target device when Schedule Action==0x06 (Set a Value).
Lighting: {Red, Green, Blue, Luminance}
Thermostat: Target temperature</t>
  </si>
  <si>
    <t>Set Time</t>
  </si>
  <si>
    <t>4 Byte</t>
  </si>
  <si>
    <t>Alarm Mode: Upper two bytes define the hour, lower two bytes define the minute. 24-hour mode based on Greenwich Mean Time (GMT).
Timer Mode: All four bytes define the countdown time in seconds. Random must be set to 0x0000.</t>
  </si>
  <si>
    <t>Gradual</t>
  </si>
  <si>
    <t>Turn a device on immediately or slowly over a period of time.
0x00: Immediately
0x01: Slowly over three minutes
0x02: Very slowly over nine minutes</t>
  </si>
  <si>
    <t>Repeat</t>
  </si>
  <si>
    <t>7 Bytes</t>
  </si>
  <si>
    <t>Set days of the week to repeat the Alarm. Only valid when it is a Alarm. A day with a value of 0x01 will set the alarm on this day. A day with a value of 0x00 will not be set on this day.
Byte 0 (LSB): Monday
Byte 1: Tuesday
Byte 2: Wednesday
Byte 3: Thursday
Byte 4: Friday
Byte 5: Saturday
Byte 6 (MSB): Sunday</t>
  </si>
  <si>
    <t>Random</t>
  </si>
  <si>
    <t>Only valid for Alarms.
0x00: Trigger at exactly the Set Time
0x01: Trigger at the Set Time + a random value between 0 and 30 minutes</t>
  </si>
  <si>
    <t>Assigned Schedule ID</t>
  </si>
  <si>
    <t>Identification number for newly created Schedule. If 0x00 then there was an error creating the Schedule.</t>
  </si>
  <si>
    <t>Retrieve the list of active schedules</t>
  </si>
  <si>
    <t>None</t>
  </si>
  <si>
    <t>Number of active schedules</t>
  </si>
  <si>
    <t>N * 1 Byte</t>
  </si>
  <si>
    <t>Identification number of active schedule (1 byte per active schedule ID)</t>
  </si>
  <si>
    <t>Retrieve the details for an active schedule</t>
  </si>
  <si>
    <t>Identification number for active schedule to be retrieved.</t>
  </si>
  <si>
    <t>Standard command format</t>
  </si>
  <si>
    <t>Length</t>
  </si>
  <si>
    <t>Data
(Length
depends
on command)</t>
  </si>
  <si>
    <t>FCS</t>
  </si>
  <si>
    <t>End</t>
  </si>
  <si>
    <t>Field</t>
  </si>
  <si>
    <t>Bytes</t>
  </si>
  <si>
    <t>Values</t>
  </si>
  <si>
    <t>Start of command packet</t>
  </si>
  <si>
    <t>Request: FE 00, Response: FE 01</t>
  </si>
  <si>
    <t>Command packet ID</t>
  </si>
  <si>
    <t>Length of command packet</t>
  </si>
  <si>
    <t>Length of the Data field</t>
  </si>
  <si>
    <t>Length of list</t>
  </si>
  <si>
    <t>Data</t>
  </si>
  <si>
    <t>Payload of command packet</t>
  </si>
  <si>
    <t>Frame check sequence</t>
  </si>
  <si>
    <t>Calculated with an XOR of all bytes between Command ID and Data, inclusive. Marked in blue.</t>
  </si>
  <si>
    <t>End of command packet</t>
  </si>
  <si>
    <t>00 FF</t>
  </si>
  <si>
    <t>Concatenated Packet Format</t>
  </si>
  <si>
    <t>Username
(64 bytes)</t>
  </si>
  <si>
    <t>User password</t>
  </si>
  <si>
    <t>Gateway passcode</t>
  </si>
  <si>
    <t>Embedded
Standard
Command
(Length
determined
by command)</t>
  </si>
  <si>
    <t>concatenatedPacket: E0 00</t>
  </si>
  <si>
    <t>Length of the Data field = 70 bytes user credentials + 12 bytes gateway credentials + embedded command</t>
  </si>
  <si>
    <t>00 00</t>
  </si>
  <si>
    <t>User's email address</t>
  </si>
  <si>
    <t>User's password</t>
  </si>
  <si>
    <t>Embedded command</t>
  </si>
  <si>
    <t>The entire Standard Command as defined above, including Start, FCS, and End bytes.</t>
  </si>
  <si>
    <t>Examples</t>
  </si>
  <si>
    <t>gatewayCredentialGc (request)</t>
  </si>
  <si>
    <t>Gateway
Passcode</t>
  </si>
  <si>
    <t>gatewayCredentialGc (response)</t>
  </si>
  <si>
    <t>deviceSwitch (request)</t>
  </si>
  <si>
    <t>Short
Address</t>
  </si>
  <si>
    <t>Device Type</t>
  </si>
  <si>
    <t>deviceSwitch (response/success)</t>
  </si>
  <si>
    <t>deviceSwitch (response/failure)</t>
  </si>
  <si>
    <t>lightsDim (request with list)</t>
  </si>
  <si>
    <t>Level</t>
  </si>
  <si>
    <t>Short
Address 0</t>
  </si>
  <si>
    <t>Short
Address 1</t>
  </si>
  <si>
    <t>Short
Address 2</t>
  </si>
  <si>
    <t>lightsDim (response with list and two failures)</t>
  </si>
  <si>
    <t>userCredentialMc (request)</t>
  </si>
  <si>
    <t>concatenatedPacket (embedded deviceSwitch request)</t>
  </si>
  <si>
    <t>Embedded
Start</t>
  </si>
  <si>
    <t>Embedded
Command ID</t>
  </si>
  <si>
    <t>Embedded
Length</t>
  </si>
  <si>
    <t>Embedded
ListLength</t>
  </si>
  <si>
    <t>Embedded
Flag</t>
  </si>
  <si>
    <t>Embedded
Short
Address</t>
  </si>
  <si>
    <t>Embedded
Device Type</t>
  </si>
  <si>
    <t>Embedded
FCS</t>
  </si>
  <si>
    <t>Embedded
End</t>
  </si>
  <si>
    <t>6d62636a67696f6e62606662FFFFFFFFFFFFF….FFFFFFFFF</t>
  </si>
  <si>
    <t>A0</t>
  </si>
  <si>
    <t>A1</t>
  </si>
  <si>
    <t>A2</t>
  </si>
  <si>
    <t>A3</t>
  </si>
  <si>
    <t>A4</t>
  </si>
  <si>
    <t>A5</t>
  </si>
  <si>
    <t>Embedded Command (deviceSwitch)</t>
  </si>
  <si>
    <t>concatenatedPacket (embedded lightsColor request - this is the longest packet defined)</t>
  </si>
  <si>
    <t>Embedded
R</t>
  </si>
  <si>
    <t>Embedded
G</t>
  </si>
  <si>
    <t>Embedded
B</t>
  </si>
  <si>
    <t>Embedded
Short Address</t>
  </si>
  <si>
    <t>Embedded
nAddr</t>
  </si>
  <si>
    <t>Embedded Command (lightsColor with 125 device list)</t>
  </si>
  <si>
    <t>Describe for the device update process:</t>
  </si>
  <si>
    <t>This process hen a cloud or a mobile want to update firmware for a device under a certain gateway</t>
  </si>
  <si>
    <t>Mobile or cloud should tell which device will update to gateway first</t>
  </si>
  <si>
    <t>If gateway find this device and confirm no erro will happen now，it will response a 0x0001-0xFFFF，it is pagenum that gateway want to get currently</t>
  </si>
  <si>
    <t xml:space="preserve">If gateway don't find this device or some erro will happen，it will response a 0x0000,at this state mobile or cloud should not send update package </t>
  </si>
  <si>
    <t>The update pakage has 256 bytes</t>
  </si>
  <si>
    <t>0xFFFF is the last/end pakageNum flag,for example if the current pageNum is 0x0017,but cloud or mobile knows that the current page is the end of thefirmware</t>
  </si>
  <si>
    <t>just instead 0x0017 with 0xFFFF and send to gateway.</t>
  </si>
  <si>
    <t>There are two types of credentials:</t>
  </si>
  <si>
    <t>Gateway Credentials</t>
  </si>
  <si>
    <t>Used to authenticate a specific gateway</t>
  </si>
  <si>
    <t>User Credentials</t>
  </si>
  <si>
    <t>Used to authenticate a specific user</t>
  </si>
  <si>
    <t>Basic credential sharing process:</t>
  </si>
  <si>
    <t>Gateway is powered on</t>
  </si>
  <si>
    <t>Gateway searches for cloud server and finds it</t>
  </si>
  <si>
    <t>Gateway uses "gatewayCredentialGc" command to send the gateway credentials to the cloud server, which stores them for later use</t>
  </si>
  <si>
    <t>Mobile phone app is launched on the local network</t>
  </si>
  <si>
    <t>Mobile phone sends "gatewayCredentialReq" command to get the gateway credentials from the gateway and stores them for later use</t>
  </si>
  <si>
    <t>Mobile phone sends "checkUsername" command to determine if username is unique to the gateway</t>
  </si>
  <si>
    <t>Mobile phone sends "userCredentialGm" command to send the user credentials to the gateway which stores them for later use</t>
  </si>
  <si>
    <t>Gateway sends the "userCredentialUpdate" command to send the user credentials to the cloud, which stores them for later use</t>
  </si>
  <si>
    <t>Gateway, Cloud, and Mobile phone now all have the gateway credentials and the user credentials</t>
  </si>
  <si>
    <t>Mobile phone leaves the local network</t>
  </si>
  <si>
    <t>Mobile phone sends "userCredentialMc" command to the cloud to login, cloud validates the credentials with previously stored credentials</t>
  </si>
  <si>
    <t>Mobile phone uses concatenatedPacket to provide gateway and user credentials to cloud with each command sent</t>
  </si>
  <si>
    <t>Credential rules when communicating with the cloud server</t>
  </si>
  <si>
    <t>When the mobile phone is going to send a mobile-cloud command, it must first send "userCredentialMc" to the cloud during this session.</t>
  </si>
  <si>
    <t>When the mobile phone is going to send a common command, it must use "concatenatedPacket".</t>
  </si>
  <si>
    <t>When the gateway is going to send a gateway-cloud command, it must first send "gatewayCredentialGc".</t>
  </si>
  <si>
    <t>When the gateway is going to send a common command, it must first send "gatewayCredentialGc".</t>
  </si>
  <si>
    <t>Complete Initial Communication Process With Cloud Server</t>
  </si>
  <si>
    <t>Gateway sends:</t>
  </si>
  <si>
    <t>gatewayCredentialMc</t>
  </si>
  <si>
    <t>to cloud</t>
  </si>
  <si>
    <t>cloud stores gateway credentials for later use</t>
  </si>
  <si>
    <t>Mobile device app is launched while on the gateway Wifi</t>
  </si>
  <si>
    <t>Mobile sends:</t>
  </si>
  <si>
    <t>to gateway</t>
  </si>
  <si>
    <t>mobile stores gateway credentials for later use</t>
  </si>
  <si>
    <t>gateway makes sure user credentials are unique to this gateway</t>
  </si>
  <si>
    <t>gateway stores users credentials for later use</t>
  </si>
  <si>
    <t>cloud stores user credentials for later use</t>
  </si>
  <si>
    <t>gateway stores mobile device info for later use</t>
  </si>
  <si>
    <t>cloud stores mobile device info for later use</t>
  </si>
  <si>
    <t>cloud looks up user and gateway in database</t>
  </si>
  <si>
    <t>cloud uses user and gateway lookup and stores device token</t>
  </si>
  <si>
    <t>Communication Process Between Mobile And Cloud Each Time Mobile App Is Launched</t>
  </si>
  <si>
    <t>Ongoing Communication Process With Cloud Server</t>
  </si>
  <si>
    <t>Gateway regularly sends "gatewayCredentialGc" to cloud to maintain connectivity</t>
  </si>
  <si>
    <t>Mobile regularly sends "deviceDiscovery" within a concatenated packet to maintain connectivity with the cloud and gateway while the app is open</t>
  </si>
  <si>
    <t>Mobile sends "userCredentialMc" to cloud before any mobile-cloud packet is sent</t>
  </si>
  <si>
    <t>Gateway sends "gatewayCredentialGc" to cloud before any common command is sent</t>
  </si>
  <si>
    <t>Version</t>
  </si>
  <si>
    <t>Author</t>
  </si>
  <si>
    <t>Date</t>
  </si>
  <si>
    <t>CT</t>
  </si>
  <si>
    <t>Initial creation from individual API documents, added command name changes, added missing commands, added credential process</t>
  </si>
  <si>
    <t>Add gatewayCredential to Mobile-Cloud</t>
  </si>
  <si>
    <t>Add gatewayEnum to Mobile-Cloud</t>
  </si>
  <si>
    <t>Miao</t>
  </si>
  <si>
    <t>Add securityStateSelect to Common,
Change username size from 6 Byte to 16 Byte(API userCredential in Gateway-Mobile and Mobile-Cloud )
Change package size from 1024 Bytes to 512 Bytessoft(API softUpdate in Gateway-Cloud) 
Change userCredential in mobile-cloud</t>
  </si>
  <si>
    <t>Add securityStateSelect to API list</t>
  </si>
  <si>
    <t>Add switchOnOff to common.
Add checkUsername to Gateway-Mobile
Change userCredential in Gateway-Cloud
Add switch deviceType(light=1,2-9=sersor,10=switch) in common(newDeviceDiscovery)</t>
  </si>
  <si>
    <t>Change deviceSwitch in common, remove switchOnOff</t>
  </si>
  <si>
    <t>Update format and re-order. Add 'checkUsername' function to Credential Process. Remove securityStateSelect from Missing Commands sheet.</t>
  </si>
  <si>
    <t>Change gatewayEnum in mobile-cloud
Add "note" in commmon</t>
  </si>
  <si>
    <t>1.0</t>
  </si>
  <si>
    <t xml:space="preserve">Add "resetOrReboot" to common
change "gatewayEnum" and "gatewayCredential" to Mobile-Cloud
</t>
  </si>
  <si>
    <t>1.1</t>
  </si>
  <si>
    <t>Remove gatewayChoose from common and add to Gateway-Cloud and Mobile-Cloud
Remove rebootGateway, resetGateway, resetDevice from missing commands
Add resetOrReboot to API List
Remove resetOrReboot from Mobile-Cloud (it is in Common)
Update 'common' description for command format
Add 'Concatenated Packet' command to 'common' sheet</t>
  </si>
  <si>
    <t>1.2</t>
  </si>
  <si>
    <t>Change versionCheck in Gateway-cloud
change gatewayCredential CMD ID from 0x0202 to 0x0204，in mobile-cloud</t>
  </si>
  <si>
    <t>1.3</t>
  </si>
  <si>
    <t>change update pakage size from 512bytes to 256 bytes，API “softUpdate” in Gateway-Cloud.
Add "cellphoneInfor" to Gateway-Cloud and Gateway-Mobile(same API name,but different CMD ID).
Change "deviceNotify in Gateway-Cloud".</t>
  </si>
  <si>
    <t>1.4</t>
  </si>
  <si>
    <t>Change cellphoneInfor in Gateway-Mobile to mobileDeviceInfo
Change cellphoneInfor in Gateway-Cloud to mobileDeviceUpdate
Add mobileDeviceInfo and mobileDeviceUpdate to API List
Add reserved field in mobileDeviceInfo and mobileDeviceUpdate for future use</t>
  </si>
  <si>
    <t>1.5</t>
  </si>
  <si>
    <t>Add "deviceDiscovery" to Common.
Change "newDeviceDiscovery" in common.</t>
  </si>
  <si>
    <t>Fix Command IDs in API List for gatewayCredential, now they are separate IDs for Gateway-Cloud and Mobile-Cloud
Fix Command IDs in API List for userCredential, now they are separate IDs for Gateway-Mobile and Mobile-Cloud</t>
  </si>
  <si>
    <t>Change concatenatedPacket Command ID to 0xe000 to remove conflict with deviceSwitch Command ID</t>
  </si>
  <si>
    <t>Rename gatewayCredential in Gateway-Cloud gatewayCredentialGc
Rename gatewayCredential in Mobile-Cloud gatewayCredentialMc
Rename userCredential in Gateway-Mobile userCredentialGm
Rename userCredential in Mobile-Cloud userCredentialMc</t>
  </si>
  <si>
    <t>change “deviceDiscovery” from request to response when used between gateway and cloud ,in common sheet.
Change the username size(in userCredential ) from other bytes to 64bytes.</t>
  </si>
  <si>
    <t>Change command target of getDeviceInfo from mobile to gateway</t>
  </si>
  <si>
    <t>Remove gatewaySelect from Gateway-Cloud, and change target to Cloud</t>
  </si>
  <si>
    <t>Remove gatewaySelect from Mobil-Cloud
Remove gatewayCredentialMc from Mobile-cloud
Remove gatewaySelect from API List（CMD 0x0202）
Remove gatewayCredentialMc from API List（CMD 0x0204）</t>
  </si>
  <si>
    <t>Add deviceTokenSend command to Mobile-cloud
Add deviceNotifyPush command to Gateway-cloud
Update the API List</t>
  </si>
  <si>
    <t>Update format and add command IDs to API List
Remove notifyMessage from missing commands</t>
  </si>
  <si>
    <t>Add securityStateReq and updateDevice command in common</t>
  </si>
  <si>
    <t>Change securityStateReq command in common.
Add Device update Process sheet.</t>
  </si>
  <si>
    <t>Add securityStateReq and updateDevice to API List
Remove short address from securityStateReq response</t>
  </si>
  <si>
    <r>
      <rPr>
        <sz val="11"/>
        <color indexed="8"/>
        <rFont val="宋体"/>
        <charset val="134"/>
      </rPr>
      <t xml:space="preserve">Change </t>
    </r>
    <r>
      <rPr>
        <sz val="11"/>
        <color indexed="8"/>
        <rFont val="宋体"/>
        <charset val="134"/>
      </rPr>
      <t>securityStateReq in common.</t>
    </r>
  </si>
  <si>
    <t>Update Credential Process to reflect current methodology
Add Command Format sheet</t>
  </si>
  <si>
    <t>Add deviceSwitch response with failure example to Command Format sheet</t>
  </si>
  <si>
    <t>Add example of the longest command supported to Command Format sheet</t>
  </si>
  <si>
    <t>Change example of longest command to illustrate every single byte</t>
  </si>
  <si>
    <t>Add commands supporting device naming to the "missing commands" sheet
Fix deviceNotifyPush command format
Add gateway credentials to userCredentialMc
Add userCredentialMc example</t>
  </si>
  <si>
    <r>
      <rPr>
        <sz val="11"/>
        <color indexed="8"/>
        <rFont val="宋体"/>
        <charset val="134"/>
      </rPr>
      <t>M</t>
    </r>
    <r>
      <rPr>
        <sz val="11"/>
        <color indexed="8"/>
        <rFont val="宋体"/>
        <charset val="134"/>
      </rPr>
      <t>iao</t>
    </r>
  </si>
  <si>
    <t>Remove "versionCheck" from Gateway-Cloud to Common, and change name to "startUpdate"
Add "getGwCurrentVersion" in common.
Add "getLatestVersion" in Mobile-Cloud</t>
  </si>
  <si>
    <t>Change name of Credential Process sheet to Communication Process.
Add cloud communication details to Communication Process for clarity</t>
  </si>
  <si>
    <r>
      <rPr>
        <sz val="11"/>
        <color indexed="8"/>
        <rFont val="宋体"/>
        <charset val="134"/>
      </rPr>
      <t>M</t>
    </r>
    <r>
      <rPr>
        <sz val="11"/>
        <color indexed="8"/>
        <rFont val="宋体"/>
        <charset val="134"/>
      </rPr>
      <t>iao</t>
    </r>
  </si>
  <si>
    <r>
      <rPr>
        <sz val="11"/>
        <color indexed="8"/>
        <rFont val="宋体"/>
        <charset val="134"/>
      </rPr>
      <t>A</t>
    </r>
    <r>
      <rPr>
        <sz val="11"/>
        <color indexed="8"/>
        <rFont val="宋体"/>
        <charset val="134"/>
      </rPr>
      <t>dd sceneControl in Common.</t>
    </r>
  </si>
  <si>
    <t>Rename setAlarmOrTimer to SetSchedule
Update setSchedule command structure
Modify sceneControl to allow for turning off all devices that are defined by a scene
Remove runAlarmOrTimer command from Gateway-Cloud (this command can be replaced with Common commands)
Add getScheduleList to Mobile-Cloud
Add getSchedule to Mobile-Cloud
Add setSchedule, getScheduleList, getSchedule to API List</t>
  </si>
  <si>
    <r>
      <rPr>
        <sz val="11"/>
        <color indexed="8"/>
        <rFont val="宋体"/>
        <charset val="134"/>
      </rPr>
      <t>M</t>
    </r>
    <r>
      <rPr>
        <sz val="11"/>
        <color indexed="8"/>
        <rFont val="宋体"/>
        <charset val="134"/>
      </rPr>
      <t>iao</t>
    </r>
  </si>
  <si>
    <t xml:space="preserve">Add getGwHardwareVersion to common </t>
  </si>
  <si>
    <r>
      <rPr>
        <sz val="11"/>
        <color indexed="8"/>
        <rFont val="宋体"/>
        <charset val="134"/>
      </rPr>
      <t>A</t>
    </r>
    <r>
      <rPr>
        <sz val="11"/>
        <color indexed="8"/>
        <rFont val="宋体"/>
        <charset val="134"/>
      </rPr>
      <t>dd enableAlarmGW to common</t>
    </r>
  </si>
  <si>
    <t>userCredentialReq</t>
  </si>
  <si>
    <t>Request a user's credentials</t>
  </si>
  <si>
    <t>gatewayCredentialUpdate</t>
  </si>
  <si>
    <t>Cloud, Mobile</t>
  </si>
  <si>
    <t>Update the stored gateway credentials</t>
  </si>
  <si>
    <t>resetCloud</t>
  </si>
  <si>
    <t>reset the cloud server settings for a specific gateway</t>
  </si>
  <si>
    <t>cloudSetup</t>
  </si>
  <si>
    <t>Provide cloud setup details to mobile phone application</t>
  </si>
  <si>
    <t>commTestReq</t>
  </si>
  <si>
    <t>Request a communications test from the mobile phone to the cloud to the gateway</t>
  </si>
  <si>
    <t>newDeviceClaim</t>
  </si>
  <si>
    <t>Request the gateway set the device status to "previously discovered, claimed", "previously discovered, not claimed", etc</t>
  </si>
  <si>
    <t>userPasswordRecovery</t>
  </si>
  <si>
    <t>Request that a user's password be sent to their email address</t>
  </si>
  <si>
    <t>deviceConfig</t>
  </si>
  <si>
    <t>Configure parameters and settings for a specific device</t>
  </si>
  <si>
    <t>Update the firmware of a specific device</t>
  </si>
  <si>
    <t>deviceNameUpdate</t>
  </si>
  <si>
    <t>Update the cloud with the new name of a device</t>
  </si>
  <si>
    <t>deviceNameReq</t>
  </si>
  <si>
    <t>Request the current name of a device</t>
  </si>
  <si>
    <t>setupPushNotify</t>
  </si>
  <si>
    <t>Enable or disable push notifications for this mobile phone</t>
  </si>
  <si>
    <t>Old Name</t>
  </si>
  <si>
    <t>New Name</t>
  </si>
  <si>
    <t>CIDAsk</t>
  </si>
  <si>
    <t>gatewaySetup</t>
  </si>
  <si>
    <t>gatewayChoose</t>
  </si>
  <si>
    <t>gatewaySelect</t>
  </si>
  <si>
    <t>credentialAsk</t>
  </si>
  <si>
    <t>credentialSend</t>
  </si>
  <si>
    <t>accountSendToGateway</t>
  </si>
  <si>
    <t>accountFromGateway</t>
  </si>
  <si>
    <t>accountSendToCloud</t>
  </si>
  <si>
    <t>DeviceDiscovery</t>
  </si>
  <si>
    <t>lightGroups</t>
  </si>
  <si>
    <t>lightsRemove</t>
  </si>
  <si>
    <t>lightsIdentify</t>
  </si>
  <si>
    <t>alarmInform</t>
  </si>
  <si>
    <t>getAlarmInfo</t>
  </si>
  <si>
    <t>lightsSwitch</t>
  </si>
  <si>
    <t>lightsNormal</t>
  </si>
  <si>
    <t>versionCheck</t>
  </si>
  <si>
    <t>0x001B</t>
    <phoneticPr fontId="42" type="noConversion"/>
  </si>
  <si>
    <t>Uint16 versionNum</t>
    <phoneticPr fontId="42" type="noConversion"/>
  </si>
  <si>
    <t>0x001C</t>
    <phoneticPr fontId="42" type="noConversion"/>
  </si>
  <si>
    <t>2 Byte</t>
    <phoneticPr fontId="42" type="noConversion"/>
  </si>
  <si>
    <t>version number</t>
    <phoneticPr fontId="42" type="noConversion"/>
  </si>
  <si>
    <t>0x0104</t>
    <phoneticPr fontId="43" type="noConversion"/>
  </si>
  <si>
    <t>softUpdate</t>
    <phoneticPr fontId="43" type="noConversion"/>
  </si>
  <si>
    <t>4 Byte</t>
    <phoneticPr fontId="42" type="noConversion"/>
  </si>
  <si>
    <t>0x0019</t>
    <phoneticPr fontId="42" type="noConversion"/>
  </si>
  <si>
    <t>Uint8 flag</t>
    <phoneticPr fontId="42" type="noConversion"/>
  </si>
  <si>
    <t>0x00=tell to update, 0x01=get the current progress</t>
    <phoneticPr fontId="42" type="noConversion"/>
  </si>
  <si>
    <r>
      <t>Tell gateway to update the newvwesion firmware</t>
    </r>
    <r>
      <rPr>
        <b/>
        <i/>
        <sz val="10"/>
        <color rgb="FFFF0000"/>
        <rFont val="宋体"/>
        <family val="3"/>
        <charset val="134"/>
      </rPr>
      <t>（</t>
    </r>
    <r>
      <rPr>
        <b/>
        <i/>
        <sz val="10"/>
        <color rgb="FFFF0000"/>
        <rFont val="Times New Roman"/>
        <family val="1"/>
      </rPr>
      <t>send from mobile to gateway</t>
    </r>
    <r>
      <rPr>
        <b/>
        <i/>
        <sz val="10"/>
        <color rgb="FFFF0000"/>
        <rFont val="宋体"/>
        <family val="3"/>
        <charset val="134"/>
      </rPr>
      <t>）</t>
    </r>
    <r>
      <rPr>
        <b/>
        <i/>
        <sz val="10"/>
        <color rgb="FFFF0000"/>
        <rFont val="Times New Roman"/>
        <family val="1"/>
      </rPr>
      <t>,get current update progress</t>
    </r>
    <r>
      <rPr>
        <b/>
        <i/>
        <sz val="10"/>
        <color rgb="FFFF0000"/>
        <rFont val="宋体"/>
        <family val="3"/>
        <charset val="134"/>
      </rPr>
      <t xml:space="preserve">
</t>
    </r>
    <r>
      <rPr>
        <b/>
        <i/>
        <sz val="10"/>
        <color rgb="FFFF0000"/>
        <rFont val="Times New Roman"/>
        <family val="1"/>
      </rPr>
      <t>if gateway receive this cmd</t>
    </r>
    <r>
      <rPr>
        <b/>
        <i/>
        <sz val="10"/>
        <color rgb="FFFF0000"/>
        <rFont val="宋体"/>
        <family val="3"/>
        <charset val="134"/>
      </rPr>
      <t>，</t>
    </r>
    <r>
      <rPr>
        <b/>
        <i/>
        <sz val="10"/>
        <color rgb="FFFF0000"/>
        <rFont val="Times New Roman"/>
        <family val="1"/>
      </rPr>
      <t xml:space="preserve"> cmd “softUpdtae </t>
    </r>
    <r>
      <rPr>
        <b/>
        <i/>
        <sz val="10"/>
        <color rgb="FFFF0000"/>
        <rFont val="宋体"/>
        <family val="3"/>
        <charset val="134"/>
      </rPr>
      <t>（</t>
    </r>
    <r>
      <rPr>
        <b/>
        <i/>
        <sz val="10"/>
        <color rgb="FFFF0000"/>
        <rFont val="Times New Roman"/>
        <family val="1"/>
      </rPr>
      <t>0x0104</t>
    </r>
    <r>
      <rPr>
        <b/>
        <i/>
        <sz val="10"/>
        <color rgb="FFFF0000"/>
        <rFont val="宋体"/>
        <family val="3"/>
        <charset val="134"/>
      </rPr>
      <t>）</t>
    </r>
    <r>
      <rPr>
        <b/>
        <i/>
        <sz val="10"/>
        <color rgb="FFFF0000"/>
        <rFont val="Times New Roman"/>
        <family val="1"/>
      </rPr>
      <t>“will be called”</t>
    </r>
    <phoneticPr fontId="42" type="noConversion"/>
  </si>
  <si>
    <t>0xFE00</t>
    <phoneticPr fontId="42" type="noConversion"/>
  </si>
  <si>
    <t>1 byte</t>
    <phoneticPr fontId="42" type="noConversion"/>
  </si>
  <si>
    <t xml:space="preserve">Start + Command ID + Length + ListLength </t>
    <phoneticPr fontId="42" type="noConversion"/>
  </si>
  <si>
    <t>Miao</t>
    <phoneticPr fontId="43" type="noConversion"/>
  </si>
  <si>
    <t>update startUpdate to common</t>
    <phoneticPr fontId="43" type="noConversion"/>
  </si>
  <si>
    <t>getLatestVersion</t>
    <phoneticPr fontId="43" type="noConversion"/>
  </si>
  <si>
    <t>0x0205</t>
    <phoneticPr fontId="43" type="noConversion"/>
  </si>
  <si>
    <t>8 Byte</t>
    <phoneticPr fontId="43" type="noConversion"/>
  </si>
  <si>
    <t>Start + Command ID + Length+ ListLength + Parameter</t>
    <phoneticPr fontId="43" type="noConversion"/>
  </si>
  <si>
    <t>0xFE01</t>
    <phoneticPr fontId="43" type="noConversion"/>
  </si>
  <si>
    <t>Uint16 versionNum</t>
    <phoneticPr fontId="43" type="noConversion"/>
  </si>
  <si>
    <t>Uint32 totalpage</t>
    <phoneticPr fontId="43" type="noConversion"/>
  </si>
  <si>
    <t>4 Byte</t>
    <phoneticPr fontId="43" type="noConversion"/>
  </si>
  <si>
    <t>total page for remote update</t>
    <phoneticPr fontId="43" type="noConversion"/>
  </si>
  <si>
    <t>getCurrentVersion</t>
    <phoneticPr fontId="42" type="noConversion"/>
  </si>
  <si>
    <t>Description</t>
    <phoneticPr fontId="42" type="noConversion"/>
  </si>
  <si>
    <t xml:space="preserve">Get gateway hardware vervion </t>
    <phoneticPr fontId="42" type="noConversion"/>
  </si>
  <si>
    <t>Uint32 current page</t>
    <phoneticPr fontId="42" type="noConversion"/>
  </si>
  <si>
    <t>current update page</t>
    <phoneticPr fontId="42" type="noConversion"/>
  </si>
  <si>
    <t>Change getLatestVersion in Mobile-Cloud, add CID in request package
Change deviceDiscovery in common, add MAC address in response package
Change checkDeviceStatus in common, add MAC address in response package
Change securityStateReq in common, add MAC address in response package
Change deviceNotify in common, add MAC address in response package
Change deviceNotifyPush in Gateway-cloud, add MAC address in response package</t>
    <phoneticPr fontId="43" type="noConversion"/>
  </si>
  <si>
    <t>                char deviceType;                 // used to distinguish between light and sensor (1=light, //2=temperature //sensor ,3=door sensor,4=pir sensor)</t>
    <phoneticPr fontId="42" type="noConversion"/>
  </si>
  <si>
    <t xml:space="preserve">         char comFlag;                     //check whether device communicate with  gateway  //normally(1=nomal,0=abnormal)</t>
    <phoneticPr fontId="42" type="noConversion"/>
  </si>
  <si>
    <t>get current time from cloud server to update time in gateway</t>
    <phoneticPr fontId="43" type="noConversion"/>
  </si>
  <si>
    <t>0x0108</t>
    <phoneticPr fontId="43" type="noConversion"/>
  </si>
  <si>
    <t>1 byte</t>
    <phoneticPr fontId="43" type="noConversion"/>
  </si>
  <si>
    <t>uint8 Time Zone</t>
    <phoneticPr fontId="43" type="noConversion"/>
  </si>
  <si>
    <t>Time Zone=1-24</t>
    <phoneticPr fontId="43" type="noConversion"/>
  </si>
  <si>
    <t>Uint8 *timePara</t>
    <phoneticPr fontId="43" type="noConversion"/>
  </si>
  <si>
    <t>reserved field</t>
    <phoneticPr fontId="43" type="noConversion"/>
  </si>
  <si>
    <t>reserved  field</t>
    <phoneticPr fontId="43" type="noConversion"/>
  </si>
  <si>
    <t>2 bytes</t>
    <phoneticPr fontId="43" type="noConversion"/>
  </si>
  <si>
    <t>reserved  for later use</t>
    <phoneticPr fontId="43" type="noConversion"/>
  </si>
  <si>
    <t>reserved  for later use</t>
    <phoneticPr fontId="43" type="noConversion"/>
  </si>
  <si>
    <t>alarmClock</t>
    <phoneticPr fontId="42" type="noConversion"/>
  </si>
  <si>
    <t>set/edit alarm on gateway</t>
    <phoneticPr fontId="42" type="noConversion"/>
  </si>
  <si>
    <t>0x001E</t>
    <phoneticPr fontId="42" type="noConversion"/>
  </si>
  <si>
    <t>what to oprate?
0x01=set up
0x02=cancel
0x03=edit</t>
    <phoneticPr fontId="42" type="noConversion"/>
  </si>
  <si>
    <t>uint8 mode</t>
    <phoneticPr fontId="42" type="noConversion"/>
  </si>
  <si>
    <t>1 byte</t>
    <phoneticPr fontId="42" type="noConversion"/>
  </si>
  <si>
    <t>8 Byte</t>
    <phoneticPr fontId="42" type="noConversion"/>
  </si>
  <si>
    <t>Uint8 op</t>
    <phoneticPr fontId="42" type="noConversion"/>
  </si>
  <si>
    <t>uint16  para</t>
    <phoneticPr fontId="42" type="noConversion"/>
  </si>
  <si>
    <t>mode=0x01,it is a scene number
mode=0x02, it is a short adrress
moide=0x03,reserve</t>
    <phoneticPr fontId="42" type="noConversion"/>
  </si>
  <si>
    <t>give mobile a alarm number, it is a UID for alarm, can use for later cancle and edit alarm</t>
    <phoneticPr fontId="42" type="noConversion"/>
  </si>
  <si>
    <t>second/minutes/hour/day/minth/week/year, every one has one byte</t>
    <phoneticPr fontId="42" type="noConversion"/>
  </si>
  <si>
    <t>7 byte</t>
    <phoneticPr fontId="42" type="noConversion"/>
  </si>
  <si>
    <t>second/minutes/hour/day/minth/week/year, every one has one byte</t>
    <phoneticPr fontId="43" type="noConversion"/>
  </si>
  <si>
    <t>7 bytes</t>
    <phoneticPr fontId="43" type="noConversion"/>
  </si>
  <si>
    <t>syncTime</t>
    <phoneticPr fontId="43" type="noConversion"/>
  </si>
  <si>
    <t>Miao</t>
    <phoneticPr fontId="43" type="noConversion"/>
  </si>
  <si>
    <t>Add RunAlarmOrTimer to Gateway-Cloud
Add SetAlarmOrTimer to Mobile-Cloud</t>
    <phoneticPr fontId="43" type="noConversion"/>
  </si>
  <si>
    <t>Add syncTime to Gateway-Cloud
Add alarmClock to common</t>
    <phoneticPr fontId="43" type="noConversion"/>
  </si>
  <si>
    <t>0x01-0x03=alrm a scene 
0x02=alarm a single device ,for example a switch
0x03=reserve used  for blue tooth kit</t>
    <phoneticPr fontId="42" type="noConversion"/>
  </si>
  <si>
    <t>uint8 on/off</t>
    <phoneticPr fontId="42" type="noConversion"/>
  </si>
  <si>
    <t>1 byte</t>
    <phoneticPr fontId="42" type="noConversion"/>
  </si>
  <si>
    <t>0x01=on
0x00=0ff</t>
    <phoneticPr fontId="42" type="noConversion"/>
  </si>
  <si>
    <t>2  Byte</t>
    <phoneticPr fontId="42" type="noConversion"/>
  </si>
  <si>
    <t>uint8 alarmID</t>
    <phoneticPr fontId="42" type="noConversion"/>
  </si>
  <si>
    <t>uint8 alrmID</t>
    <phoneticPr fontId="42" type="noConversion"/>
  </si>
  <si>
    <t xml:space="preserve">default is 0x00.
only valid when op=0x02 or op=0x03, this para returned by gateway when user set up new
alarm. </t>
    <phoneticPr fontId="42" type="noConversion"/>
  </si>
</sst>
</file>

<file path=xl/styles.xml><?xml version="1.0" encoding="utf-8"?>
<styleSheet xmlns="http://schemas.openxmlformats.org/spreadsheetml/2006/main">
  <fonts count="53">
    <font>
      <sz val="11"/>
      <color indexed="8"/>
      <name val="宋体"/>
      <charset val="134"/>
    </font>
    <font>
      <b/>
      <sz val="11"/>
      <color indexed="8"/>
      <name val="宋体"/>
      <charset val="134"/>
    </font>
    <font>
      <sz val="11"/>
      <color indexed="55"/>
      <name val="宋体"/>
      <charset val="134"/>
    </font>
    <font>
      <i/>
      <sz val="11"/>
      <color indexed="8"/>
      <name val="宋体"/>
      <charset val="134"/>
    </font>
    <font>
      <sz val="10"/>
      <color indexed="8"/>
      <name val="Times New Roman"/>
      <family val="1"/>
    </font>
    <font>
      <sz val="10"/>
      <name val="Times New Roman"/>
      <family val="1"/>
    </font>
    <font>
      <b/>
      <sz val="10"/>
      <color indexed="8"/>
      <name val="Times New Roman"/>
      <family val="1"/>
    </font>
    <font>
      <b/>
      <sz val="10"/>
      <name val="Times New Roman"/>
      <family val="1"/>
    </font>
    <font>
      <b/>
      <sz val="10"/>
      <color indexed="10"/>
      <name val="Times New Roman"/>
      <family val="1"/>
    </font>
    <font>
      <sz val="11"/>
      <color indexed="8"/>
      <name val="宋体"/>
      <charset val="134"/>
    </font>
    <font>
      <b/>
      <sz val="11"/>
      <color indexed="8"/>
      <name val="宋体"/>
      <charset val="134"/>
    </font>
    <font>
      <i/>
      <sz val="11"/>
      <color indexed="8"/>
      <name val="宋体"/>
      <charset val="134"/>
    </font>
    <font>
      <b/>
      <i/>
      <sz val="11"/>
      <color indexed="8"/>
      <name val="宋体"/>
      <charset val="134"/>
    </font>
    <font>
      <sz val="9"/>
      <color indexed="8"/>
      <name val="宋体"/>
      <charset val="134"/>
    </font>
    <font>
      <b/>
      <i/>
      <sz val="11"/>
      <name val="Calibri"/>
      <family val="2"/>
    </font>
    <font>
      <sz val="11"/>
      <name val="宋体"/>
      <charset val="134"/>
    </font>
    <font>
      <b/>
      <i/>
      <sz val="10"/>
      <name val="Calibri"/>
      <family val="2"/>
    </font>
    <font>
      <b/>
      <i/>
      <sz val="10"/>
      <name val="Times New Roman"/>
      <family val="1"/>
    </font>
    <font>
      <b/>
      <sz val="11"/>
      <color indexed="8"/>
      <name val="宋体"/>
      <charset val="134"/>
    </font>
    <font>
      <b/>
      <i/>
      <sz val="12"/>
      <color indexed="62"/>
      <name val="Times New Roman"/>
      <family val="1"/>
    </font>
    <font>
      <b/>
      <i/>
      <sz val="10"/>
      <color indexed="62"/>
      <name val="Times New Roman"/>
      <family val="1"/>
    </font>
    <font>
      <sz val="11"/>
      <color indexed="8"/>
      <name val="宋体"/>
      <charset val="134"/>
    </font>
    <font>
      <sz val="10"/>
      <color indexed="10"/>
      <name val="Times New Roman"/>
      <family val="1"/>
    </font>
    <font>
      <b/>
      <sz val="11"/>
      <name val="宋体"/>
      <charset val="134"/>
    </font>
    <font>
      <sz val="11"/>
      <color indexed="10"/>
      <name val="宋体"/>
      <charset val="134"/>
    </font>
    <font>
      <b/>
      <i/>
      <sz val="11"/>
      <name val="Times New Roman"/>
      <family val="1"/>
    </font>
    <font>
      <b/>
      <i/>
      <sz val="11"/>
      <color indexed="62"/>
      <name val="Times New Roman"/>
      <family val="1"/>
    </font>
    <font>
      <b/>
      <sz val="11"/>
      <name val="宋体"/>
      <charset val="134"/>
    </font>
    <font>
      <b/>
      <i/>
      <sz val="11"/>
      <color indexed="62"/>
      <name val="Calibri"/>
      <family val="2"/>
    </font>
    <font>
      <b/>
      <i/>
      <sz val="10"/>
      <color indexed="62"/>
      <name val="Calibri"/>
      <family val="2"/>
    </font>
    <font>
      <b/>
      <sz val="11"/>
      <color indexed="10"/>
      <name val="宋体"/>
      <charset val="134"/>
    </font>
    <font>
      <sz val="11"/>
      <color indexed="10"/>
      <name val="宋体"/>
      <charset val="134"/>
    </font>
    <font>
      <b/>
      <i/>
      <sz val="12"/>
      <name val="Times New Roman"/>
      <family val="1"/>
    </font>
    <font>
      <b/>
      <i/>
      <sz val="11"/>
      <name val="宋体"/>
      <charset val="134"/>
    </font>
    <font>
      <sz val="10"/>
      <name val="宋体"/>
      <charset val="134"/>
    </font>
    <font>
      <b/>
      <i/>
      <sz val="10"/>
      <name val="宋体"/>
      <charset val="134"/>
    </font>
    <font>
      <b/>
      <i/>
      <sz val="11"/>
      <color indexed="62"/>
      <name val="SimSun"/>
      <charset val="134"/>
    </font>
    <font>
      <sz val="10"/>
      <color indexed="8"/>
      <name val="SimSun"/>
      <charset val="134"/>
    </font>
    <font>
      <sz val="10"/>
      <color indexed="8"/>
      <name val="宋体"/>
      <charset val="134"/>
    </font>
    <font>
      <vertAlign val="superscript"/>
      <sz val="10"/>
      <color indexed="8"/>
      <name val="Times New Roman"/>
      <family val="1"/>
    </font>
    <font>
      <b/>
      <i/>
      <sz val="12"/>
      <color indexed="10"/>
      <name val="Times New Roman"/>
      <family val="1"/>
    </font>
    <font>
      <sz val="12"/>
      <name val="Times New Roman"/>
      <family val="1"/>
    </font>
    <font>
      <sz val="9"/>
      <name val="宋体"/>
      <charset val="134"/>
    </font>
    <font>
      <sz val="9"/>
      <name val="宋体"/>
      <family val="3"/>
      <charset val="134"/>
    </font>
    <font>
      <sz val="11"/>
      <color indexed="8"/>
      <name val="宋体"/>
      <family val="3"/>
      <charset val="134"/>
    </font>
    <font>
      <b/>
      <sz val="11"/>
      <color rgb="FFFF0000"/>
      <name val="宋体"/>
      <family val="3"/>
      <charset val="134"/>
    </font>
    <font>
      <sz val="11"/>
      <color rgb="FFFF0000"/>
      <name val="宋体"/>
      <family val="3"/>
      <charset val="134"/>
    </font>
    <font>
      <sz val="10"/>
      <color rgb="FFFF0000"/>
      <name val="Times New Roman"/>
      <family val="1"/>
    </font>
    <font>
      <b/>
      <i/>
      <sz val="10"/>
      <color rgb="FFFF0000"/>
      <name val="Times New Roman"/>
      <family val="1"/>
    </font>
    <font>
      <b/>
      <i/>
      <sz val="10"/>
      <color rgb="FFFF0000"/>
      <name val="宋体"/>
      <family val="3"/>
      <charset val="134"/>
    </font>
    <font>
      <b/>
      <i/>
      <sz val="12"/>
      <color rgb="FFFF0000"/>
      <name val="Times New Roman"/>
      <family val="1"/>
    </font>
    <font>
      <b/>
      <sz val="11"/>
      <color indexed="8"/>
      <name val="宋体"/>
      <family val="3"/>
      <charset val="134"/>
    </font>
    <font>
      <b/>
      <sz val="11"/>
      <name val="宋体"/>
      <family val="3"/>
      <charset val="134"/>
    </font>
  </fonts>
  <fills count="9">
    <fill>
      <patternFill patternType="none"/>
    </fill>
    <fill>
      <patternFill patternType="gray125"/>
    </fill>
    <fill>
      <patternFill patternType="solid">
        <fgColor indexed="11"/>
        <bgColor indexed="64"/>
      </patternFill>
    </fill>
    <fill>
      <patternFill patternType="solid">
        <fgColor indexed="31"/>
        <bgColor indexed="64"/>
      </patternFill>
    </fill>
    <fill>
      <patternFill patternType="solid">
        <fgColor indexed="43"/>
        <bgColor indexed="64"/>
      </patternFill>
    </fill>
    <fill>
      <patternFill patternType="solid">
        <fgColor indexed="44"/>
        <bgColor indexed="64"/>
      </patternFill>
    </fill>
    <fill>
      <patternFill patternType="solid">
        <fgColor indexed="49"/>
        <bgColor indexed="64"/>
      </patternFill>
    </fill>
    <fill>
      <patternFill patternType="solid">
        <fgColor indexed="40"/>
        <bgColor indexed="64"/>
      </patternFill>
    </fill>
    <fill>
      <patternFill patternType="solid">
        <fgColor indexed="1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diagonal/>
    </border>
    <border>
      <left/>
      <right style="medium">
        <color indexed="64"/>
      </right>
      <top style="medium">
        <color indexed="64"/>
      </top>
      <bottom style="medium">
        <color indexed="64"/>
      </bottom>
      <diagonal/>
    </border>
    <border>
      <left/>
      <right/>
      <top style="thick">
        <color indexed="64"/>
      </top>
      <bottom style="thin">
        <color indexed="64"/>
      </bottom>
      <diagonal/>
    </border>
    <border>
      <left style="thin">
        <color indexed="64"/>
      </left>
      <right style="thick">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bottom/>
      <diagonal/>
    </border>
  </borders>
  <cellStyleXfs count="1">
    <xf numFmtId="0" fontId="0" fillId="0" borderId="0">
      <alignment vertical="center"/>
    </xf>
  </cellStyleXfs>
  <cellXfs count="291">
    <xf numFmtId="0" fontId="0" fillId="0" borderId="0" xfId="0" applyAlignment="1"/>
    <xf numFmtId="0" fontId="1" fillId="0" borderId="0" xfId="0" applyFont="1" applyAlignment="1"/>
    <xf numFmtId="0" fontId="2" fillId="0" borderId="0" xfId="0" applyFont="1" applyAlignment="1"/>
    <xf numFmtId="0" fontId="1" fillId="0" borderId="0" xfId="0" applyFont="1" applyFill="1" applyAlignment="1"/>
    <xf numFmtId="0" fontId="3" fillId="0" borderId="0" xfId="0" applyFont="1" applyAlignment="1"/>
    <xf numFmtId="0" fontId="4" fillId="0" borderId="0" xfId="0" applyFont="1" applyAlignment="1">
      <alignment horizontal="center" vertical="center"/>
    </xf>
    <xf numFmtId="0" fontId="4" fillId="2" borderId="0" xfId="0" applyFont="1" applyFill="1" applyAlignment="1">
      <alignment horizontal="center" vertical="center"/>
    </xf>
    <xf numFmtId="0" fontId="4" fillId="3" borderId="0" xfId="0" applyFont="1" applyFill="1" applyAlignment="1">
      <alignment horizontal="center" vertical="center"/>
    </xf>
    <xf numFmtId="0" fontId="4" fillId="4" borderId="0" xfId="0" applyFont="1" applyFill="1" applyAlignment="1">
      <alignment horizontal="center" vertical="center"/>
    </xf>
    <xf numFmtId="0" fontId="4" fillId="0" borderId="0" xfId="0" applyFont="1" applyFill="1" applyAlignment="1">
      <alignment horizontal="center" vertical="center"/>
    </xf>
    <xf numFmtId="0" fontId="5" fillId="0" borderId="0" xfId="0" applyFont="1" applyAlignment="1">
      <alignment horizontal="left" vertical="center" wrapText="1"/>
    </xf>
    <xf numFmtId="0" fontId="4" fillId="0" borderId="0" xfId="0" applyFont="1" applyAlignment="1">
      <alignment horizontal="left" vertical="center"/>
    </xf>
    <xf numFmtId="0" fontId="6" fillId="0" borderId="0" xfId="0" applyFont="1" applyAlignment="1">
      <alignment horizontal="center" vertical="center"/>
    </xf>
    <xf numFmtId="0" fontId="6" fillId="2" borderId="0" xfId="0" applyFont="1" applyFill="1" applyAlignment="1">
      <alignment horizontal="center" vertical="center"/>
    </xf>
    <xf numFmtId="0" fontId="6" fillId="3" borderId="0" xfId="0" applyFont="1" applyFill="1" applyAlignment="1">
      <alignment horizontal="center" vertical="center"/>
    </xf>
    <xf numFmtId="0" fontId="6" fillId="4" borderId="0" xfId="0" applyFont="1" applyFill="1" applyAlignment="1">
      <alignment horizontal="center" vertical="center"/>
    </xf>
    <xf numFmtId="0" fontId="6" fillId="0" borderId="0" xfId="0" applyFont="1" applyFill="1" applyAlignment="1">
      <alignment horizontal="center" vertical="center"/>
    </xf>
    <xf numFmtId="0" fontId="7" fillId="0" borderId="0" xfId="0" applyFont="1" applyAlignment="1">
      <alignment horizontal="left" vertical="center" wrapText="1"/>
    </xf>
    <xf numFmtId="0" fontId="6" fillId="0" borderId="0" xfId="0" applyFont="1" applyAlignment="1">
      <alignment horizontal="left" vertical="center"/>
    </xf>
    <xf numFmtId="0" fontId="4"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0" borderId="0" xfId="0" applyFont="1" applyAlignment="1">
      <alignment horizontal="left" vertical="center" wrapText="1"/>
    </xf>
    <xf numFmtId="0" fontId="5" fillId="2" borderId="0" xfId="0" applyFont="1" applyFill="1" applyBorder="1" applyAlignment="1">
      <alignment horizontal="center" vertical="center" wrapText="1"/>
    </xf>
    <xf numFmtId="0" fontId="8" fillId="0" borderId="0" xfId="0" applyFont="1" applyAlignment="1">
      <alignment horizontal="center" vertical="center"/>
    </xf>
    <xf numFmtId="4" fontId="9" fillId="0" borderId="0" xfId="0" applyNumberFormat="1" applyFont="1" applyAlignment="1"/>
    <xf numFmtId="0" fontId="9" fillId="0" borderId="0" xfId="0" applyFont="1" applyAlignment="1"/>
    <xf numFmtId="14" fontId="9" fillId="0" borderId="0" xfId="0" applyNumberFormat="1" applyFont="1" applyAlignment="1"/>
    <xf numFmtId="4" fontId="9" fillId="0" borderId="0" xfId="0" applyNumberFormat="1" applyFont="1" applyAlignment="1">
      <alignment vertical="center"/>
    </xf>
    <xf numFmtId="0" fontId="9" fillId="0" borderId="0" xfId="0" applyFont="1" applyAlignment="1">
      <alignment horizontal="center" vertical="center"/>
    </xf>
    <xf numFmtId="14" fontId="9" fillId="0" borderId="0" xfId="0" applyNumberFormat="1" applyFont="1" applyAlignment="1">
      <alignment horizontal="center" vertical="center"/>
    </xf>
    <xf numFmtId="0" fontId="9" fillId="0" borderId="0" xfId="0" applyFont="1" applyAlignment="1">
      <alignment horizontal="left" vertical="top" wrapText="1"/>
    </xf>
    <xf numFmtId="0" fontId="9" fillId="0" borderId="0" xfId="0" applyFont="1" applyAlignment="1">
      <alignment wrapText="1"/>
    </xf>
    <xf numFmtId="4" fontId="9" fillId="0" borderId="0" xfId="0" applyNumberFormat="1" applyFont="1" applyAlignment="1">
      <alignment horizontal="right"/>
    </xf>
    <xf numFmtId="0" fontId="9" fillId="0" borderId="0" xfId="0" applyFont="1" applyAlignment="1">
      <alignment vertical="top" wrapText="1"/>
    </xf>
    <xf numFmtId="0" fontId="10" fillId="0" borderId="0" xfId="0" applyFont="1" applyAlignment="1"/>
    <xf numFmtId="0" fontId="11" fillId="0" borderId="0" xfId="0" applyFont="1" applyAlignment="1"/>
    <xf numFmtId="0" fontId="12" fillId="0" borderId="0" xfId="0" applyFont="1" applyAlignment="1"/>
    <xf numFmtId="0" fontId="0" fillId="5" borderId="0" xfId="0" applyFill="1" applyAlignment="1"/>
    <xf numFmtId="0" fontId="13" fillId="0" borderId="0" xfId="0" applyFont="1" applyAlignment="1">
      <alignment horizontal="center" textRotation="90"/>
    </xf>
    <xf numFmtId="0" fontId="9" fillId="0" borderId="0" xfId="0" applyFont="1" applyAlignment="1">
      <alignment horizontal="center"/>
    </xf>
    <xf numFmtId="0" fontId="9" fillId="5" borderId="0" xfId="0" applyFont="1" applyFill="1" applyAlignment="1"/>
    <xf numFmtId="0" fontId="13" fillId="0" borderId="1" xfId="0" applyFont="1" applyBorder="1" applyAlignment="1">
      <alignment horizontal="center" textRotation="90"/>
    </xf>
    <xf numFmtId="0" fontId="0" fillId="0" borderId="1" xfId="0" applyBorder="1" applyAlignment="1"/>
    <xf numFmtId="0" fontId="0" fillId="5" borderId="1" xfId="0" applyFill="1" applyBorder="1" applyAlignment="1"/>
    <xf numFmtId="3" fontId="9" fillId="0" borderId="1" xfId="0" applyNumberFormat="1" applyFont="1" applyBorder="1" applyAlignment="1">
      <alignment horizontal="center"/>
    </xf>
    <xf numFmtId="0" fontId="0" fillId="0" borderId="0" xfId="0" applyBorder="1" applyAlignment="1"/>
    <xf numFmtId="0" fontId="0" fillId="0" borderId="0" xfId="0" applyFill="1" applyBorder="1" applyAlignment="1"/>
    <xf numFmtId="0" fontId="13" fillId="0" borderId="2" xfId="0" applyFont="1" applyBorder="1" applyAlignment="1">
      <alignment horizontal="center" textRotation="90" wrapText="1"/>
    </xf>
    <xf numFmtId="0" fontId="13" fillId="0" borderId="1" xfId="0" applyFont="1" applyBorder="1" applyAlignment="1">
      <alignment horizontal="center" textRotation="90" wrapText="1"/>
    </xf>
    <xf numFmtId="0" fontId="13" fillId="0" borderId="0" xfId="0" applyFont="1" applyBorder="1" applyAlignment="1">
      <alignment horizontal="center" textRotation="90" wrapText="1"/>
    </xf>
    <xf numFmtId="3" fontId="9" fillId="0" borderId="0" xfId="0" applyNumberFormat="1" applyFont="1" applyBorder="1" applyAlignment="1">
      <alignment horizontal="center"/>
    </xf>
    <xf numFmtId="0" fontId="13" fillId="0" borderId="2" xfId="0" applyFont="1" applyBorder="1" applyAlignment="1">
      <alignment horizontal="center" textRotation="90"/>
    </xf>
    <xf numFmtId="0" fontId="13" fillId="0" borderId="4" xfId="0" applyFont="1" applyBorder="1" applyAlignment="1">
      <alignment horizontal="center" textRotation="90"/>
    </xf>
    <xf numFmtId="0" fontId="13" fillId="0" borderId="0" xfId="0" applyFont="1" applyBorder="1" applyAlignment="1">
      <alignment horizontal="center" textRotation="90"/>
    </xf>
    <xf numFmtId="0" fontId="13" fillId="0" borderId="0" xfId="0" applyFont="1" applyFill="1" applyBorder="1" applyAlignment="1">
      <alignment horizontal="center" textRotation="90"/>
    </xf>
    <xf numFmtId="3" fontId="9" fillId="0" borderId="0" xfId="0" applyNumberFormat="1" applyFont="1" applyFill="1" applyBorder="1" applyAlignment="1">
      <alignment horizontal="center"/>
    </xf>
    <xf numFmtId="0" fontId="9" fillId="0" borderId="0" xfId="0" applyFont="1" applyBorder="1" applyAlignment="1">
      <alignment horizontal="center"/>
    </xf>
    <xf numFmtId="3" fontId="9" fillId="0" borderId="2" xfId="0" applyNumberFormat="1" applyFont="1" applyBorder="1" applyAlignment="1">
      <alignment horizontal="center"/>
    </xf>
    <xf numFmtId="0" fontId="13" fillId="0" borderId="0" xfId="0" applyFont="1" applyFill="1" applyBorder="1" applyAlignment="1">
      <alignment horizontal="center" textRotation="90" wrapText="1"/>
    </xf>
    <xf numFmtId="0" fontId="9" fillId="0" borderId="0" xfId="0" applyFont="1" applyBorder="1" applyAlignment="1"/>
    <xf numFmtId="3" fontId="9" fillId="0" borderId="6" xfId="0" applyNumberFormat="1" applyFont="1" applyBorder="1" applyAlignment="1">
      <alignment horizontal="center"/>
    </xf>
    <xf numFmtId="0" fontId="0" fillId="5" borderId="2" xfId="0" applyFill="1" applyBorder="1" applyAlignment="1"/>
    <xf numFmtId="0" fontId="0" fillId="5" borderId="7" xfId="0" applyFill="1" applyBorder="1" applyAlignment="1"/>
    <xf numFmtId="0" fontId="13" fillId="0" borderId="9" xfId="0" applyFont="1" applyBorder="1" applyAlignment="1">
      <alignment horizontal="center" textRotation="90" wrapText="1"/>
    </xf>
    <xf numFmtId="0" fontId="0" fillId="5" borderId="10" xfId="0" applyFill="1" applyBorder="1" applyAlignment="1"/>
    <xf numFmtId="0" fontId="13" fillId="0" borderId="12" xfId="0" applyFont="1" applyBorder="1" applyAlignment="1">
      <alignment horizontal="center" textRotation="90" wrapText="1"/>
    </xf>
    <xf numFmtId="3" fontId="9" fillId="0" borderId="15" xfId="0" applyNumberFormat="1" applyFont="1" applyBorder="1" applyAlignment="1">
      <alignment horizontal="center"/>
    </xf>
    <xf numFmtId="0" fontId="0" fillId="5" borderId="16" xfId="0" applyFill="1" applyBorder="1" applyAlignment="1"/>
    <xf numFmtId="0" fontId="0" fillId="0" borderId="4" xfId="0" applyBorder="1" applyAlignment="1"/>
    <xf numFmtId="0" fontId="0" fillId="5" borderId="19" xfId="0" applyFill="1" applyBorder="1" applyAlignment="1"/>
    <xf numFmtId="0" fontId="0" fillId="0" borderId="4" xfId="0" applyFill="1" applyBorder="1" applyAlignment="1"/>
    <xf numFmtId="0" fontId="0" fillId="0" borderId="1" xfId="0" applyFill="1" applyBorder="1" applyAlignment="1"/>
    <xf numFmtId="0" fontId="1" fillId="5" borderId="0" xfId="0" applyFont="1" applyFill="1" applyAlignment="1"/>
    <xf numFmtId="0" fontId="15" fillId="0" borderId="20" xfId="0" applyFont="1" applyBorder="1" applyAlignment="1"/>
    <xf numFmtId="0" fontId="15" fillId="0" borderId="0" xfId="0" applyFont="1" applyAlignment="1"/>
    <xf numFmtId="0" fontId="5" fillId="0" borderId="20" xfId="0" applyFont="1" applyBorder="1" applyAlignment="1">
      <alignment vertical="center" wrapText="1"/>
    </xf>
    <xf numFmtId="0" fontId="5" fillId="0" borderId="21" xfId="0" applyFont="1" applyBorder="1" applyAlignment="1">
      <alignment vertical="center" wrapText="1"/>
    </xf>
    <xf numFmtId="0" fontId="5" fillId="0" borderId="23" xfId="0" applyFont="1" applyBorder="1" applyAlignment="1">
      <alignment vertical="center" wrapText="1"/>
    </xf>
    <xf numFmtId="0" fontId="5" fillId="0" borderId="0" xfId="0" applyFont="1" applyBorder="1" applyAlignment="1">
      <alignment vertical="center" wrapText="1"/>
    </xf>
    <xf numFmtId="0" fontId="4" fillId="0" borderId="23" xfId="0" applyFont="1" applyBorder="1" applyAlignment="1">
      <alignment vertical="center" wrapText="1"/>
    </xf>
    <xf numFmtId="0" fontId="4" fillId="0" borderId="20" xfId="0" applyFont="1" applyBorder="1" applyAlignment="1">
      <alignment vertical="center" wrapText="1"/>
    </xf>
    <xf numFmtId="0" fontId="4" fillId="0" borderId="21" xfId="0" applyFont="1" applyBorder="1" applyAlignment="1">
      <alignment vertical="center" wrapText="1"/>
    </xf>
    <xf numFmtId="0" fontId="5" fillId="0" borderId="22" xfId="0" applyFont="1" applyBorder="1" applyAlignment="1">
      <alignment vertical="center" wrapText="1"/>
    </xf>
    <xf numFmtId="0" fontId="5" fillId="0" borderId="0" xfId="0" applyFont="1" applyAlignment="1"/>
    <xf numFmtId="0" fontId="4" fillId="0" borderId="0" xfId="0" applyFont="1" applyBorder="1" applyAlignment="1">
      <alignment vertical="center" wrapText="1"/>
    </xf>
    <xf numFmtId="0" fontId="0" fillId="0" borderId="21" xfId="0" applyBorder="1" applyAlignment="1">
      <alignment vertical="center" wrapText="1"/>
    </xf>
    <xf numFmtId="0" fontId="18" fillId="5" borderId="0" xfId="0" applyFont="1" applyFill="1" applyAlignment="1"/>
    <xf numFmtId="0" fontId="4" fillId="0" borderId="17" xfId="0" applyFont="1" applyBorder="1" applyAlignment="1">
      <alignment vertical="center" wrapText="1"/>
    </xf>
    <xf numFmtId="0" fontId="4" fillId="0" borderId="0" xfId="0" applyFont="1" applyFill="1" applyBorder="1" applyAlignment="1">
      <alignment vertical="center" wrapText="1"/>
    </xf>
    <xf numFmtId="0" fontId="22" fillId="0" borderId="23" xfId="0" applyFont="1" applyBorder="1" applyAlignment="1">
      <alignment vertical="center" wrapText="1"/>
    </xf>
    <xf numFmtId="0" fontId="22" fillId="0" borderId="0" xfId="0" applyFont="1" applyBorder="1" applyAlignment="1">
      <alignment vertical="center" wrapText="1"/>
    </xf>
    <xf numFmtId="0" fontId="21" fillId="0" borderId="21" xfId="0" applyFont="1" applyBorder="1" applyAlignment="1">
      <alignment vertical="center" wrapText="1"/>
    </xf>
    <xf numFmtId="0" fontId="23" fillId="5" borderId="0" xfId="0" applyFont="1" applyFill="1" applyAlignment="1"/>
    <xf numFmtId="0" fontId="15" fillId="5" borderId="0" xfId="0" applyFont="1" applyFill="1" applyAlignment="1"/>
    <xf numFmtId="0" fontId="24" fillId="5" borderId="0" xfId="0" applyFont="1" applyFill="1" applyAlignment="1"/>
    <xf numFmtId="0" fontId="5" fillId="0" borderId="25" xfId="0" applyFont="1" applyBorder="1" applyAlignment="1">
      <alignment vertical="center" wrapText="1"/>
    </xf>
    <xf numFmtId="0" fontId="24" fillId="0" borderId="0" xfId="0" applyFont="1" applyAlignment="1"/>
    <xf numFmtId="0" fontId="5" fillId="0" borderId="28" xfId="0" applyFont="1" applyBorder="1" applyAlignment="1">
      <alignment vertical="center" wrapText="1"/>
    </xf>
    <xf numFmtId="0" fontId="5" fillId="0" borderId="29" xfId="0" applyFont="1" applyBorder="1" applyAlignment="1">
      <alignment vertical="center" wrapText="1"/>
    </xf>
    <xf numFmtId="0" fontId="27" fillId="5" borderId="0" xfId="0" applyFont="1" applyFill="1" applyAlignment="1"/>
    <xf numFmtId="0" fontId="0" fillId="0" borderId="20" xfId="0" applyBorder="1" applyAlignment="1"/>
    <xf numFmtId="0" fontId="15" fillId="0" borderId="20" xfId="0" applyFont="1" applyBorder="1" applyAlignment="1"/>
    <xf numFmtId="0" fontId="0" fillId="0" borderId="0" xfId="0" applyFont="1" applyAlignment="1"/>
    <xf numFmtId="0" fontId="4" fillId="0" borderId="29" xfId="0" applyFont="1" applyBorder="1" applyAlignment="1">
      <alignment vertical="center" wrapText="1"/>
    </xf>
    <xf numFmtId="0" fontId="4" fillId="0" borderId="31" xfId="0" applyFont="1" applyBorder="1" applyAlignment="1">
      <alignment vertical="center" wrapText="1"/>
    </xf>
    <xf numFmtId="0" fontId="4" fillId="0" borderId="28" xfId="0" applyFont="1" applyBorder="1" applyAlignment="1">
      <alignment vertical="center" wrapText="1"/>
    </xf>
    <xf numFmtId="0" fontId="30" fillId="5" borderId="0" xfId="0" applyFont="1" applyFill="1" applyAlignment="1"/>
    <xf numFmtId="0" fontId="31" fillId="5" borderId="0" xfId="0" applyFont="1" applyFill="1" applyAlignment="1"/>
    <xf numFmtId="0" fontId="5" fillId="0" borderId="0" xfId="0" applyFont="1" applyAlignment="1">
      <alignment horizontal="left" vertical="center"/>
    </xf>
    <xf numFmtId="0" fontId="4" fillId="7" borderId="0" xfId="0" applyFont="1" applyFill="1" applyAlignment="1">
      <alignment horizontal="center" vertical="center"/>
    </xf>
    <xf numFmtId="0" fontId="6" fillId="7" borderId="0" xfId="0" applyFont="1" applyFill="1" applyAlignment="1">
      <alignment horizontal="center" vertical="center"/>
    </xf>
    <xf numFmtId="0" fontId="5" fillId="8" borderId="0" xfId="0" applyFont="1" applyFill="1" applyAlignment="1">
      <alignment horizontal="center" vertical="center"/>
    </xf>
    <xf numFmtId="0" fontId="6" fillId="2" borderId="0"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5" fillId="0" borderId="0" xfId="0" applyFont="1" applyAlignment="1">
      <alignment horizontal="center" vertical="center"/>
    </xf>
    <xf numFmtId="0" fontId="5" fillId="3" borderId="0" xfId="0" applyFont="1" applyFill="1" applyBorder="1" applyAlignment="1">
      <alignment horizontal="center" vertical="center" wrapText="1"/>
    </xf>
    <xf numFmtId="0" fontId="5" fillId="4" borderId="0" xfId="0" applyFont="1" applyFill="1" applyAlignment="1">
      <alignment horizontal="center" vertical="center"/>
    </xf>
    <xf numFmtId="0" fontId="5" fillId="7" borderId="0" xfId="0" applyFont="1" applyFill="1" applyAlignment="1">
      <alignment horizontal="center" vertical="center"/>
    </xf>
    <xf numFmtId="0" fontId="5" fillId="0" borderId="0" xfId="0" applyFont="1" applyFill="1" applyAlignment="1">
      <alignment horizontal="center" vertical="center"/>
    </xf>
    <xf numFmtId="3" fontId="9" fillId="0" borderId="1" xfId="0" quotePrefix="1" applyNumberFormat="1" applyFont="1" applyBorder="1" applyAlignment="1">
      <alignment horizontal="center"/>
    </xf>
    <xf numFmtId="0" fontId="45" fillId="5" borderId="0" xfId="0" applyFont="1" applyFill="1" applyAlignment="1"/>
    <xf numFmtId="0" fontId="46" fillId="5" borderId="0" xfId="0" applyFont="1" applyFill="1" applyAlignment="1"/>
    <xf numFmtId="0" fontId="47" fillId="0" borderId="17" xfId="0" applyFont="1" applyBorder="1" applyAlignment="1">
      <alignment vertical="center" wrapText="1"/>
    </xf>
    <xf numFmtId="0" fontId="47" fillId="0" borderId="23" xfId="0" applyFont="1" applyBorder="1" applyAlignment="1">
      <alignment vertical="center" wrapText="1"/>
    </xf>
    <xf numFmtId="0" fontId="47" fillId="0" borderId="20" xfId="0" applyFont="1" applyBorder="1" applyAlignment="1">
      <alignment vertical="center" wrapText="1"/>
    </xf>
    <xf numFmtId="0" fontId="47" fillId="0" borderId="25" xfId="0" applyFont="1" applyBorder="1" applyAlignment="1">
      <alignment vertical="center" wrapText="1"/>
    </xf>
    <xf numFmtId="0" fontId="47" fillId="0" borderId="27" xfId="0" applyFont="1" applyBorder="1" applyAlignment="1">
      <alignment vertical="center" wrapText="1"/>
    </xf>
    <xf numFmtId="0" fontId="47" fillId="0" borderId="26" xfId="0" applyFont="1" applyBorder="1" applyAlignment="1">
      <alignment vertical="center" wrapText="1"/>
    </xf>
    <xf numFmtId="0" fontId="46" fillId="0" borderId="21" xfId="0" applyFont="1" applyBorder="1" applyAlignment="1">
      <alignment vertical="center" wrapText="1"/>
    </xf>
    <xf numFmtId="0" fontId="44" fillId="0" borderId="0" xfId="0" applyFont="1" applyAlignment="1"/>
    <xf numFmtId="0" fontId="44" fillId="0" borderId="0" xfId="0" applyFont="1" applyAlignment="1">
      <alignment wrapText="1"/>
    </xf>
    <xf numFmtId="0" fontId="47" fillId="6" borderId="0" xfId="0" applyFont="1" applyFill="1" applyBorder="1" applyAlignment="1">
      <alignment horizontal="center" vertical="center" textRotation="90" wrapText="1"/>
    </xf>
    <xf numFmtId="0" fontId="47" fillId="0" borderId="0" xfId="0" applyFont="1" applyBorder="1" applyAlignment="1">
      <alignment vertical="center" wrapText="1"/>
    </xf>
    <xf numFmtId="0" fontId="5" fillId="0" borderId="23" xfId="0" applyFont="1" applyBorder="1" applyAlignment="1">
      <alignment vertical="center" wrapText="1"/>
    </xf>
    <xf numFmtId="0" fontId="4" fillId="0" borderId="23" xfId="0" applyFont="1" applyBorder="1" applyAlignment="1">
      <alignment vertical="center" wrapText="1"/>
    </xf>
    <xf numFmtId="0" fontId="5" fillId="0" borderId="8" xfId="0" applyFont="1" applyBorder="1" applyAlignment="1">
      <alignment vertical="center" wrapText="1"/>
    </xf>
    <xf numFmtId="0" fontId="5" fillId="0" borderId="17" xfId="0" applyFont="1" applyBorder="1" applyAlignment="1">
      <alignment vertical="center" wrapText="1"/>
    </xf>
    <xf numFmtId="0" fontId="5" fillId="0" borderId="20" xfId="0" applyFont="1" applyBorder="1" applyAlignment="1">
      <alignment vertical="center" wrapText="1"/>
    </xf>
    <xf numFmtId="0" fontId="4" fillId="0" borderId="20" xfId="0" applyFont="1" applyBorder="1" applyAlignment="1">
      <alignment vertical="center" wrapText="1"/>
    </xf>
    <xf numFmtId="0" fontId="0" fillId="0" borderId="0" xfId="0" applyAlignment="1">
      <alignment vertical="top" wrapText="1"/>
    </xf>
    <xf numFmtId="0" fontId="4" fillId="0" borderId="8" xfId="0" applyFont="1" applyBorder="1" applyAlignment="1">
      <alignment vertical="center" wrapText="1"/>
    </xf>
    <xf numFmtId="0" fontId="4" fillId="0" borderId="17" xfId="0" applyFont="1" applyBorder="1" applyAlignment="1">
      <alignment vertical="center" wrapText="1"/>
    </xf>
    <xf numFmtId="0" fontId="5" fillId="0" borderId="23" xfId="0" applyFont="1" applyBorder="1" applyAlignment="1">
      <alignment vertical="center" wrapText="1"/>
    </xf>
    <xf numFmtId="0" fontId="5" fillId="5" borderId="22" xfId="0" applyFont="1" applyFill="1" applyBorder="1" applyAlignment="1">
      <alignment horizontal="center" vertical="center" textRotation="90" wrapText="1"/>
    </xf>
    <xf numFmtId="0" fontId="5" fillId="5" borderId="24" xfId="0" applyFont="1" applyFill="1" applyBorder="1" applyAlignment="1">
      <alignment horizontal="center" vertical="center" textRotation="90" wrapText="1"/>
    </xf>
    <xf numFmtId="0" fontId="4" fillId="0" borderId="20" xfId="0" applyFont="1" applyBorder="1" applyAlignment="1">
      <alignment vertical="center" wrapText="1"/>
    </xf>
    <xf numFmtId="0" fontId="51" fillId="5" borderId="0" xfId="0" applyFont="1" applyFill="1" applyAlignment="1"/>
    <xf numFmtId="58" fontId="4" fillId="0" borderId="8" xfId="0" applyNumberFormat="1" applyFont="1" applyBorder="1" applyAlignment="1">
      <alignment vertical="center" wrapText="1"/>
    </xf>
    <xf numFmtId="0" fontId="4" fillId="0" borderId="17" xfId="0" applyNumberFormat="1" applyFont="1" applyBorder="1" applyAlignment="1">
      <alignment vertical="center" wrapText="1"/>
    </xf>
    <xf numFmtId="0" fontId="5" fillId="0" borderId="23" xfId="0" applyFont="1" applyBorder="1" applyAlignment="1">
      <alignment vertical="center" wrapText="1"/>
    </xf>
    <xf numFmtId="0" fontId="5" fillId="5" borderId="24" xfId="0" applyFont="1" applyFill="1" applyBorder="1" applyAlignment="1">
      <alignment horizontal="center" vertical="center" textRotation="90" wrapText="1"/>
    </xf>
    <xf numFmtId="0" fontId="52" fillId="5" borderId="0" xfId="0" applyFont="1" applyFill="1" applyAlignment="1"/>
    <xf numFmtId="0" fontId="5" fillId="0" borderId="8" xfId="0" applyFont="1" applyBorder="1" applyAlignment="1">
      <alignment vertical="center" wrapText="1"/>
    </xf>
    <xf numFmtId="0" fontId="5" fillId="0" borderId="11" xfId="0" applyFont="1" applyBorder="1" applyAlignment="1">
      <alignment vertical="center" wrapText="1"/>
    </xf>
    <xf numFmtId="0" fontId="5" fillId="0" borderId="17" xfId="0" applyFont="1" applyBorder="1" applyAlignment="1">
      <alignment vertical="center" wrapText="1"/>
    </xf>
    <xf numFmtId="0" fontId="5" fillId="0" borderId="22" xfId="0" applyFont="1" applyBorder="1" applyAlignment="1">
      <alignment vertical="center" wrapText="1"/>
    </xf>
    <xf numFmtId="0" fontId="5" fillId="0" borderId="24" xfId="0" applyFont="1" applyBorder="1" applyAlignment="1">
      <alignment vertical="center" wrapText="1"/>
    </xf>
    <xf numFmtId="0" fontId="0" fillId="0" borderId="21" xfId="0" applyBorder="1" applyAlignment="1">
      <alignment vertical="center" wrapText="1"/>
    </xf>
    <xf numFmtId="0" fontId="4" fillId="6" borderId="22" xfId="0" applyFont="1" applyFill="1" applyBorder="1" applyAlignment="1">
      <alignment horizontal="center" vertical="center" textRotation="90" wrapText="1"/>
    </xf>
    <xf numFmtId="0" fontId="4" fillId="6" borderId="24" xfId="0" applyFont="1" applyFill="1" applyBorder="1" applyAlignment="1">
      <alignment horizontal="center" vertical="center" textRotation="90" wrapText="1"/>
    </xf>
    <xf numFmtId="0" fontId="0" fillId="0" borderId="24" xfId="0" applyBorder="1" applyAlignment="1">
      <alignment horizontal="center" vertical="center" textRotation="90" wrapText="1"/>
    </xf>
    <xf numFmtId="0" fontId="32" fillId="0" borderId="8" xfId="0" applyFont="1" applyBorder="1" applyAlignment="1">
      <alignment vertical="center" wrapText="1"/>
    </xf>
    <xf numFmtId="0" fontId="32" fillId="0" borderId="11" xfId="0" applyFont="1" applyBorder="1" applyAlignment="1">
      <alignment vertical="center" wrapText="1"/>
    </xf>
    <xf numFmtId="0" fontId="32" fillId="0" borderId="17" xfId="0" applyFont="1" applyBorder="1" applyAlignment="1">
      <alignment vertical="center" wrapText="1"/>
    </xf>
    <xf numFmtId="0" fontId="20" fillId="0" borderId="8" xfId="0" applyFont="1" applyBorder="1" applyAlignment="1">
      <alignment vertical="center" wrapText="1"/>
    </xf>
    <xf numFmtId="0" fontId="20" fillId="0" borderId="11" xfId="0" applyFont="1" applyBorder="1" applyAlignment="1">
      <alignment vertical="center" wrapText="1"/>
    </xf>
    <xf numFmtId="0" fontId="20" fillId="0" borderId="17" xfId="0" applyFont="1" applyBorder="1" applyAlignment="1">
      <alignment vertical="center" wrapText="1"/>
    </xf>
    <xf numFmtId="0" fontId="5" fillId="0" borderId="21" xfId="0" applyFont="1" applyBorder="1" applyAlignment="1">
      <alignment vertical="center" wrapText="1"/>
    </xf>
    <xf numFmtId="0" fontId="4" fillId="0" borderId="8" xfId="0" applyFont="1" applyBorder="1" applyAlignment="1">
      <alignment vertical="center" wrapText="1"/>
    </xf>
    <xf numFmtId="0" fontId="4" fillId="0" borderId="17" xfId="0" applyFont="1" applyBorder="1" applyAlignment="1">
      <alignment vertical="center" wrapText="1"/>
    </xf>
    <xf numFmtId="0" fontId="4" fillId="0" borderId="0" xfId="0" applyFont="1" applyBorder="1" applyAlignment="1">
      <alignment vertical="center" wrapText="1"/>
    </xf>
    <xf numFmtId="0" fontId="4" fillId="0" borderId="11" xfId="0" applyFont="1" applyBorder="1" applyAlignment="1">
      <alignment vertical="center" wrapText="1"/>
    </xf>
    <xf numFmtId="0" fontId="0" fillId="0" borderId="11" xfId="0" applyBorder="1" applyAlignment="1">
      <alignment vertical="center" wrapText="1"/>
    </xf>
    <xf numFmtId="0" fontId="0" fillId="0" borderId="17" xfId="0" applyBorder="1" applyAlignment="1">
      <alignment vertical="center" wrapText="1"/>
    </xf>
    <xf numFmtId="0" fontId="5" fillId="0" borderId="25" xfId="0" applyFont="1" applyBorder="1" applyAlignment="1">
      <alignment vertical="center" wrapText="1"/>
    </xf>
    <xf numFmtId="0" fontId="5" fillId="0" borderId="26" xfId="0" applyFont="1" applyBorder="1" applyAlignment="1">
      <alignment vertical="center" wrapText="1"/>
    </xf>
    <xf numFmtId="0" fontId="25" fillId="0" borderId="25" xfId="0" applyFont="1" applyBorder="1" applyAlignment="1">
      <alignment vertical="center" wrapText="1"/>
    </xf>
    <xf numFmtId="0" fontId="25" fillId="0" borderId="27" xfId="0" applyFont="1" applyBorder="1" applyAlignment="1">
      <alignment vertical="center" wrapText="1"/>
    </xf>
    <xf numFmtId="0" fontId="25" fillId="0" borderId="26" xfId="0" applyFont="1" applyBorder="1" applyAlignment="1">
      <alignment vertical="center" wrapText="1"/>
    </xf>
    <xf numFmtId="0" fontId="17" fillId="0" borderId="8" xfId="0" applyFont="1" applyBorder="1" applyAlignment="1">
      <alignment vertical="center" wrapText="1"/>
    </xf>
    <xf numFmtId="0" fontId="17" fillId="0" borderId="11" xfId="0" applyFont="1" applyBorder="1" applyAlignment="1">
      <alignment vertical="center" wrapText="1"/>
    </xf>
    <xf numFmtId="0" fontId="17" fillId="0" borderId="17" xfId="0" applyFont="1" applyBorder="1" applyAlignment="1">
      <alignment vertical="center" wrapText="1"/>
    </xf>
    <xf numFmtId="0" fontId="5" fillId="0" borderId="31" xfId="0" applyFont="1" applyBorder="1" applyAlignment="1">
      <alignment vertical="center" wrapText="1"/>
    </xf>
    <xf numFmtId="0" fontId="5" fillId="0" borderId="28" xfId="0" applyFont="1" applyBorder="1" applyAlignment="1">
      <alignment vertical="center" wrapText="1"/>
    </xf>
    <xf numFmtId="0" fontId="5" fillId="0" borderId="30" xfId="0" applyFont="1" applyBorder="1" applyAlignment="1">
      <alignment vertical="center" wrapText="1"/>
    </xf>
    <xf numFmtId="0" fontId="5" fillId="0" borderId="23" xfId="0" applyFont="1" applyBorder="1" applyAlignment="1">
      <alignment vertical="center" wrapText="1"/>
    </xf>
    <xf numFmtId="0" fontId="4" fillId="0" borderId="25" xfId="0" applyFont="1" applyBorder="1" applyAlignment="1">
      <alignment vertical="center" wrapText="1"/>
    </xf>
    <xf numFmtId="0" fontId="4" fillId="0" borderId="26" xfId="0" applyFont="1" applyBorder="1" applyAlignment="1">
      <alignment vertical="center" wrapText="1"/>
    </xf>
    <xf numFmtId="0" fontId="26" fillId="0" borderId="25" xfId="0" applyFont="1" applyBorder="1" applyAlignment="1">
      <alignment vertical="center" wrapText="1"/>
    </xf>
    <xf numFmtId="0" fontId="26" fillId="0" borderId="27" xfId="0" applyFont="1" applyBorder="1" applyAlignment="1">
      <alignment vertical="center" wrapText="1"/>
    </xf>
    <xf numFmtId="0" fontId="26" fillId="0" borderId="26" xfId="0" applyFont="1" applyBorder="1" applyAlignment="1">
      <alignment vertical="center" wrapText="1"/>
    </xf>
    <xf numFmtId="0" fontId="4" fillId="0" borderId="30" xfId="0" applyFont="1" applyBorder="1" applyAlignment="1">
      <alignment vertical="center" wrapText="1"/>
    </xf>
    <xf numFmtId="0" fontId="4" fillId="0" borderId="23" xfId="0" applyFont="1" applyBorder="1" applyAlignment="1">
      <alignment vertical="center" wrapText="1"/>
    </xf>
    <xf numFmtId="0" fontId="4" fillId="0" borderId="31" xfId="0" applyFont="1" applyBorder="1" applyAlignment="1">
      <alignment vertical="center" wrapText="1"/>
    </xf>
    <xf numFmtId="0" fontId="4" fillId="0" borderId="28" xfId="0" applyFont="1" applyBorder="1" applyAlignment="1">
      <alignment vertical="center" wrapText="1"/>
    </xf>
    <xf numFmtId="0" fontId="22" fillId="0" borderId="31" xfId="0" applyFont="1" applyBorder="1" applyAlignment="1">
      <alignment vertical="center" wrapText="1"/>
    </xf>
    <xf numFmtId="0" fontId="4" fillId="0" borderId="22" xfId="0" applyFont="1" applyBorder="1" applyAlignment="1">
      <alignment vertical="center" wrapText="1"/>
    </xf>
    <xf numFmtId="0" fontId="4" fillId="0" borderId="21" xfId="0" applyFont="1" applyBorder="1" applyAlignment="1">
      <alignment vertical="center" wrapText="1"/>
    </xf>
    <xf numFmtId="0" fontId="19" fillId="0" borderId="8" xfId="0" applyFont="1" applyBorder="1" applyAlignment="1">
      <alignment vertical="center" wrapText="1"/>
    </xf>
    <xf numFmtId="0" fontId="19" fillId="0" borderId="11" xfId="0" applyFont="1" applyBorder="1" applyAlignment="1">
      <alignment vertical="center" wrapText="1"/>
    </xf>
    <xf numFmtId="0" fontId="19" fillId="0" borderId="17" xfId="0" applyFont="1" applyBorder="1" applyAlignment="1">
      <alignment vertical="center" wrapText="1"/>
    </xf>
    <xf numFmtId="0" fontId="26" fillId="0" borderId="8" xfId="0" applyFont="1" applyBorder="1" applyAlignment="1">
      <alignment vertical="center" wrapText="1"/>
    </xf>
    <xf numFmtId="0" fontId="26" fillId="0" borderId="11" xfId="0" applyFont="1" applyBorder="1" applyAlignment="1">
      <alignment vertical="center" wrapText="1"/>
    </xf>
    <xf numFmtId="0" fontId="26" fillId="0" borderId="17" xfId="0" applyFont="1" applyBorder="1" applyAlignment="1">
      <alignment vertical="center" wrapText="1"/>
    </xf>
    <xf numFmtId="0" fontId="4" fillId="0" borderId="24" xfId="0" applyFont="1" applyBorder="1" applyAlignment="1">
      <alignment vertical="center" wrapText="1"/>
    </xf>
    <xf numFmtId="0" fontId="4" fillId="6" borderId="21" xfId="0" applyFont="1" applyFill="1" applyBorder="1" applyAlignment="1">
      <alignment horizontal="center" vertical="center" textRotation="90" wrapText="1"/>
    </xf>
    <xf numFmtId="0" fontId="4" fillId="5" borderId="22" xfId="0" applyFont="1" applyFill="1" applyBorder="1" applyAlignment="1">
      <alignment horizontal="center" vertical="center" textRotation="90" wrapText="1"/>
    </xf>
    <xf numFmtId="0" fontId="4" fillId="5" borderId="24" xfId="0" applyFont="1" applyFill="1" applyBorder="1" applyAlignment="1">
      <alignment horizontal="center" vertical="center" textRotation="90" wrapText="1"/>
    </xf>
    <xf numFmtId="0" fontId="4" fillId="5" borderId="21" xfId="0" applyFont="1" applyFill="1" applyBorder="1" applyAlignment="1">
      <alignment horizontal="center" vertical="center" textRotation="90" wrapText="1"/>
    </xf>
    <xf numFmtId="0" fontId="5" fillId="5" borderId="22" xfId="0" applyFont="1" applyFill="1" applyBorder="1" applyAlignment="1">
      <alignment horizontal="center" vertical="center" textRotation="90" wrapText="1"/>
    </xf>
    <xf numFmtId="0" fontId="5" fillId="5" borderId="24" xfId="0" applyFont="1" applyFill="1" applyBorder="1" applyAlignment="1">
      <alignment horizontal="center" vertical="center" textRotation="90" wrapText="1"/>
    </xf>
    <xf numFmtId="0" fontId="5" fillId="5" borderId="21" xfId="0" applyFont="1" applyFill="1" applyBorder="1" applyAlignment="1">
      <alignment horizontal="center" vertical="center" textRotation="90" wrapText="1"/>
    </xf>
    <xf numFmtId="0" fontId="5" fillId="6" borderId="22" xfId="0" applyFont="1" applyFill="1" applyBorder="1" applyAlignment="1">
      <alignment horizontal="center" vertical="center" textRotation="90" wrapText="1"/>
    </xf>
    <xf numFmtId="0" fontId="5" fillId="6" borderId="24" xfId="0" applyFont="1" applyFill="1" applyBorder="1" applyAlignment="1">
      <alignment horizontal="center" vertical="center" textRotation="90" wrapText="1"/>
    </xf>
    <xf numFmtId="0" fontId="5" fillId="6" borderId="21" xfId="0" applyFont="1" applyFill="1" applyBorder="1" applyAlignment="1">
      <alignment horizontal="center" vertical="center" textRotation="90" wrapText="1"/>
    </xf>
    <xf numFmtId="0" fontId="0" fillId="0" borderId="24" xfId="0" applyBorder="1" applyAlignment="1">
      <alignment vertical="center" wrapText="1"/>
    </xf>
    <xf numFmtId="0" fontId="47" fillId="0" borderId="8" xfId="0" applyFont="1" applyBorder="1" applyAlignment="1">
      <alignment vertical="center" wrapText="1"/>
    </xf>
    <xf numFmtId="0" fontId="47" fillId="0" borderId="17" xfId="0" applyFont="1" applyBorder="1" applyAlignment="1">
      <alignment vertical="center" wrapText="1"/>
    </xf>
    <xf numFmtId="0" fontId="48" fillId="0" borderId="20" xfId="0" applyFont="1" applyBorder="1" applyAlignment="1">
      <alignment vertical="center" wrapText="1"/>
    </xf>
    <xf numFmtId="0" fontId="48" fillId="0" borderId="8" xfId="0" applyFont="1" applyBorder="1" applyAlignment="1">
      <alignment vertical="center" wrapText="1"/>
    </xf>
    <xf numFmtId="0" fontId="48" fillId="0" borderId="11" xfId="0" applyFont="1" applyBorder="1" applyAlignment="1">
      <alignment vertical="center" wrapText="1"/>
    </xf>
    <xf numFmtId="0" fontId="48" fillId="0" borderId="17" xfId="0" applyFont="1" applyBorder="1" applyAlignment="1">
      <alignment vertical="center" wrapText="1"/>
    </xf>
    <xf numFmtId="0" fontId="47" fillId="0" borderId="20" xfId="0" applyFont="1" applyBorder="1" applyAlignment="1">
      <alignment vertical="center" wrapText="1"/>
    </xf>
    <xf numFmtId="0" fontId="47" fillId="0" borderId="11" xfId="0" applyFont="1" applyBorder="1" applyAlignment="1">
      <alignment vertical="center" wrapText="1"/>
    </xf>
    <xf numFmtId="0" fontId="47" fillId="5" borderId="22" xfId="0" applyFont="1" applyFill="1" applyBorder="1" applyAlignment="1">
      <alignment horizontal="center" vertical="center" textRotation="90" wrapText="1"/>
    </xf>
    <xf numFmtId="0" fontId="47" fillId="5" borderId="24" xfId="0" applyFont="1" applyFill="1" applyBorder="1" applyAlignment="1">
      <alignment horizontal="center" vertical="center" textRotation="90" wrapText="1"/>
    </xf>
    <xf numFmtId="0" fontId="47" fillId="5" borderId="21" xfId="0" applyFont="1" applyFill="1" applyBorder="1" applyAlignment="1">
      <alignment horizontal="center" vertical="center" textRotation="90" wrapText="1"/>
    </xf>
    <xf numFmtId="0" fontId="15" fillId="0" borderId="24" xfId="0" applyFont="1" applyBorder="1" applyAlignment="1">
      <alignment vertical="center" wrapText="1"/>
    </xf>
    <xf numFmtId="0" fontId="47" fillId="6" borderId="22" xfId="0" applyFont="1" applyFill="1" applyBorder="1" applyAlignment="1">
      <alignment horizontal="center" vertical="center" textRotation="90" wrapText="1"/>
    </xf>
    <xf numFmtId="0" fontId="47" fillId="6" borderId="24" xfId="0" applyFont="1" applyFill="1" applyBorder="1" applyAlignment="1">
      <alignment horizontal="center" vertical="center" textRotation="90" wrapText="1"/>
    </xf>
    <xf numFmtId="0" fontId="47" fillId="6" borderId="21" xfId="0" applyFont="1" applyFill="1" applyBorder="1" applyAlignment="1">
      <alignment horizontal="center" vertical="center" textRotation="90" wrapText="1"/>
    </xf>
    <xf numFmtId="0" fontId="26" fillId="0" borderId="30" xfId="0" applyFont="1" applyBorder="1" applyAlignment="1">
      <alignment vertical="center" wrapText="1"/>
    </xf>
    <xf numFmtId="0" fontId="26" fillId="0" borderId="29" xfId="0" applyFont="1" applyBorder="1" applyAlignment="1">
      <alignment vertical="center" wrapText="1"/>
    </xf>
    <xf numFmtId="0" fontId="26" fillId="0" borderId="23" xfId="0" applyFont="1" applyBorder="1" applyAlignment="1">
      <alignment vertical="center" wrapText="1"/>
    </xf>
    <xf numFmtId="0" fontId="0" fillId="0" borderId="17" xfId="0" applyBorder="1" applyAlignment="1"/>
    <xf numFmtId="0" fontId="28" fillId="0" borderId="20" xfId="0" applyFont="1" applyBorder="1" applyAlignment="1">
      <alignment vertical="center" wrapText="1"/>
    </xf>
    <xf numFmtId="0" fontId="0" fillId="0" borderId="20" xfId="0" applyBorder="1" applyAlignment="1"/>
    <xf numFmtId="0" fontId="29" fillId="0" borderId="20" xfId="0" applyFont="1" applyBorder="1" applyAlignment="1">
      <alignment vertical="center" wrapText="1"/>
    </xf>
    <xf numFmtId="0" fontId="4" fillId="0" borderId="20" xfId="0" applyFont="1" applyBorder="1" applyAlignment="1">
      <alignment vertical="center" wrapText="1"/>
    </xf>
    <xf numFmtId="0" fontId="14" fillId="0" borderId="8" xfId="0" applyFont="1" applyBorder="1" applyAlignment="1">
      <alignment vertical="center" wrapText="1"/>
    </xf>
    <xf numFmtId="0" fontId="14" fillId="0" borderId="11" xfId="0" applyFont="1" applyBorder="1" applyAlignment="1">
      <alignment vertical="center" wrapText="1"/>
    </xf>
    <xf numFmtId="0" fontId="14" fillId="0" borderId="17" xfId="0" applyFont="1" applyBorder="1" applyAlignment="1">
      <alignment vertical="center" wrapText="1"/>
    </xf>
    <xf numFmtId="0" fontId="16" fillId="0" borderId="8" xfId="0" applyFont="1" applyBorder="1" applyAlignment="1">
      <alignment vertical="center" wrapText="1"/>
    </xf>
    <xf numFmtId="0" fontId="16" fillId="0" borderId="11" xfId="0" applyFont="1" applyBorder="1" applyAlignment="1">
      <alignment vertical="center" wrapText="1"/>
    </xf>
    <xf numFmtId="0" fontId="16" fillId="0" borderId="17" xfId="0" applyFont="1" applyBorder="1" applyAlignment="1">
      <alignment vertical="center" wrapText="1"/>
    </xf>
    <xf numFmtId="0" fontId="22" fillId="0" borderId="8" xfId="0" applyFont="1" applyBorder="1" applyAlignment="1">
      <alignment vertical="center" wrapText="1"/>
    </xf>
    <xf numFmtId="0" fontId="15" fillId="0" borderId="17" xfId="0" applyFont="1" applyBorder="1" applyAlignment="1">
      <alignment vertical="center" wrapText="1"/>
    </xf>
    <xf numFmtId="0" fontId="14" fillId="0" borderId="20" xfId="0" applyFont="1" applyBorder="1" applyAlignment="1">
      <alignment vertical="center" wrapText="1"/>
    </xf>
    <xf numFmtId="0" fontId="15" fillId="0" borderId="20" xfId="0" applyFont="1" applyBorder="1" applyAlignment="1"/>
    <xf numFmtId="0" fontId="16" fillId="0" borderId="20" xfId="0" applyFont="1" applyBorder="1" applyAlignment="1">
      <alignment vertical="center" wrapText="1"/>
    </xf>
    <xf numFmtId="0" fontId="5" fillId="0" borderId="20" xfId="0" applyFont="1" applyBorder="1" applyAlignment="1">
      <alignment vertical="center" wrapText="1"/>
    </xf>
    <xf numFmtId="0" fontId="15" fillId="0" borderId="17" xfId="0" applyFont="1" applyBorder="1" applyAlignment="1"/>
    <xf numFmtId="0" fontId="22" fillId="0" borderId="20" xfId="0" applyFont="1" applyBorder="1" applyAlignment="1">
      <alignment vertical="center" wrapText="1"/>
    </xf>
    <xf numFmtId="0" fontId="15" fillId="0" borderId="21" xfId="0" applyFont="1" applyBorder="1" applyAlignment="1">
      <alignment vertical="center" wrapText="1"/>
    </xf>
    <xf numFmtId="0" fontId="22" fillId="0" borderId="17" xfId="0" applyFont="1" applyBorder="1" applyAlignment="1">
      <alignment vertical="center" wrapText="1"/>
    </xf>
    <xf numFmtId="0" fontId="4" fillId="0" borderId="25" xfId="0" applyFont="1" applyBorder="1" applyAlignment="1">
      <alignment horizontal="center" vertical="center" wrapText="1"/>
    </xf>
    <xf numFmtId="0" fontId="4" fillId="0" borderId="30" xfId="0" applyFont="1" applyBorder="1" applyAlignment="1">
      <alignment horizontal="center" vertical="center" wrapText="1"/>
    </xf>
    <xf numFmtId="0" fontId="5" fillId="0" borderId="27" xfId="0" applyFont="1" applyBorder="1" applyAlignment="1">
      <alignment vertical="center" wrapText="1"/>
    </xf>
    <xf numFmtId="0" fontId="5" fillId="0" borderId="29" xfId="0" applyFont="1" applyBorder="1" applyAlignment="1">
      <alignment vertical="center" wrapText="1"/>
    </xf>
    <xf numFmtId="0" fontId="17" fillId="0" borderId="20" xfId="0" applyFont="1" applyBorder="1" applyAlignment="1">
      <alignment vertical="center" wrapText="1"/>
    </xf>
    <xf numFmtId="0" fontId="50" fillId="0" borderId="8" xfId="0" applyFont="1" applyBorder="1" applyAlignment="1">
      <alignment vertical="center" wrapText="1"/>
    </xf>
    <xf numFmtId="0" fontId="50" fillId="0" borderId="11" xfId="0" applyFont="1" applyBorder="1" applyAlignment="1">
      <alignment vertical="center" wrapText="1"/>
    </xf>
    <xf numFmtId="0" fontId="50" fillId="0" borderId="17" xfId="0" applyFont="1" applyBorder="1" applyAlignment="1">
      <alignment vertical="center" wrapText="1"/>
    </xf>
    <xf numFmtId="0" fontId="46" fillId="0" borderId="22" xfId="0" applyFont="1" applyBorder="1" applyAlignment="1">
      <alignment vertical="center" wrapText="1"/>
    </xf>
    <xf numFmtId="0" fontId="46" fillId="0" borderId="21" xfId="0" applyFont="1" applyBorder="1" applyAlignment="1">
      <alignment vertical="center" wrapText="1"/>
    </xf>
    <xf numFmtId="0" fontId="21" fillId="0" borderId="22" xfId="0" applyFont="1" applyBorder="1" applyAlignment="1">
      <alignment vertical="center" wrapText="1"/>
    </xf>
    <xf numFmtId="0" fontId="21" fillId="0" borderId="24" xfId="0" applyFont="1" applyBorder="1" applyAlignment="1">
      <alignment vertical="center" wrapText="1"/>
    </xf>
    <xf numFmtId="0" fontId="13" fillId="0" borderId="1" xfId="0" applyFont="1" applyBorder="1" applyAlignment="1">
      <alignment horizontal="center" textRotation="90"/>
    </xf>
    <xf numFmtId="0" fontId="13" fillId="0" borderId="2" xfId="0" applyFont="1" applyBorder="1" applyAlignment="1">
      <alignment horizontal="center" textRotation="90" wrapText="1"/>
    </xf>
    <xf numFmtId="0" fontId="13" fillId="0" borderId="3" xfId="0" applyFont="1" applyBorder="1" applyAlignment="1">
      <alignment horizontal="center" textRotation="90"/>
    </xf>
    <xf numFmtId="0" fontId="13" fillId="0" borderId="4" xfId="0" applyFont="1" applyBorder="1" applyAlignment="1">
      <alignment horizontal="center" textRotation="90"/>
    </xf>
    <xf numFmtId="0" fontId="13" fillId="0" borderId="2" xfId="0" applyFont="1" applyBorder="1" applyAlignment="1">
      <alignment horizontal="center" textRotation="90"/>
    </xf>
    <xf numFmtId="0" fontId="13" fillId="0" borderId="1" xfId="0" applyFont="1" applyBorder="1" applyAlignment="1">
      <alignment horizontal="center" textRotation="90" wrapText="1"/>
    </xf>
    <xf numFmtId="0" fontId="13" fillId="0" borderId="4" xfId="0" applyFont="1" applyBorder="1" applyAlignment="1">
      <alignment horizontal="center" textRotation="90" wrapText="1"/>
    </xf>
    <xf numFmtId="0" fontId="13" fillId="0" borderId="3" xfId="0" applyFont="1" applyBorder="1" applyAlignment="1">
      <alignment horizontal="center" textRotation="90" wrapText="1"/>
    </xf>
    <xf numFmtId="0" fontId="13" fillId="0" borderId="9" xfId="0" applyFont="1" applyBorder="1" applyAlignment="1">
      <alignment horizontal="center" textRotation="90" wrapText="1"/>
    </xf>
    <xf numFmtId="0" fontId="13" fillId="0" borderId="9" xfId="0" applyFont="1" applyBorder="1" applyAlignment="1">
      <alignment horizontal="center" textRotation="90"/>
    </xf>
    <xf numFmtId="0" fontId="13" fillId="0" borderId="12" xfId="0" applyFont="1" applyBorder="1" applyAlignment="1">
      <alignment horizontal="center" textRotation="90" wrapText="1"/>
    </xf>
    <xf numFmtId="0" fontId="13" fillId="0" borderId="13" xfId="0" applyFont="1" applyBorder="1" applyAlignment="1">
      <alignment horizontal="center" textRotation="90" wrapText="1"/>
    </xf>
    <xf numFmtId="0" fontId="13" fillId="0" borderId="14" xfId="0" applyFont="1" applyBorder="1" applyAlignment="1">
      <alignment horizontal="center" textRotation="90"/>
    </xf>
    <xf numFmtId="3" fontId="9" fillId="0" borderId="2" xfId="0" quotePrefix="1" applyNumberFormat="1" applyFont="1" applyBorder="1" applyAlignment="1">
      <alignment horizontal="center"/>
    </xf>
    <xf numFmtId="3" fontId="9" fillId="0" borderId="3" xfId="0" applyNumberFormat="1" applyFont="1" applyBorder="1" applyAlignment="1">
      <alignment horizontal="center"/>
    </xf>
    <xf numFmtId="3" fontId="9" fillId="0" borderId="4" xfId="0" applyNumberFormat="1" applyFont="1" applyBorder="1" applyAlignment="1">
      <alignment horizontal="center"/>
    </xf>
    <xf numFmtId="0" fontId="9" fillId="0" borderId="8" xfId="0" applyFont="1" applyBorder="1" applyAlignment="1">
      <alignment horizontal="center"/>
    </xf>
    <xf numFmtId="0" fontId="0" fillId="0" borderId="11" xfId="0" applyBorder="1" applyAlignment="1">
      <alignment horizontal="center"/>
    </xf>
    <xf numFmtId="0" fontId="0" fillId="0" borderId="17" xfId="0" applyBorder="1" applyAlignment="1">
      <alignment horizontal="center"/>
    </xf>
    <xf numFmtId="0" fontId="13" fillId="0" borderId="5" xfId="0" applyFont="1" applyBorder="1" applyAlignment="1">
      <alignment horizontal="center" textRotation="90" wrapText="1"/>
    </xf>
    <xf numFmtId="0" fontId="13" fillId="0" borderId="18" xfId="0" applyFont="1" applyBorder="1" applyAlignment="1">
      <alignment horizontal="center" textRotation="90" wrapText="1"/>
    </xf>
    <xf numFmtId="0" fontId="9" fillId="0" borderId="11" xfId="0" applyFont="1" applyBorder="1" applyAlignment="1">
      <alignment horizontal="center"/>
    </xf>
    <xf numFmtId="0" fontId="9" fillId="0" borderId="17" xfId="0" applyFont="1" applyBorder="1" applyAlignment="1">
      <alignment horizont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45"/>
  <sheetViews>
    <sheetView workbookViewId="0">
      <pane ySplit="1" topLeftCell="A29" activePane="bottomLeft" state="frozen"/>
      <selection pane="bottomLeft" activeCell="B32" sqref="B32"/>
    </sheetView>
  </sheetViews>
  <sheetFormatPr defaultColWidth="9.125" defaultRowHeight="15.75" customHeight="1"/>
  <cols>
    <col min="1" max="1" width="10.75" style="5" customWidth="1"/>
    <col min="2" max="2" width="21.375" style="6" customWidth="1"/>
    <col min="3" max="3" width="21.375" style="7" customWidth="1"/>
    <col min="4" max="4" width="21.375" style="8" customWidth="1"/>
    <col min="5" max="5" width="21.375" style="109" customWidth="1"/>
    <col min="6" max="6" width="14.375" style="9" customWidth="1"/>
    <col min="7" max="7" width="90.75" style="10" hidden="1" customWidth="1"/>
    <col min="8" max="8" width="79.875" style="11" customWidth="1"/>
    <col min="9" max="9" width="7.75" style="5" customWidth="1"/>
    <col min="10" max="16384" width="9.125" style="11"/>
  </cols>
  <sheetData>
    <row r="1" spans="1:9" s="18" customFormat="1" ht="15.75" customHeight="1">
      <c r="A1" s="12" t="s">
        <v>0</v>
      </c>
      <c r="B1" s="13" t="s">
        <v>1</v>
      </c>
      <c r="C1" s="14" t="s">
        <v>2</v>
      </c>
      <c r="D1" s="15" t="s">
        <v>3</v>
      </c>
      <c r="E1" s="110" t="s">
        <v>4</v>
      </c>
      <c r="F1" s="16" t="s">
        <v>5</v>
      </c>
      <c r="G1" s="17"/>
      <c r="H1" s="18" t="s">
        <v>6</v>
      </c>
      <c r="I1" s="12" t="s">
        <v>7</v>
      </c>
    </row>
    <row r="2" spans="1:9" s="18" customFormat="1" ht="15.75" customHeight="1">
      <c r="A2" s="111" t="s">
        <v>8</v>
      </c>
      <c r="B2" s="19" t="s">
        <v>9</v>
      </c>
      <c r="C2" s="7" t="s">
        <v>10</v>
      </c>
      <c r="D2" s="8" t="s">
        <v>10</v>
      </c>
      <c r="E2" s="109"/>
      <c r="F2" s="9" t="s">
        <v>11</v>
      </c>
      <c r="G2" s="10" t="s">
        <v>12</v>
      </c>
      <c r="H2" s="11" t="s">
        <v>13</v>
      </c>
      <c r="I2" s="5" t="s">
        <v>14</v>
      </c>
    </row>
    <row r="3" spans="1:9" ht="15.75" customHeight="1">
      <c r="A3" s="111" t="s">
        <v>8</v>
      </c>
      <c r="B3" s="112" t="s">
        <v>15</v>
      </c>
      <c r="C3" s="14" t="s">
        <v>15</v>
      </c>
      <c r="D3" s="15" t="s">
        <v>15</v>
      </c>
      <c r="E3" s="110"/>
      <c r="F3" s="9" t="s">
        <v>11</v>
      </c>
      <c r="G3" s="10" t="s">
        <v>16</v>
      </c>
      <c r="H3" s="11" t="s">
        <v>17</v>
      </c>
      <c r="I3" s="12" t="s">
        <v>18</v>
      </c>
    </row>
    <row r="4" spans="1:9" ht="15.75" customHeight="1">
      <c r="A4" s="5" t="s">
        <v>19</v>
      </c>
      <c r="B4" s="112" t="s">
        <v>20</v>
      </c>
      <c r="C4" s="113" t="s">
        <v>20</v>
      </c>
      <c r="D4" s="15" t="s">
        <v>20</v>
      </c>
      <c r="E4" s="110"/>
      <c r="F4" s="9" t="s">
        <v>11</v>
      </c>
      <c r="G4" s="10" t="s">
        <v>21</v>
      </c>
      <c r="H4" s="11" t="s">
        <v>22</v>
      </c>
      <c r="I4" s="12" t="s">
        <v>18</v>
      </c>
    </row>
    <row r="5" spans="1:9" ht="15.75" customHeight="1">
      <c r="A5" s="5" t="s">
        <v>23</v>
      </c>
      <c r="B5" s="112" t="s">
        <v>24</v>
      </c>
      <c r="C5" s="113" t="s">
        <v>24</v>
      </c>
      <c r="D5" s="15" t="s">
        <v>24</v>
      </c>
      <c r="E5" s="110"/>
      <c r="F5" s="9" t="s">
        <v>11</v>
      </c>
      <c r="G5" s="10" t="s">
        <v>25</v>
      </c>
      <c r="H5" s="11" t="s">
        <v>26</v>
      </c>
      <c r="I5" s="12" t="s">
        <v>18</v>
      </c>
    </row>
    <row r="6" spans="1:9" ht="15.75" customHeight="1">
      <c r="A6" s="5" t="s">
        <v>27</v>
      </c>
      <c r="B6" s="112" t="s">
        <v>28</v>
      </c>
      <c r="C6" s="113" t="s">
        <v>28</v>
      </c>
      <c r="D6" s="15" t="s">
        <v>28</v>
      </c>
      <c r="E6" s="110"/>
      <c r="F6" s="9" t="s">
        <v>11</v>
      </c>
      <c r="G6" s="10" t="s">
        <v>29</v>
      </c>
      <c r="H6" s="11" t="s">
        <v>30</v>
      </c>
      <c r="I6" s="12" t="s">
        <v>18</v>
      </c>
    </row>
    <row r="7" spans="1:9" ht="15.75" customHeight="1">
      <c r="A7" s="5" t="s">
        <v>31</v>
      </c>
      <c r="B7" s="112" t="s">
        <v>32</v>
      </c>
      <c r="C7" s="113" t="s">
        <v>32</v>
      </c>
      <c r="D7" s="15" t="s">
        <v>32</v>
      </c>
      <c r="E7" s="110"/>
      <c r="F7" s="9" t="s">
        <v>33</v>
      </c>
      <c r="G7" s="10" t="s">
        <v>34</v>
      </c>
      <c r="H7" s="11" t="s">
        <v>35</v>
      </c>
      <c r="I7" s="12" t="s">
        <v>18</v>
      </c>
    </row>
    <row r="8" spans="1:9" ht="15.75" customHeight="1">
      <c r="A8" s="5" t="s">
        <v>36</v>
      </c>
      <c r="B8" s="112" t="s">
        <v>37</v>
      </c>
      <c r="C8" s="113" t="s">
        <v>37</v>
      </c>
      <c r="D8" s="15" t="s">
        <v>37</v>
      </c>
      <c r="E8" s="110"/>
      <c r="F8" s="9" t="s">
        <v>11</v>
      </c>
      <c r="G8" s="10" t="s">
        <v>38</v>
      </c>
      <c r="H8" s="11" t="s">
        <v>39</v>
      </c>
      <c r="I8" s="12" t="s">
        <v>18</v>
      </c>
    </row>
    <row r="9" spans="1:9" ht="15.75" customHeight="1">
      <c r="A9" s="5" t="s">
        <v>40</v>
      </c>
      <c r="B9" s="112" t="s">
        <v>41</v>
      </c>
      <c r="C9" s="113" t="s">
        <v>41</v>
      </c>
      <c r="D9" s="15" t="s">
        <v>41</v>
      </c>
      <c r="E9" s="110"/>
      <c r="F9" s="9" t="s">
        <v>11</v>
      </c>
      <c r="G9" s="10" t="s">
        <v>42</v>
      </c>
      <c r="H9" s="11" t="s">
        <v>43</v>
      </c>
      <c r="I9" s="12" t="s">
        <v>18</v>
      </c>
    </row>
    <row r="10" spans="1:9" ht="15.75" customHeight="1">
      <c r="A10" s="5" t="s">
        <v>44</v>
      </c>
      <c r="B10" s="112" t="s">
        <v>45</v>
      </c>
      <c r="C10" s="113" t="s">
        <v>45</v>
      </c>
      <c r="D10" s="15" t="s">
        <v>45</v>
      </c>
      <c r="E10" s="110"/>
      <c r="F10" s="9" t="s">
        <v>11</v>
      </c>
      <c r="G10" s="10" t="s">
        <v>46</v>
      </c>
      <c r="H10" s="11" t="s">
        <v>47</v>
      </c>
      <c r="I10" s="12" t="s">
        <v>18</v>
      </c>
    </row>
    <row r="11" spans="1:9" s="108" customFormat="1" ht="15.75" customHeight="1">
      <c r="A11" s="5" t="s">
        <v>48</v>
      </c>
      <c r="B11" s="112" t="s">
        <v>49</v>
      </c>
      <c r="C11" s="14" t="s">
        <v>49</v>
      </c>
      <c r="D11" s="15" t="s">
        <v>49</v>
      </c>
      <c r="E11" s="110"/>
      <c r="F11" s="9" t="s">
        <v>11</v>
      </c>
      <c r="G11" s="10" t="s">
        <v>50</v>
      </c>
      <c r="H11" s="11" t="s">
        <v>51</v>
      </c>
      <c r="I11" s="12" t="s">
        <v>18</v>
      </c>
    </row>
    <row r="12" spans="1:9" ht="15.75" customHeight="1">
      <c r="A12" s="5" t="s">
        <v>52</v>
      </c>
      <c r="B12" s="112" t="s">
        <v>53</v>
      </c>
      <c r="C12" s="113" t="s">
        <v>53</v>
      </c>
      <c r="D12" s="15" t="s">
        <v>53</v>
      </c>
      <c r="E12" s="110"/>
      <c r="F12" s="9" t="s">
        <v>11</v>
      </c>
      <c r="G12" s="10" t="s">
        <v>54</v>
      </c>
      <c r="H12" s="11" t="s">
        <v>55</v>
      </c>
      <c r="I12" s="12" t="s">
        <v>18</v>
      </c>
    </row>
    <row r="13" spans="1:9" ht="15.75" customHeight="1">
      <c r="A13" s="5" t="s">
        <v>56</v>
      </c>
      <c r="B13" s="112" t="s">
        <v>57</v>
      </c>
      <c r="C13" s="14" t="s">
        <v>57</v>
      </c>
      <c r="D13" s="15" t="s">
        <v>57</v>
      </c>
      <c r="E13" s="110"/>
      <c r="F13" s="9" t="s">
        <v>11</v>
      </c>
      <c r="G13" s="10" t="s">
        <v>58</v>
      </c>
      <c r="H13" s="11" t="s">
        <v>59</v>
      </c>
      <c r="I13" s="12" t="s">
        <v>18</v>
      </c>
    </row>
    <row r="14" spans="1:9" ht="15.75" customHeight="1">
      <c r="A14" s="5" t="s">
        <v>60</v>
      </c>
      <c r="B14" s="114" t="s">
        <v>61</v>
      </c>
      <c r="C14" s="14" t="s">
        <v>61</v>
      </c>
      <c r="D14" s="15" t="s">
        <v>61</v>
      </c>
      <c r="E14" s="110"/>
      <c r="F14" s="9" t="s">
        <v>11</v>
      </c>
      <c r="G14" s="10" t="s">
        <v>62</v>
      </c>
      <c r="H14" s="11" t="s">
        <v>63</v>
      </c>
      <c r="I14" s="12" t="s">
        <v>18</v>
      </c>
    </row>
    <row r="15" spans="1:9" ht="15.75" customHeight="1">
      <c r="A15" s="5" t="s">
        <v>64</v>
      </c>
      <c r="B15" s="114" t="s">
        <v>65</v>
      </c>
      <c r="C15" s="14" t="s">
        <v>65</v>
      </c>
      <c r="D15" s="15" t="s">
        <v>65</v>
      </c>
      <c r="E15" s="110"/>
      <c r="F15" s="9" t="s">
        <v>11</v>
      </c>
      <c r="G15" s="10" t="s">
        <v>66</v>
      </c>
      <c r="H15" s="11" t="s">
        <v>67</v>
      </c>
      <c r="I15" s="12" t="s">
        <v>18</v>
      </c>
    </row>
    <row r="16" spans="1:9" ht="15.75" customHeight="1">
      <c r="A16" s="5" t="s">
        <v>68</v>
      </c>
      <c r="B16" s="114" t="s">
        <v>69</v>
      </c>
      <c r="C16" s="14" t="s">
        <v>69</v>
      </c>
      <c r="D16" s="15" t="s">
        <v>69</v>
      </c>
      <c r="E16" s="110"/>
      <c r="F16" s="9" t="s">
        <v>11</v>
      </c>
      <c r="G16" s="10" t="s">
        <v>70</v>
      </c>
      <c r="H16" s="11" t="s">
        <v>71</v>
      </c>
      <c r="I16" s="12" t="s">
        <v>18</v>
      </c>
    </row>
    <row r="17" spans="1:9" ht="15.75" customHeight="1">
      <c r="A17" s="5" t="s">
        <v>72</v>
      </c>
      <c r="B17" s="112" t="s">
        <v>73</v>
      </c>
      <c r="C17" s="113" t="s">
        <v>73</v>
      </c>
      <c r="D17" s="15" t="s">
        <v>73</v>
      </c>
      <c r="E17" s="110"/>
      <c r="F17" s="9" t="s">
        <v>33</v>
      </c>
      <c r="G17" s="10" t="s">
        <v>74</v>
      </c>
      <c r="H17" s="11" t="s">
        <v>75</v>
      </c>
      <c r="I17" s="12" t="s">
        <v>18</v>
      </c>
    </row>
    <row r="18" spans="1:9" ht="15.75" customHeight="1">
      <c r="A18" s="5" t="s">
        <v>76</v>
      </c>
      <c r="B18" s="19" t="s">
        <v>77</v>
      </c>
      <c r="C18" s="7" t="s">
        <v>10</v>
      </c>
      <c r="D18" s="8" t="s">
        <v>10</v>
      </c>
      <c r="F18" s="9" t="s">
        <v>33</v>
      </c>
      <c r="G18" s="10" t="s">
        <v>78</v>
      </c>
      <c r="H18" s="11" t="s">
        <v>79</v>
      </c>
      <c r="I18" s="5" t="s">
        <v>14</v>
      </c>
    </row>
    <row r="19" spans="1:9" ht="15.75" customHeight="1">
      <c r="A19" s="5" t="s">
        <v>80</v>
      </c>
      <c r="B19" s="112" t="s">
        <v>81</v>
      </c>
      <c r="C19" s="113" t="s">
        <v>81</v>
      </c>
      <c r="D19" s="15" t="s">
        <v>81</v>
      </c>
      <c r="E19" s="110"/>
      <c r="F19" s="9" t="s">
        <v>82</v>
      </c>
      <c r="G19" s="10" t="s">
        <v>83</v>
      </c>
      <c r="H19" s="11" t="s">
        <v>84</v>
      </c>
      <c r="I19" s="12" t="s">
        <v>18</v>
      </c>
    </row>
    <row r="20" spans="1:9" ht="15.75" customHeight="1">
      <c r="A20" s="5" t="s">
        <v>85</v>
      </c>
      <c r="B20" s="19" t="s">
        <v>86</v>
      </c>
      <c r="C20" s="7" t="s">
        <v>10</v>
      </c>
      <c r="D20" s="8" t="s">
        <v>10</v>
      </c>
      <c r="F20" s="9" t="s">
        <v>11</v>
      </c>
      <c r="G20" s="10" t="s">
        <v>87</v>
      </c>
      <c r="H20" s="11" t="s">
        <v>88</v>
      </c>
      <c r="I20" s="5" t="s">
        <v>14</v>
      </c>
    </row>
    <row r="21" spans="1:9" ht="15.75" customHeight="1">
      <c r="A21" s="5" t="s">
        <v>89</v>
      </c>
      <c r="B21" s="19" t="s">
        <v>90</v>
      </c>
      <c r="C21" s="7" t="s">
        <v>10</v>
      </c>
      <c r="D21" s="8" t="s">
        <v>10</v>
      </c>
      <c r="F21" s="9" t="s">
        <v>11</v>
      </c>
      <c r="G21" s="10" t="s">
        <v>91</v>
      </c>
      <c r="H21" s="11" t="s">
        <v>92</v>
      </c>
      <c r="I21" s="5" t="s">
        <v>14</v>
      </c>
    </row>
    <row r="22" spans="1:9" ht="15.75" customHeight="1">
      <c r="A22" s="5" t="s">
        <v>93</v>
      </c>
      <c r="B22" s="19" t="s">
        <v>94</v>
      </c>
      <c r="C22" s="7" t="s">
        <v>10</v>
      </c>
      <c r="D22" s="8" t="s">
        <v>10</v>
      </c>
      <c r="F22" s="9" t="s">
        <v>11</v>
      </c>
      <c r="G22" s="10" t="s">
        <v>95</v>
      </c>
      <c r="H22" s="11" t="s">
        <v>96</v>
      </c>
      <c r="I22" s="5" t="s">
        <v>14</v>
      </c>
    </row>
    <row r="23" spans="1:9" ht="15.75" customHeight="1">
      <c r="A23" s="5" t="s">
        <v>97</v>
      </c>
      <c r="B23" s="112" t="s">
        <v>98</v>
      </c>
      <c r="C23" s="113" t="s">
        <v>98</v>
      </c>
      <c r="D23" s="15" t="s">
        <v>98</v>
      </c>
      <c r="E23" s="110"/>
      <c r="F23" s="9" t="s">
        <v>11</v>
      </c>
      <c r="H23" s="11" t="s">
        <v>99</v>
      </c>
      <c r="I23" s="12" t="s">
        <v>18</v>
      </c>
    </row>
    <row r="24" spans="1:9" ht="15.75" customHeight="1">
      <c r="A24" s="115" t="s">
        <v>100</v>
      </c>
      <c r="B24" s="22" t="s">
        <v>101</v>
      </c>
      <c r="C24" s="116" t="s">
        <v>10</v>
      </c>
      <c r="D24" s="117" t="s">
        <v>10</v>
      </c>
      <c r="E24" s="118"/>
      <c r="F24" s="119" t="s">
        <v>11</v>
      </c>
      <c r="H24" s="108" t="s">
        <v>102</v>
      </c>
      <c r="I24" s="115" t="s">
        <v>14</v>
      </c>
    </row>
    <row r="25" spans="1:9" ht="15.75" customHeight="1">
      <c r="A25" s="5" t="s">
        <v>103</v>
      </c>
      <c r="B25" s="112" t="s">
        <v>104</v>
      </c>
      <c r="C25" s="113" t="s">
        <v>104</v>
      </c>
      <c r="D25" s="15" t="s">
        <v>104</v>
      </c>
      <c r="E25" s="110"/>
      <c r="F25" s="9" t="s">
        <v>11</v>
      </c>
      <c r="H25" s="11" t="s">
        <v>105</v>
      </c>
      <c r="I25" s="12" t="s">
        <v>18</v>
      </c>
    </row>
    <row r="26" spans="1:9" ht="15.75" customHeight="1">
      <c r="A26" s="5" t="s">
        <v>106</v>
      </c>
      <c r="B26" s="6" t="s">
        <v>107</v>
      </c>
      <c r="C26" s="7" t="s">
        <v>10</v>
      </c>
      <c r="D26" s="8" t="s">
        <v>10</v>
      </c>
      <c r="F26" s="9" t="s">
        <v>11</v>
      </c>
      <c r="H26" s="11" t="s">
        <v>108</v>
      </c>
      <c r="I26" s="5" t="s">
        <v>14</v>
      </c>
    </row>
    <row r="27" spans="1:9" ht="15.75" customHeight="1">
      <c r="A27" s="5" t="s">
        <v>106</v>
      </c>
      <c r="B27" s="112" t="s">
        <v>109</v>
      </c>
      <c r="C27" s="113" t="s">
        <v>109</v>
      </c>
      <c r="D27" s="15" t="s">
        <v>109</v>
      </c>
      <c r="E27" s="110"/>
      <c r="F27" s="9" t="s">
        <v>11</v>
      </c>
      <c r="H27" s="11" t="s">
        <v>110</v>
      </c>
      <c r="I27" s="12" t="s">
        <v>18</v>
      </c>
    </row>
    <row r="28" spans="1:9" ht="15.75" customHeight="1">
      <c r="A28" s="5" t="s">
        <v>111</v>
      </c>
      <c r="B28" s="13" t="s">
        <v>112</v>
      </c>
      <c r="C28" s="14" t="s">
        <v>112</v>
      </c>
      <c r="D28" s="15" t="s">
        <v>112</v>
      </c>
      <c r="E28" s="110"/>
      <c r="F28" s="9" t="s">
        <v>11</v>
      </c>
      <c r="H28" s="11" t="s">
        <v>113</v>
      </c>
      <c r="I28" s="12" t="s">
        <v>18</v>
      </c>
    </row>
    <row r="29" spans="1:9" ht="15.75" customHeight="1">
      <c r="A29" s="5" t="s">
        <v>114</v>
      </c>
      <c r="B29" s="112" t="s">
        <v>115</v>
      </c>
      <c r="C29" s="113" t="s">
        <v>115</v>
      </c>
      <c r="D29" s="15" t="s">
        <v>115</v>
      </c>
      <c r="E29" s="110"/>
      <c r="F29" s="9" t="s">
        <v>11</v>
      </c>
      <c r="H29" s="11" t="s">
        <v>116</v>
      </c>
      <c r="I29" s="12" t="s">
        <v>18</v>
      </c>
    </row>
    <row r="30" spans="1:9" ht="15.75" customHeight="1">
      <c r="A30" s="5" t="s">
        <v>117</v>
      </c>
      <c r="B30" s="6" t="s">
        <v>10</v>
      </c>
      <c r="C30" s="20" t="s">
        <v>118</v>
      </c>
      <c r="D30" s="8" t="s">
        <v>10</v>
      </c>
      <c r="F30" s="9" t="s">
        <v>11</v>
      </c>
      <c r="G30" s="21" t="s">
        <v>119</v>
      </c>
      <c r="H30" s="11" t="s">
        <v>120</v>
      </c>
      <c r="I30" s="5" t="s">
        <v>14</v>
      </c>
    </row>
    <row r="31" spans="1:9" ht="15.75" customHeight="1">
      <c r="A31" s="5" t="s">
        <v>121</v>
      </c>
      <c r="B31" s="13" t="s">
        <v>122</v>
      </c>
      <c r="C31" s="14" t="s">
        <v>122</v>
      </c>
      <c r="D31" s="15" t="s">
        <v>122</v>
      </c>
      <c r="E31" s="110"/>
      <c r="F31" s="9" t="s">
        <v>11</v>
      </c>
      <c r="G31" s="10" t="s">
        <v>123</v>
      </c>
      <c r="H31" s="11" t="s">
        <v>124</v>
      </c>
      <c r="I31" s="12" t="s">
        <v>18</v>
      </c>
    </row>
    <row r="32" spans="1:9" ht="15.75" customHeight="1">
      <c r="A32" s="5" t="s">
        <v>125</v>
      </c>
      <c r="B32" s="6" t="s">
        <v>10</v>
      </c>
      <c r="C32" s="20" t="s">
        <v>126</v>
      </c>
      <c r="D32" s="8" t="s">
        <v>10</v>
      </c>
      <c r="F32" s="9" t="s">
        <v>127</v>
      </c>
      <c r="G32" s="10" t="s">
        <v>128</v>
      </c>
      <c r="H32" s="11" t="s">
        <v>129</v>
      </c>
      <c r="I32" s="5" t="s">
        <v>14</v>
      </c>
    </row>
    <row r="33" spans="1:9" ht="15.75" customHeight="1">
      <c r="A33" s="5" t="s">
        <v>130</v>
      </c>
      <c r="B33" s="6" t="s">
        <v>10</v>
      </c>
      <c r="C33" s="7" t="s">
        <v>131</v>
      </c>
      <c r="D33" s="8" t="s">
        <v>10</v>
      </c>
      <c r="F33" s="9" t="s">
        <v>11</v>
      </c>
      <c r="G33" s="10" t="s">
        <v>132</v>
      </c>
      <c r="H33" s="11" t="s">
        <v>133</v>
      </c>
      <c r="I33" s="5" t="s">
        <v>14</v>
      </c>
    </row>
    <row r="34" spans="1:9" ht="15.75" customHeight="1">
      <c r="A34" s="5" t="s">
        <v>134</v>
      </c>
      <c r="B34" s="6" t="s">
        <v>10</v>
      </c>
      <c r="C34" s="7" t="s">
        <v>135</v>
      </c>
      <c r="D34" s="8" t="s">
        <v>10</v>
      </c>
      <c r="F34" s="9" t="s">
        <v>127</v>
      </c>
      <c r="G34" s="10" t="s">
        <v>136</v>
      </c>
      <c r="H34" s="11" t="s">
        <v>137</v>
      </c>
      <c r="I34" s="5" t="s">
        <v>14</v>
      </c>
    </row>
    <row r="35" spans="1:9" ht="15.75" customHeight="1">
      <c r="A35" s="5" t="s">
        <v>138</v>
      </c>
      <c r="B35" s="6" t="s">
        <v>10</v>
      </c>
      <c r="C35" s="7" t="s">
        <v>139</v>
      </c>
      <c r="D35" s="8" t="s">
        <v>10</v>
      </c>
      <c r="F35" s="9" t="s">
        <v>127</v>
      </c>
      <c r="H35" s="11" t="s">
        <v>140</v>
      </c>
      <c r="I35" s="5" t="s">
        <v>14</v>
      </c>
    </row>
    <row r="36" spans="1:9" ht="15.75" customHeight="1">
      <c r="A36" s="5" t="s">
        <v>141</v>
      </c>
      <c r="B36" s="6" t="s">
        <v>10</v>
      </c>
      <c r="C36" s="7" t="s">
        <v>142</v>
      </c>
      <c r="D36" s="8" t="s">
        <v>10</v>
      </c>
      <c r="F36" s="9" t="s">
        <v>143</v>
      </c>
      <c r="H36" s="11" t="s">
        <v>144</v>
      </c>
      <c r="I36" s="5" t="s">
        <v>14</v>
      </c>
    </row>
    <row r="37" spans="1:9" ht="15.75" customHeight="1">
      <c r="A37" s="5" t="s">
        <v>145</v>
      </c>
      <c r="B37" s="6" t="s">
        <v>10</v>
      </c>
      <c r="C37" s="7" t="s">
        <v>10</v>
      </c>
      <c r="D37" s="8" t="s">
        <v>146</v>
      </c>
      <c r="F37" s="9" t="s">
        <v>127</v>
      </c>
      <c r="G37" s="10" t="s">
        <v>147</v>
      </c>
      <c r="H37" s="11" t="s">
        <v>148</v>
      </c>
      <c r="I37" s="5" t="s">
        <v>14</v>
      </c>
    </row>
    <row r="38" spans="1:9" ht="15.75" customHeight="1">
      <c r="A38" s="5" t="s">
        <v>149</v>
      </c>
      <c r="B38" s="19" t="s">
        <v>10</v>
      </c>
      <c r="C38" s="7" t="s">
        <v>10</v>
      </c>
      <c r="D38" s="8" t="s">
        <v>150</v>
      </c>
      <c r="F38" s="9" t="s">
        <v>127</v>
      </c>
      <c r="G38" s="10" t="s">
        <v>95</v>
      </c>
      <c r="H38" s="11" t="s">
        <v>151</v>
      </c>
      <c r="I38" s="5" t="s">
        <v>14</v>
      </c>
    </row>
    <row r="39" spans="1:9" ht="15.75" customHeight="1">
      <c r="A39" s="5" t="s">
        <v>152</v>
      </c>
      <c r="B39" s="6" t="s">
        <v>10</v>
      </c>
      <c r="C39" s="7" t="s">
        <v>10</v>
      </c>
      <c r="D39" s="8" t="s">
        <v>153</v>
      </c>
      <c r="F39" s="9" t="s">
        <v>143</v>
      </c>
      <c r="H39" s="11" t="s">
        <v>154</v>
      </c>
      <c r="I39" s="5" t="s">
        <v>14</v>
      </c>
    </row>
    <row r="40" spans="1:9" ht="15.75" customHeight="1">
      <c r="A40" s="5" t="s">
        <v>155</v>
      </c>
      <c r="B40" s="19" t="s">
        <v>10</v>
      </c>
      <c r="C40" s="20" t="s">
        <v>10</v>
      </c>
      <c r="D40" s="8" t="s">
        <v>156</v>
      </c>
      <c r="F40" s="9" t="s">
        <v>127</v>
      </c>
      <c r="H40" s="11" t="s">
        <v>157</v>
      </c>
      <c r="I40" s="5" t="s">
        <v>14</v>
      </c>
    </row>
    <row r="41" spans="1:9" ht="15.75" customHeight="1">
      <c r="A41" s="5" t="s">
        <v>158</v>
      </c>
      <c r="B41" s="6" t="s">
        <v>10</v>
      </c>
      <c r="C41" s="7" t="s">
        <v>10</v>
      </c>
      <c r="D41" s="15" t="s">
        <v>159</v>
      </c>
      <c r="E41" s="110"/>
      <c r="F41" s="9" t="s">
        <v>127</v>
      </c>
      <c r="H41" s="11" t="s">
        <v>160</v>
      </c>
      <c r="I41" s="5" t="s">
        <v>14</v>
      </c>
    </row>
    <row r="42" spans="1:9" ht="15.75" customHeight="1">
      <c r="A42" s="5" t="s">
        <v>161</v>
      </c>
      <c r="B42" s="6" t="s">
        <v>10</v>
      </c>
      <c r="C42" s="7" t="s">
        <v>10</v>
      </c>
      <c r="D42" s="15" t="s">
        <v>162</v>
      </c>
      <c r="E42" s="110"/>
      <c r="F42" s="9" t="s">
        <v>127</v>
      </c>
      <c r="H42" s="11" t="s">
        <v>163</v>
      </c>
      <c r="I42" s="5" t="s">
        <v>14</v>
      </c>
    </row>
    <row r="43" spans="1:9" ht="15.75" customHeight="1">
      <c r="A43" s="5" t="s">
        <v>164</v>
      </c>
      <c r="B43" s="6" t="s">
        <v>10</v>
      </c>
      <c r="C43" s="7" t="s">
        <v>10</v>
      </c>
      <c r="D43" s="15" t="s">
        <v>165</v>
      </c>
      <c r="E43" s="110"/>
      <c r="F43" s="9" t="s">
        <v>127</v>
      </c>
      <c r="H43" s="11" t="s">
        <v>166</v>
      </c>
      <c r="I43" s="5" t="s">
        <v>14</v>
      </c>
    </row>
    <row r="44" spans="1:9" ht="15.75" customHeight="1">
      <c r="A44" s="5" t="s">
        <v>167</v>
      </c>
      <c r="B44" s="6" t="s">
        <v>10</v>
      </c>
      <c r="C44" s="7" t="s">
        <v>10</v>
      </c>
      <c r="D44" s="8" t="s">
        <v>168</v>
      </c>
      <c r="F44" s="9" t="s">
        <v>127</v>
      </c>
      <c r="H44" s="11" t="s">
        <v>169</v>
      </c>
      <c r="I44" s="5" t="s">
        <v>14</v>
      </c>
    </row>
    <row r="45" spans="1:9" ht="15.75" customHeight="1">
      <c r="A45" s="5" t="s">
        <v>170</v>
      </c>
      <c r="E45" s="109" t="s">
        <v>171</v>
      </c>
      <c r="H45" s="11" t="s">
        <v>172</v>
      </c>
    </row>
  </sheetData>
  <sortState ref="A2:I45">
    <sortCondition ref="A2:A45"/>
  </sortState>
  <phoneticPr fontId="43" type="noConversion"/>
  <pageMargins left="0.69930555555555596" right="0.69930555555555596" top="0.75" bottom="0.75" header="0.3" footer="0.3"/>
  <pageSetup orientation="portrait"/>
</worksheet>
</file>

<file path=xl/worksheets/sheet10.xml><?xml version="1.0" encoding="utf-8"?>
<worksheet xmlns="http://schemas.openxmlformats.org/spreadsheetml/2006/main" xmlns:r="http://schemas.openxmlformats.org/officeDocument/2006/relationships">
  <dimension ref="A1:D44"/>
  <sheetViews>
    <sheetView topLeftCell="A34" workbookViewId="0">
      <selection activeCell="D44" sqref="D44"/>
    </sheetView>
  </sheetViews>
  <sheetFormatPr defaultColWidth="9.125" defaultRowHeight="13.5"/>
  <cols>
    <col min="1" max="1" width="9.125" style="24" customWidth="1"/>
    <col min="2" max="2" width="9.125" style="25"/>
    <col min="3" max="3" width="11.625" style="25" customWidth="1"/>
    <col min="4" max="4" width="145.625" style="25" customWidth="1"/>
    <col min="5" max="16384" width="9.125" style="25"/>
  </cols>
  <sheetData>
    <row r="1" spans="1:4">
      <c r="A1" s="24" t="s">
        <v>743</v>
      </c>
      <c r="B1" s="25" t="s">
        <v>744</v>
      </c>
      <c r="C1" s="25" t="s">
        <v>745</v>
      </c>
      <c r="D1" s="25" t="s">
        <v>6</v>
      </c>
    </row>
    <row r="2" spans="1:4">
      <c r="A2" s="24">
        <v>0.1</v>
      </c>
      <c r="B2" s="25" t="s">
        <v>746</v>
      </c>
      <c r="C2" s="26">
        <v>41772</v>
      </c>
      <c r="D2" s="25" t="s">
        <v>747</v>
      </c>
    </row>
    <row r="3" spans="1:4">
      <c r="A3" s="24">
        <v>0.2</v>
      </c>
      <c r="B3" s="25" t="s">
        <v>746</v>
      </c>
      <c r="C3" s="26">
        <v>41773</v>
      </c>
      <c r="D3" s="25" t="s">
        <v>748</v>
      </c>
    </row>
    <row r="4" spans="1:4">
      <c r="A4" s="24">
        <v>0.3</v>
      </c>
      <c r="B4" s="25" t="s">
        <v>746</v>
      </c>
      <c r="C4" s="26">
        <v>41780</v>
      </c>
      <c r="D4" s="25" t="s">
        <v>749</v>
      </c>
    </row>
    <row r="5" spans="1:4" ht="54">
      <c r="A5" s="27">
        <v>0.4</v>
      </c>
      <c r="B5" s="28" t="s">
        <v>750</v>
      </c>
      <c r="C5" s="29">
        <v>41782</v>
      </c>
      <c r="D5" s="30" t="s">
        <v>751</v>
      </c>
    </row>
    <row r="6" spans="1:4">
      <c r="A6" s="24">
        <v>0.5</v>
      </c>
      <c r="B6" s="25" t="s">
        <v>746</v>
      </c>
      <c r="C6" s="26">
        <v>41781</v>
      </c>
      <c r="D6" s="25" t="s">
        <v>752</v>
      </c>
    </row>
    <row r="7" spans="1:4" ht="54">
      <c r="A7" s="24">
        <v>0.6</v>
      </c>
      <c r="B7" s="25" t="s">
        <v>750</v>
      </c>
      <c r="C7" s="26">
        <v>41782</v>
      </c>
      <c r="D7" s="31" t="s">
        <v>753</v>
      </c>
    </row>
    <row r="8" spans="1:4">
      <c r="A8" s="24">
        <v>0.7</v>
      </c>
      <c r="B8" s="25" t="s">
        <v>750</v>
      </c>
      <c r="C8" s="26">
        <v>41785</v>
      </c>
      <c r="D8" s="25" t="s">
        <v>754</v>
      </c>
    </row>
    <row r="9" spans="1:4">
      <c r="A9" s="24">
        <v>0.8</v>
      </c>
      <c r="B9" s="25" t="s">
        <v>746</v>
      </c>
      <c r="C9" s="26">
        <v>41786</v>
      </c>
      <c r="D9" s="25" t="s">
        <v>755</v>
      </c>
    </row>
    <row r="10" spans="1:4" ht="27">
      <c r="A10" s="24">
        <v>0.9</v>
      </c>
      <c r="B10" s="25" t="s">
        <v>750</v>
      </c>
      <c r="C10" s="26">
        <v>41787</v>
      </c>
      <c r="D10" s="31" t="s">
        <v>756</v>
      </c>
    </row>
    <row r="11" spans="1:4" ht="40.5">
      <c r="A11" s="32" t="s">
        <v>757</v>
      </c>
      <c r="B11" s="25" t="s">
        <v>750</v>
      </c>
      <c r="C11" s="26">
        <v>41787</v>
      </c>
      <c r="D11" s="31" t="s">
        <v>758</v>
      </c>
    </row>
    <row r="12" spans="1:4" ht="81">
      <c r="A12" s="32" t="s">
        <v>759</v>
      </c>
      <c r="B12" s="25" t="s">
        <v>746</v>
      </c>
      <c r="C12" s="26">
        <v>41787</v>
      </c>
      <c r="D12" s="31" t="s">
        <v>760</v>
      </c>
    </row>
    <row r="13" spans="1:4" ht="27">
      <c r="A13" s="32" t="s">
        <v>761</v>
      </c>
      <c r="B13" s="25" t="s">
        <v>750</v>
      </c>
      <c r="C13" s="26">
        <v>41787</v>
      </c>
      <c r="D13" s="31" t="s">
        <v>762</v>
      </c>
    </row>
    <row r="14" spans="1:4" ht="40.5">
      <c r="A14" s="32" t="s">
        <v>763</v>
      </c>
      <c r="B14" s="25" t="s">
        <v>750</v>
      </c>
      <c r="C14" s="26">
        <v>41800</v>
      </c>
      <c r="D14" s="31" t="s">
        <v>764</v>
      </c>
    </row>
    <row r="15" spans="1:4" ht="54">
      <c r="A15" s="32" t="s">
        <v>765</v>
      </c>
      <c r="B15" s="25" t="s">
        <v>746</v>
      </c>
      <c r="C15" s="26">
        <v>41800</v>
      </c>
      <c r="D15" s="31" t="s">
        <v>766</v>
      </c>
    </row>
    <row r="16" spans="1:4" ht="27">
      <c r="A16" s="32" t="s">
        <v>767</v>
      </c>
      <c r="B16" s="25" t="s">
        <v>750</v>
      </c>
      <c r="C16" s="26">
        <v>41801</v>
      </c>
      <c r="D16" s="31" t="s">
        <v>768</v>
      </c>
    </row>
    <row r="17" spans="1:4" ht="27">
      <c r="A17" s="24">
        <v>1.6</v>
      </c>
      <c r="B17" s="25" t="s">
        <v>746</v>
      </c>
      <c r="C17" s="26">
        <v>41800</v>
      </c>
      <c r="D17" s="31" t="s">
        <v>769</v>
      </c>
    </row>
    <row r="18" spans="1:4">
      <c r="A18" s="24">
        <v>1.9</v>
      </c>
      <c r="B18" s="25" t="s">
        <v>746</v>
      </c>
      <c r="C18" s="26">
        <v>41801</v>
      </c>
      <c r="D18" s="25" t="s">
        <v>770</v>
      </c>
    </row>
    <row r="19" spans="1:4" ht="54">
      <c r="A19" s="24">
        <v>1.1000000000000001</v>
      </c>
      <c r="B19" s="25" t="s">
        <v>746</v>
      </c>
      <c r="C19" s="26">
        <v>41801</v>
      </c>
      <c r="D19" s="31" t="s">
        <v>771</v>
      </c>
    </row>
    <row r="20" spans="1:4" ht="36.75" customHeight="1">
      <c r="A20" s="24">
        <v>1.1100000000000001</v>
      </c>
      <c r="B20" s="25" t="s">
        <v>750</v>
      </c>
      <c r="C20" s="26">
        <v>41802</v>
      </c>
      <c r="D20" s="31" t="s">
        <v>772</v>
      </c>
    </row>
    <row r="21" spans="1:4">
      <c r="A21" s="24">
        <v>1.1200000000000001</v>
      </c>
      <c r="B21" s="25" t="s">
        <v>746</v>
      </c>
      <c r="C21" s="26">
        <v>41802</v>
      </c>
      <c r="D21" s="25" t="s">
        <v>773</v>
      </c>
    </row>
    <row r="22" spans="1:4">
      <c r="A22" s="24">
        <v>1.1299999999999999</v>
      </c>
      <c r="B22" s="25" t="s">
        <v>746</v>
      </c>
      <c r="C22" s="26">
        <v>41802</v>
      </c>
      <c r="D22" s="25" t="s">
        <v>774</v>
      </c>
    </row>
    <row r="23" spans="1:4" ht="54">
      <c r="A23" s="24">
        <v>1.1399999999999999</v>
      </c>
      <c r="B23" s="25" t="s">
        <v>750</v>
      </c>
      <c r="C23" s="26">
        <v>41803</v>
      </c>
      <c r="D23" s="31" t="s">
        <v>775</v>
      </c>
    </row>
    <row r="24" spans="1:4" ht="40.5">
      <c r="A24" s="24">
        <v>1.1499999999999999</v>
      </c>
      <c r="B24" s="25" t="s">
        <v>750</v>
      </c>
      <c r="C24" s="26">
        <v>41817</v>
      </c>
      <c r="D24" s="31" t="s">
        <v>776</v>
      </c>
    </row>
    <row r="25" spans="1:4" ht="27">
      <c r="A25" s="24">
        <v>1.1599999999999999</v>
      </c>
      <c r="B25" s="25" t="s">
        <v>746</v>
      </c>
      <c r="C25" s="26">
        <v>41816</v>
      </c>
      <c r="D25" s="31" t="s">
        <v>777</v>
      </c>
    </row>
    <row r="26" spans="1:4">
      <c r="A26" s="24">
        <v>1.17</v>
      </c>
      <c r="B26" s="25" t="s">
        <v>750</v>
      </c>
      <c r="C26" s="26">
        <v>41818</v>
      </c>
      <c r="D26" s="25" t="s">
        <v>778</v>
      </c>
    </row>
    <row r="27" spans="1:4" ht="27">
      <c r="A27" s="24">
        <v>1.18</v>
      </c>
      <c r="B27" s="25" t="s">
        <v>750</v>
      </c>
      <c r="C27" s="26">
        <v>41820</v>
      </c>
      <c r="D27" s="31" t="s">
        <v>779</v>
      </c>
    </row>
    <row r="28" spans="1:4" ht="27">
      <c r="A28" s="24">
        <v>1.19</v>
      </c>
      <c r="B28" s="25" t="s">
        <v>746</v>
      </c>
      <c r="C28" s="26">
        <v>41820</v>
      </c>
      <c r="D28" s="31" t="s">
        <v>780</v>
      </c>
    </row>
    <row r="29" spans="1:4">
      <c r="A29" s="24">
        <v>1.2</v>
      </c>
      <c r="B29" s="25" t="s">
        <v>750</v>
      </c>
      <c r="C29" s="26">
        <v>41822</v>
      </c>
      <c r="D29" s="31" t="s">
        <v>781</v>
      </c>
    </row>
    <row r="30" spans="1:4" ht="27">
      <c r="A30" s="24">
        <v>1.21</v>
      </c>
      <c r="B30" s="25" t="s">
        <v>746</v>
      </c>
      <c r="C30" s="26">
        <v>41852</v>
      </c>
      <c r="D30" s="31" t="s">
        <v>782</v>
      </c>
    </row>
    <row r="31" spans="1:4">
      <c r="A31" s="24">
        <v>1.22</v>
      </c>
      <c r="B31" s="25" t="s">
        <v>746</v>
      </c>
      <c r="C31" s="26">
        <v>41855</v>
      </c>
      <c r="D31" s="31" t="s">
        <v>783</v>
      </c>
    </row>
    <row r="32" spans="1:4">
      <c r="A32" s="24">
        <v>1.23</v>
      </c>
      <c r="B32" s="25" t="s">
        <v>746</v>
      </c>
      <c r="C32" s="26">
        <v>41857</v>
      </c>
      <c r="D32" s="25" t="s">
        <v>784</v>
      </c>
    </row>
    <row r="33" spans="1:4">
      <c r="A33" s="24">
        <v>1.24</v>
      </c>
      <c r="B33" s="25" t="s">
        <v>746</v>
      </c>
      <c r="C33" s="26">
        <v>41858</v>
      </c>
      <c r="D33" s="25" t="s">
        <v>785</v>
      </c>
    </row>
    <row r="34" spans="1:4" ht="54">
      <c r="A34" s="24">
        <v>1.25</v>
      </c>
      <c r="B34" s="25" t="s">
        <v>746</v>
      </c>
      <c r="C34" s="26">
        <v>41876</v>
      </c>
      <c r="D34" s="31" t="s">
        <v>786</v>
      </c>
    </row>
    <row r="35" spans="1:4" ht="48" customHeight="1">
      <c r="A35" s="24">
        <v>1.26</v>
      </c>
      <c r="B35" s="25" t="s">
        <v>787</v>
      </c>
      <c r="C35" s="26">
        <v>41877</v>
      </c>
      <c r="D35" s="33" t="s">
        <v>788</v>
      </c>
    </row>
    <row r="36" spans="1:4" ht="27">
      <c r="A36" s="24">
        <v>1.27</v>
      </c>
      <c r="B36" s="25" t="s">
        <v>746</v>
      </c>
      <c r="C36" s="26">
        <v>41883</v>
      </c>
      <c r="D36" s="31" t="s">
        <v>789</v>
      </c>
    </row>
    <row r="37" spans="1:4" ht="98.25" customHeight="1">
      <c r="A37" s="24">
        <v>1.28</v>
      </c>
      <c r="B37" s="25" t="s">
        <v>790</v>
      </c>
      <c r="C37" s="26">
        <v>41892</v>
      </c>
      <c r="D37" s="140" t="s">
        <v>871</v>
      </c>
    </row>
    <row r="38" spans="1:4" ht="32.25" customHeight="1">
      <c r="A38" s="24">
        <v>1.29</v>
      </c>
      <c r="B38" s="25" t="s">
        <v>787</v>
      </c>
      <c r="C38" s="26">
        <v>41905</v>
      </c>
      <c r="D38" s="33" t="s">
        <v>791</v>
      </c>
    </row>
    <row r="39" spans="1:4" ht="27">
      <c r="A39" s="24">
        <v>1.3</v>
      </c>
      <c r="B39" s="25" t="s">
        <v>787</v>
      </c>
      <c r="C39" s="26">
        <v>41963</v>
      </c>
      <c r="D39" s="131" t="s">
        <v>902</v>
      </c>
    </row>
    <row r="40" spans="1:4" ht="94.5">
      <c r="A40" s="24">
        <v>1.31</v>
      </c>
      <c r="B40" s="25" t="s">
        <v>746</v>
      </c>
      <c r="C40" s="26">
        <v>41969</v>
      </c>
      <c r="D40" s="31" t="s">
        <v>792</v>
      </c>
    </row>
    <row r="41" spans="1:4">
      <c r="A41" s="24">
        <v>1.32</v>
      </c>
      <c r="B41" s="25" t="s">
        <v>793</v>
      </c>
      <c r="C41" s="26">
        <v>41996</v>
      </c>
      <c r="D41" s="31" t="s">
        <v>794</v>
      </c>
    </row>
    <row r="42" spans="1:4">
      <c r="A42" s="24">
        <v>1.33</v>
      </c>
      <c r="B42" s="25" t="s">
        <v>793</v>
      </c>
      <c r="C42" s="26">
        <v>42009</v>
      </c>
      <c r="D42" s="31" t="s">
        <v>795</v>
      </c>
    </row>
    <row r="43" spans="1:4">
      <c r="A43" s="24">
        <v>1.34</v>
      </c>
      <c r="B43" s="130" t="s">
        <v>855</v>
      </c>
      <c r="C43" s="26">
        <v>42172</v>
      </c>
      <c r="D43" s="131" t="s">
        <v>856</v>
      </c>
    </row>
    <row r="44" spans="1:4" ht="27">
      <c r="A44" s="24">
        <v>1.35</v>
      </c>
      <c r="B44" s="130" t="s">
        <v>901</v>
      </c>
      <c r="C44" s="26">
        <v>42192</v>
      </c>
      <c r="D44" s="131" t="s">
        <v>903</v>
      </c>
    </row>
  </sheetData>
  <phoneticPr fontId="43" type="noConversion"/>
  <pageMargins left="0.69930555555555596" right="0.69930555555555596" top="0.75" bottom="0.75" header="0.3" footer="0.3"/>
  <pageSetup orientation="portrait"/>
</worksheet>
</file>

<file path=xl/worksheets/sheet11.xml><?xml version="1.0" encoding="utf-8"?>
<worksheet xmlns="http://schemas.openxmlformats.org/spreadsheetml/2006/main" xmlns:r="http://schemas.openxmlformats.org/officeDocument/2006/relationships">
  <dimension ref="A1:H20"/>
  <sheetViews>
    <sheetView workbookViewId="0">
      <selection activeCell="D13" sqref="D13"/>
    </sheetView>
  </sheetViews>
  <sheetFormatPr defaultColWidth="9" defaultRowHeight="13.5"/>
  <cols>
    <col min="1" max="1" width="10.75" style="5" customWidth="1"/>
    <col min="2" max="2" width="21.375" style="6" customWidth="1"/>
    <col min="3" max="3" width="21.375" style="7" customWidth="1"/>
    <col min="4" max="4" width="21.375" style="8" customWidth="1"/>
    <col min="5" max="5" width="14.375" style="9" customWidth="1"/>
    <col min="6" max="6" width="90.75" style="10" hidden="1" customWidth="1"/>
    <col min="7" max="7" width="79.875" style="11" customWidth="1"/>
    <col min="8" max="8" width="7.75" style="5" customWidth="1"/>
  </cols>
  <sheetData>
    <row r="1" spans="1:8">
      <c r="A1" s="12" t="s">
        <v>0</v>
      </c>
      <c r="B1" s="13" t="s">
        <v>1</v>
      </c>
      <c r="C1" s="14" t="s">
        <v>2</v>
      </c>
      <c r="D1" s="15" t="s">
        <v>3</v>
      </c>
      <c r="E1" s="16" t="s">
        <v>5</v>
      </c>
      <c r="F1" s="17"/>
      <c r="G1" s="18" t="s">
        <v>6</v>
      </c>
      <c r="H1" s="12" t="s">
        <v>7</v>
      </c>
    </row>
    <row r="2" spans="1:8">
      <c r="B2" s="19" t="s">
        <v>796</v>
      </c>
      <c r="C2" s="7" t="s">
        <v>10</v>
      </c>
      <c r="D2" s="8" t="s">
        <v>796</v>
      </c>
      <c r="E2" s="9" t="s">
        <v>33</v>
      </c>
      <c r="G2" s="11" t="s">
        <v>797</v>
      </c>
      <c r="H2" s="5" t="s">
        <v>14</v>
      </c>
    </row>
    <row r="3" spans="1:8">
      <c r="B3" s="19" t="s">
        <v>798</v>
      </c>
      <c r="C3" s="7" t="s">
        <v>798</v>
      </c>
      <c r="D3" s="8" t="s">
        <v>798</v>
      </c>
      <c r="E3" s="9" t="s">
        <v>799</v>
      </c>
      <c r="G3" s="11" t="s">
        <v>800</v>
      </c>
      <c r="H3" s="12" t="s">
        <v>18</v>
      </c>
    </row>
    <row r="4" spans="1:8">
      <c r="B4" s="19" t="s">
        <v>10</v>
      </c>
      <c r="C4" s="20" t="s">
        <v>10</v>
      </c>
      <c r="D4" s="8" t="s">
        <v>801</v>
      </c>
      <c r="E4" s="9" t="s">
        <v>127</v>
      </c>
      <c r="F4" s="21"/>
      <c r="G4" s="11" t="s">
        <v>802</v>
      </c>
      <c r="H4" s="5" t="s">
        <v>14</v>
      </c>
    </row>
    <row r="5" spans="1:8">
      <c r="B5" s="19" t="s">
        <v>803</v>
      </c>
      <c r="C5" s="20" t="s">
        <v>10</v>
      </c>
      <c r="D5" s="8" t="s">
        <v>10</v>
      </c>
      <c r="E5" s="9" t="s">
        <v>33</v>
      </c>
      <c r="G5" s="11" t="s">
        <v>804</v>
      </c>
      <c r="H5" s="5" t="s">
        <v>14</v>
      </c>
    </row>
    <row r="6" spans="1:8">
      <c r="B6" s="19" t="s">
        <v>805</v>
      </c>
      <c r="C6" s="20" t="s">
        <v>805</v>
      </c>
      <c r="D6" s="8" t="s">
        <v>805</v>
      </c>
      <c r="E6" s="9" t="s">
        <v>11</v>
      </c>
      <c r="G6" s="11" t="s">
        <v>806</v>
      </c>
      <c r="H6" s="12" t="s">
        <v>18</v>
      </c>
    </row>
    <row r="7" spans="1:8">
      <c r="B7" s="22" t="s">
        <v>807</v>
      </c>
      <c r="C7" s="7" t="s">
        <v>807</v>
      </c>
      <c r="D7" s="8" t="s">
        <v>807</v>
      </c>
      <c r="E7" s="9" t="s">
        <v>11</v>
      </c>
      <c r="G7" s="11" t="s">
        <v>808</v>
      </c>
      <c r="H7" s="12" t="s">
        <v>18</v>
      </c>
    </row>
    <row r="8" spans="1:8">
      <c r="B8" s="19" t="s">
        <v>10</v>
      </c>
      <c r="C8" s="20" t="s">
        <v>10</v>
      </c>
      <c r="D8" s="8" t="s">
        <v>809</v>
      </c>
      <c r="E8" s="9" t="s">
        <v>127</v>
      </c>
      <c r="G8" s="11" t="s">
        <v>810</v>
      </c>
      <c r="H8" s="5" t="s">
        <v>14</v>
      </c>
    </row>
    <row r="9" spans="1:8">
      <c r="B9" s="19" t="s">
        <v>811</v>
      </c>
      <c r="C9" s="20" t="s">
        <v>811</v>
      </c>
      <c r="D9" s="8" t="s">
        <v>811</v>
      </c>
      <c r="E9" s="9" t="s">
        <v>11</v>
      </c>
      <c r="G9" s="11" t="s">
        <v>812</v>
      </c>
      <c r="H9" s="12" t="s">
        <v>18</v>
      </c>
    </row>
    <row r="10" spans="1:8">
      <c r="B10" s="19" t="s">
        <v>112</v>
      </c>
      <c r="C10" s="20" t="s">
        <v>112</v>
      </c>
      <c r="D10" s="8" t="s">
        <v>112</v>
      </c>
      <c r="E10" s="9" t="s">
        <v>11</v>
      </c>
      <c r="G10" s="11" t="s">
        <v>813</v>
      </c>
      <c r="H10" s="12" t="s">
        <v>18</v>
      </c>
    </row>
    <row r="11" spans="1:8">
      <c r="B11" s="19"/>
      <c r="D11" s="8" t="s">
        <v>814</v>
      </c>
      <c r="E11" s="9" t="s">
        <v>127</v>
      </c>
      <c r="G11" s="11" t="s">
        <v>815</v>
      </c>
      <c r="H11" s="5" t="s">
        <v>14</v>
      </c>
    </row>
    <row r="12" spans="1:8">
      <c r="B12" s="19"/>
      <c r="C12" s="20"/>
      <c r="D12" s="8" t="s">
        <v>816</v>
      </c>
      <c r="E12" s="9" t="s">
        <v>127</v>
      </c>
      <c r="G12" s="11" t="s">
        <v>817</v>
      </c>
      <c r="H12" s="5" t="s">
        <v>14</v>
      </c>
    </row>
    <row r="13" spans="1:8">
      <c r="B13" s="19"/>
      <c r="D13" s="8" t="s">
        <v>818</v>
      </c>
      <c r="E13" s="9" t="s">
        <v>127</v>
      </c>
      <c r="G13" s="11" t="s">
        <v>819</v>
      </c>
      <c r="H13" s="5" t="s">
        <v>14</v>
      </c>
    </row>
    <row r="14" spans="1:8">
      <c r="A14" s="23"/>
      <c r="B14" s="19"/>
      <c r="H14" s="12"/>
    </row>
    <row r="15" spans="1:8">
      <c r="B15" s="19"/>
      <c r="C15" s="20"/>
      <c r="H15" s="12"/>
    </row>
    <row r="16" spans="1:8">
      <c r="B16" s="19"/>
      <c r="H16" s="12"/>
    </row>
    <row r="17" spans="2:8">
      <c r="B17" s="19"/>
      <c r="H17" s="12"/>
    </row>
    <row r="18" spans="2:8">
      <c r="B18" s="19"/>
      <c r="H18" s="12"/>
    </row>
    <row r="19" spans="2:8">
      <c r="C19" s="20"/>
      <c r="H19" s="12"/>
    </row>
    <row r="20" spans="2:8">
      <c r="B20" s="19"/>
      <c r="H20" s="12"/>
    </row>
  </sheetData>
  <phoneticPr fontId="43" type="noConversion"/>
  <pageMargins left="0.69930555555555596" right="0.69930555555555596" top="0.75" bottom="0.75" header="0.3" footer="0.3"/>
  <pageSetup orientation="portrait"/>
</worksheet>
</file>

<file path=xl/worksheets/sheet12.xml><?xml version="1.0" encoding="utf-8"?>
<worksheet xmlns="http://schemas.openxmlformats.org/spreadsheetml/2006/main" xmlns:r="http://schemas.openxmlformats.org/officeDocument/2006/relationships">
  <dimension ref="A1:C30"/>
  <sheetViews>
    <sheetView workbookViewId="0">
      <selection activeCell="B23" sqref="B23"/>
    </sheetView>
  </sheetViews>
  <sheetFormatPr defaultColWidth="9" defaultRowHeight="13.5"/>
  <cols>
    <col min="1" max="2" width="28.625" customWidth="1"/>
    <col min="3" max="3" width="14.125" customWidth="1"/>
  </cols>
  <sheetData>
    <row r="1" spans="1:2">
      <c r="A1" s="1" t="s">
        <v>820</v>
      </c>
      <c r="B1" s="1" t="s">
        <v>821</v>
      </c>
    </row>
    <row r="2" spans="1:2">
      <c r="A2" t="s">
        <v>9</v>
      </c>
      <c r="B2" s="2" t="s">
        <v>9</v>
      </c>
    </row>
    <row r="3" spans="1:2">
      <c r="A3" t="s">
        <v>77</v>
      </c>
      <c r="B3" s="2" t="s">
        <v>77</v>
      </c>
    </row>
    <row r="4" spans="1:2">
      <c r="A4" t="s">
        <v>81</v>
      </c>
      <c r="B4" s="2" t="s">
        <v>81</v>
      </c>
    </row>
    <row r="5" spans="1:2">
      <c r="A5" t="s">
        <v>118</v>
      </c>
      <c r="B5" s="2" t="s">
        <v>118</v>
      </c>
    </row>
    <row r="6" spans="1:2">
      <c r="A6" t="s">
        <v>822</v>
      </c>
      <c r="B6" s="3" t="s">
        <v>90</v>
      </c>
    </row>
    <row r="7" spans="1:2">
      <c r="A7" t="s">
        <v>823</v>
      </c>
      <c r="B7" s="3" t="s">
        <v>146</v>
      </c>
    </row>
    <row r="8" spans="1:2">
      <c r="A8" t="s">
        <v>824</v>
      </c>
      <c r="B8" s="3" t="s">
        <v>825</v>
      </c>
    </row>
    <row r="9" spans="1:2">
      <c r="A9" t="s">
        <v>826</v>
      </c>
      <c r="B9" s="3" t="s">
        <v>86</v>
      </c>
    </row>
    <row r="10" spans="1:2">
      <c r="A10" t="s">
        <v>827</v>
      </c>
      <c r="B10" s="3" t="s">
        <v>194</v>
      </c>
    </row>
    <row r="11" spans="1:2">
      <c r="A11" t="s">
        <v>828</v>
      </c>
      <c r="B11" s="3" t="s">
        <v>189</v>
      </c>
    </row>
    <row r="12" spans="1:2">
      <c r="A12" t="s">
        <v>829</v>
      </c>
      <c r="B12" s="3" t="s">
        <v>135</v>
      </c>
    </row>
    <row r="13" spans="1:2">
      <c r="A13" t="s">
        <v>830</v>
      </c>
      <c r="B13" s="3" t="s">
        <v>189</v>
      </c>
    </row>
    <row r="14" spans="1:2">
      <c r="A14" t="s">
        <v>831</v>
      </c>
      <c r="B14" s="3" t="s">
        <v>24</v>
      </c>
    </row>
    <row r="15" spans="1:2">
      <c r="A15" t="s">
        <v>28</v>
      </c>
      <c r="B15" s="2" t="s">
        <v>28</v>
      </c>
    </row>
    <row r="16" spans="1:2">
      <c r="A16" t="s">
        <v>32</v>
      </c>
      <c r="B16" s="2" t="s">
        <v>32</v>
      </c>
    </row>
    <row r="17" spans="1:3">
      <c r="A17" t="s">
        <v>61</v>
      </c>
      <c r="B17" s="2" t="s">
        <v>61</v>
      </c>
    </row>
    <row r="18" spans="1:3">
      <c r="A18" t="s">
        <v>65</v>
      </c>
      <c r="B18" s="2" t="s">
        <v>65</v>
      </c>
    </row>
    <row r="19" spans="1:3">
      <c r="A19" t="s">
        <v>69</v>
      </c>
      <c r="B19" s="2" t="s">
        <v>69</v>
      </c>
    </row>
    <row r="20" spans="1:3">
      <c r="A20" t="s">
        <v>832</v>
      </c>
      <c r="B20" s="3" t="s">
        <v>15</v>
      </c>
      <c r="C20" s="4"/>
    </row>
    <row r="21" spans="1:3">
      <c r="A21" t="s">
        <v>833</v>
      </c>
      <c r="B21" s="3" t="s">
        <v>53</v>
      </c>
    </row>
    <row r="22" spans="1:3">
      <c r="A22" t="s">
        <v>834</v>
      </c>
      <c r="B22" s="3" t="s">
        <v>57</v>
      </c>
    </row>
    <row r="23" spans="1:3">
      <c r="A23" t="s">
        <v>835</v>
      </c>
      <c r="B23" s="3" t="s">
        <v>73</v>
      </c>
    </row>
    <row r="24" spans="1:3">
      <c r="A24" t="s">
        <v>836</v>
      </c>
      <c r="B24" s="3" t="s">
        <v>49</v>
      </c>
    </row>
    <row r="25" spans="1:3">
      <c r="A25" t="s">
        <v>837</v>
      </c>
      <c r="B25" s="3" t="s">
        <v>20</v>
      </c>
    </row>
    <row r="26" spans="1:3">
      <c r="A26" t="s">
        <v>37</v>
      </c>
      <c r="B26" s="2" t="s">
        <v>37</v>
      </c>
    </row>
    <row r="27" spans="1:3">
      <c r="A27" t="s">
        <v>41</v>
      </c>
      <c r="B27" s="2" t="s">
        <v>41</v>
      </c>
    </row>
    <row r="28" spans="1:3">
      <c r="A28" t="s">
        <v>838</v>
      </c>
      <c r="B28" s="3" t="s">
        <v>45</v>
      </c>
    </row>
    <row r="29" spans="1:3">
      <c r="A29" t="s">
        <v>839</v>
      </c>
      <c r="B29" s="2" t="s">
        <v>839</v>
      </c>
    </row>
    <row r="30" spans="1:3">
      <c r="A30" t="s">
        <v>131</v>
      </c>
      <c r="B30" s="2" t="s">
        <v>131</v>
      </c>
    </row>
  </sheetData>
  <phoneticPr fontId="43"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I382"/>
  <sheetViews>
    <sheetView tabSelected="1" topLeftCell="A369" workbookViewId="0">
      <selection activeCell="E371" sqref="E371"/>
    </sheetView>
  </sheetViews>
  <sheetFormatPr defaultColWidth="9" defaultRowHeight="13.5"/>
  <cols>
    <col min="1" max="1" width="4.125" customWidth="1"/>
    <col min="2" max="2" width="12.875" customWidth="1"/>
    <col min="3" max="3" width="15.875" customWidth="1"/>
    <col min="4" max="4" width="12.875" customWidth="1"/>
    <col min="5" max="5" width="61.125" customWidth="1"/>
    <col min="6" max="6" width="3.625" customWidth="1"/>
    <col min="7" max="7" width="18.125" customWidth="1"/>
    <col min="8" max="8" width="11.875" customWidth="1"/>
    <col min="9" max="9" width="54.875" customWidth="1"/>
  </cols>
  <sheetData>
    <row r="1" spans="1:9">
      <c r="A1" s="1" t="s">
        <v>173</v>
      </c>
    </row>
    <row r="2" spans="1:9">
      <c r="A2" s="102" t="s">
        <v>174</v>
      </c>
    </row>
    <row r="3" spans="1:9">
      <c r="A3" s="102" t="s">
        <v>175</v>
      </c>
    </row>
    <row r="4" spans="1:9">
      <c r="A4" s="102" t="s">
        <v>176</v>
      </c>
    </row>
    <row r="5" spans="1:9">
      <c r="A5" s="102" t="s">
        <v>177</v>
      </c>
    </row>
    <row r="6" spans="1:9">
      <c r="A6" s="102" t="s">
        <v>178</v>
      </c>
    </row>
    <row r="7" spans="1:9">
      <c r="B7" s="102" t="s">
        <v>179</v>
      </c>
    </row>
    <row r="8" spans="1:9">
      <c r="A8" s="102" t="s">
        <v>180</v>
      </c>
    </row>
    <row r="9" spans="1:9" s="37" customFormat="1">
      <c r="A9" s="72" t="s">
        <v>168</v>
      </c>
    </row>
    <row r="10" spans="1:9" ht="15.75" customHeight="1">
      <c r="A10" s="169" t="s">
        <v>6</v>
      </c>
      <c r="B10" s="170"/>
      <c r="C10" s="165" t="s">
        <v>181</v>
      </c>
      <c r="D10" s="166"/>
      <c r="E10" s="167"/>
      <c r="G10" s="84"/>
      <c r="H10" s="171"/>
      <c r="I10" s="171"/>
    </row>
    <row r="11" spans="1:9" ht="15.75" customHeight="1">
      <c r="A11" s="169" t="s">
        <v>182</v>
      </c>
      <c r="B11" s="170"/>
      <c r="C11" s="165" t="s">
        <v>167</v>
      </c>
      <c r="D11" s="166"/>
      <c r="E11" s="167"/>
      <c r="G11" s="84"/>
      <c r="H11" s="171"/>
      <c r="I11" s="171"/>
    </row>
    <row r="12" spans="1:9" ht="15.75" customHeight="1">
      <c r="A12" s="207" t="s">
        <v>183</v>
      </c>
      <c r="B12" s="79" t="s">
        <v>184</v>
      </c>
      <c r="C12" s="169" t="s">
        <v>185</v>
      </c>
      <c r="D12" s="172"/>
      <c r="E12" s="170"/>
      <c r="G12" s="84"/>
      <c r="H12" s="171"/>
      <c r="I12" s="171"/>
    </row>
    <row r="13" spans="1:9" ht="15.75" customHeight="1">
      <c r="A13" s="208"/>
      <c r="B13" s="79" t="s">
        <v>186</v>
      </c>
      <c r="C13" s="169" t="s">
        <v>187</v>
      </c>
      <c r="D13" s="173"/>
      <c r="E13" s="174"/>
      <c r="G13" s="84"/>
      <c r="H13" s="84"/>
      <c r="I13" s="84"/>
    </row>
    <row r="14" spans="1:9">
      <c r="A14" s="208"/>
      <c r="B14" s="79" t="s">
        <v>188</v>
      </c>
      <c r="C14" s="169" t="s">
        <v>19</v>
      </c>
      <c r="D14" s="172"/>
      <c r="E14" s="170"/>
      <c r="G14" s="84"/>
      <c r="H14" s="84"/>
      <c r="I14" s="84"/>
    </row>
    <row r="15" spans="1:9">
      <c r="A15" s="208"/>
      <c r="B15" s="197" t="s">
        <v>189</v>
      </c>
      <c r="C15" s="103" t="s">
        <v>190</v>
      </c>
      <c r="D15" s="98" t="s">
        <v>191</v>
      </c>
      <c r="E15" s="79"/>
      <c r="G15" s="84"/>
      <c r="H15" s="84"/>
      <c r="I15" s="84"/>
    </row>
    <row r="16" spans="1:9">
      <c r="A16" s="208"/>
      <c r="B16" s="158"/>
      <c r="C16" s="103" t="s">
        <v>192</v>
      </c>
      <c r="D16" s="103" t="s">
        <v>193</v>
      </c>
      <c r="E16" s="79"/>
      <c r="G16" s="84"/>
      <c r="H16" s="84"/>
      <c r="I16" s="84"/>
    </row>
    <row r="17" spans="1:9">
      <c r="A17" s="208"/>
      <c r="B17" s="197" t="s">
        <v>194</v>
      </c>
      <c r="C17" s="103" t="s">
        <v>195</v>
      </c>
      <c r="D17" s="103" t="s">
        <v>193</v>
      </c>
      <c r="E17" s="79"/>
      <c r="G17" s="84"/>
      <c r="H17" s="84"/>
      <c r="I17" s="84"/>
    </row>
    <row r="18" spans="1:9">
      <c r="A18" s="208"/>
      <c r="B18" s="158"/>
      <c r="C18" s="103" t="s">
        <v>196</v>
      </c>
      <c r="D18" s="103" t="s">
        <v>193</v>
      </c>
      <c r="E18" s="79"/>
      <c r="G18" s="84"/>
      <c r="H18" s="84"/>
      <c r="I18" s="84"/>
    </row>
    <row r="19" spans="1:9">
      <c r="A19" s="208"/>
      <c r="B19" s="79" t="s">
        <v>197</v>
      </c>
      <c r="C19" s="79" t="s">
        <v>198</v>
      </c>
      <c r="D19" s="79" t="s">
        <v>199</v>
      </c>
      <c r="E19" s="79"/>
    </row>
    <row r="20" spans="1:9">
      <c r="A20" s="209"/>
      <c r="B20" s="79" t="s">
        <v>200</v>
      </c>
      <c r="C20" s="169" t="s">
        <v>201</v>
      </c>
      <c r="D20" s="172"/>
      <c r="E20" s="170"/>
    </row>
    <row r="22" spans="1:9" s="37" customFormat="1">
      <c r="A22" s="72" t="s">
        <v>81</v>
      </c>
    </row>
    <row r="23" spans="1:9" ht="15.75" customHeight="1">
      <c r="A23" s="169" t="s">
        <v>6</v>
      </c>
      <c r="B23" s="170"/>
      <c r="C23" s="165" t="s">
        <v>202</v>
      </c>
      <c r="D23" s="166"/>
      <c r="E23" s="167"/>
      <c r="G23" s="80" t="s">
        <v>203</v>
      </c>
      <c r="H23" s="169" t="s">
        <v>83</v>
      </c>
      <c r="I23" s="170"/>
    </row>
    <row r="24" spans="1:9" ht="15.75" customHeight="1">
      <c r="A24" s="169" t="s">
        <v>182</v>
      </c>
      <c r="B24" s="170"/>
      <c r="C24" s="165" t="s">
        <v>204</v>
      </c>
      <c r="D24" s="166"/>
      <c r="E24" s="167"/>
      <c r="G24" s="81" t="s">
        <v>205</v>
      </c>
      <c r="H24" s="169" t="s">
        <v>206</v>
      </c>
      <c r="I24" s="170"/>
    </row>
    <row r="25" spans="1:9" ht="15.75" customHeight="1">
      <c r="A25" s="207" t="s">
        <v>183</v>
      </c>
      <c r="B25" s="79" t="s">
        <v>184</v>
      </c>
      <c r="C25" s="169" t="s">
        <v>185</v>
      </c>
      <c r="D25" s="172"/>
      <c r="E25" s="170"/>
      <c r="G25" s="81" t="s">
        <v>207</v>
      </c>
      <c r="H25" s="169" t="s">
        <v>208</v>
      </c>
      <c r="I25" s="170"/>
    </row>
    <row r="26" spans="1:9">
      <c r="A26" s="208"/>
      <c r="B26" s="79" t="s">
        <v>188</v>
      </c>
      <c r="C26" s="169" t="s">
        <v>19</v>
      </c>
      <c r="D26" s="172"/>
      <c r="E26" s="170"/>
      <c r="G26" s="81" t="s">
        <v>209</v>
      </c>
      <c r="H26" s="79" t="s">
        <v>210</v>
      </c>
      <c r="I26" s="79" t="s">
        <v>211</v>
      </c>
    </row>
    <row r="27" spans="1:9">
      <c r="A27" s="208"/>
      <c r="B27" s="79" t="s">
        <v>212</v>
      </c>
      <c r="C27" s="79" t="s">
        <v>213</v>
      </c>
      <c r="D27" s="79" t="s">
        <v>214</v>
      </c>
      <c r="E27" s="79" t="s">
        <v>215</v>
      </c>
    </row>
    <row r="28" spans="1:9">
      <c r="A28" s="209"/>
      <c r="B28" s="79" t="s">
        <v>200</v>
      </c>
      <c r="C28" s="169" t="s">
        <v>216</v>
      </c>
      <c r="D28" s="172"/>
      <c r="E28" s="170"/>
    </row>
    <row r="29" spans="1:9">
      <c r="A29" s="159" t="s">
        <v>217</v>
      </c>
      <c r="B29" s="79" t="s">
        <v>184</v>
      </c>
      <c r="C29" s="169" t="s">
        <v>218</v>
      </c>
      <c r="D29" s="172"/>
      <c r="E29" s="170"/>
    </row>
    <row r="30" spans="1:9">
      <c r="A30" s="160"/>
      <c r="B30" s="79" t="s">
        <v>188</v>
      </c>
      <c r="C30" s="169" t="s">
        <v>19</v>
      </c>
      <c r="D30" s="172"/>
      <c r="E30" s="170"/>
    </row>
    <row r="31" spans="1:9">
      <c r="A31" s="160"/>
      <c r="B31" s="79" t="s">
        <v>209</v>
      </c>
      <c r="C31" s="79" t="s">
        <v>219</v>
      </c>
      <c r="D31" s="79" t="s">
        <v>220</v>
      </c>
      <c r="E31" s="79" t="s">
        <v>221</v>
      </c>
    </row>
    <row r="32" spans="1:9">
      <c r="A32" s="206"/>
      <c r="B32" s="79" t="s">
        <v>200</v>
      </c>
      <c r="C32" s="169" t="s">
        <v>222</v>
      </c>
      <c r="D32" s="172"/>
      <c r="E32" s="170"/>
    </row>
    <row r="33" spans="1:9">
      <c r="A33" s="84"/>
      <c r="B33" s="84"/>
      <c r="C33" s="84"/>
      <c r="D33" s="84"/>
      <c r="E33" s="84"/>
    </row>
    <row r="34" spans="1:9">
      <c r="A34" s="92" t="s">
        <v>24</v>
      </c>
      <c r="B34" s="93"/>
      <c r="C34" s="93"/>
      <c r="D34" s="93"/>
      <c r="E34" s="93"/>
      <c r="F34" s="94"/>
      <c r="G34" s="94"/>
      <c r="H34" s="94"/>
      <c r="I34" s="94"/>
    </row>
    <row r="35" spans="1:9" ht="39.75" customHeight="1">
      <c r="A35" s="175" t="s">
        <v>6</v>
      </c>
      <c r="B35" s="176"/>
      <c r="C35" s="177" t="s">
        <v>223</v>
      </c>
      <c r="D35" s="178"/>
      <c r="E35" s="179"/>
      <c r="F35" s="96"/>
      <c r="G35" s="156" t="s">
        <v>203</v>
      </c>
      <c r="H35" s="175" t="s">
        <v>224</v>
      </c>
      <c r="I35" s="176"/>
    </row>
    <row r="36" spans="1:9" s="37" customFormat="1" ht="15.75" customHeight="1">
      <c r="A36" s="153" t="s">
        <v>182</v>
      </c>
      <c r="B36" s="155"/>
      <c r="C36" s="180" t="s">
        <v>23</v>
      </c>
      <c r="D36" s="181"/>
      <c r="E36" s="182"/>
      <c r="F36" s="96"/>
      <c r="G36" s="168"/>
      <c r="H36" s="185"/>
      <c r="I36" s="186"/>
    </row>
    <row r="37" spans="1:9" ht="14.25" customHeight="1">
      <c r="A37" s="210" t="s">
        <v>183</v>
      </c>
      <c r="B37" s="77" t="s">
        <v>184</v>
      </c>
      <c r="C37" s="153" t="s">
        <v>185</v>
      </c>
      <c r="D37" s="154"/>
      <c r="E37" s="155"/>
      <c r="F37" s="96"/>
      <c r="G37" s="76" t="s">
        <v>205</v>
      </c>
      <c r="H37" s="153" t="s">
        <v>225</v>
      </c>
      <c r="I37" s="155"/>
    </row>
    <row r="38" spans="1:9" ht="14.25" customHeight="1">
      <c r="A38" s="211"/>
      <c r="B38" s="77" t="s">
        <v>188</v>
      </c>
      <c r="C38" s="153" t="s">
        <v>19</v>
      </c>
      <c r="D38" s="154"/>
      <c r="E38" s="155"/>
      <c r="F38" s="96"/>
      <c r="G38" s="156" t="s">
        <v>207</v>
      </c>
      <c r="H38" s="175" t="s">
        <v>226</v>
      </c>
      <c r="I38" s="176"/>
    </row>
    <row r="39" spans="1:9">
      <c r="A39" s="211"/>
      <c r="B39" s="77" t="s">
        <v>212</v>
      </c>
      <c r="C39" s="153" t="s">
        <v>227</v>
      </c>
      <c r="D39" s="154"/>
      <c r="E39" s="155"/>
      <c r="F39" s="96"/>
      <c r="G39" s="157"/>
      <c r="H39" s="183" t="s">
        <v>228</v>
      </c>
      <c r="I39" s="184"/>
    </row>
    <row r="40" spans="1:9" ht="14.25" customHeight="1">
      <c r="A40" s="212"/>
      <c r="B40" s="77" t="s">
        <v>200</v>
      </c>
      <c r="C40" s="153" t="s">
        <v>229</v>
      </c>
      <c r="D40" s="154"/>
      <c r="E40" s="155"/>
      <c r="F40" s="96"/>
      <c r="G40" s="157"/>
      <c r="H40" s="183" t="s">
        <v>230</v>
      </c>
      <c r="I40" s="184"/>
    </row>
    <row r="41" spans="1:9" ht="14.25" customHeight="1">
      <c r="A41" s="213" t="s">
        <v>217</v>
      </c>
      <c r="B41" s="77" t="s">
        <v>184</v>
      </c>
      <c r="C41" s="153" t="s">
        <v>218</v>
      </c>
      <c r="D41" s="154"/>
      <c r="E41" s="155"/>
      <c r="F41" s="96"/>
      <c r="G41" s="157"/>
      <c r="H41" s="183" t="s">
        <v>231</v>
      </c>
      <c r="I41" s="184"/>
    </row>
    <row r="42" spans="1:9" ht="30.75" customHeight="1">
      <c r="A42" s="214"/>
      <c r="B42" s="77" t="s">
        <v>188</v>
      </c>
      <c r="C42" s="153" t="s">
        <v>232</v>
      </c>
      <c r="D42" s="154"/>
      <c r="E42" s="155"/>
      <c r="F42" s="96"/>
      <c r="G42" s="168"/>
      <c r="H42" s="185" t="s">
        <v>233</v>
      </c>
      <c r="I42" s="186"/>
    </row>
    <row r="43" spans="1:9" ht="25.5" customHeight="1">
      <c r="A43" s="214"/>
      <c r="B43" s="156" t="s">
        <v>209</v>
      </c>
      <c r="C43" s="156" t="s">
        <v>234</v>
      </c>
      <c r="D43" s="156" t="s">
        <v>235</v>
      </c>
      <c r="E43" s="156" t="s">
        <v>236</v>
      </c>
      <c r="F43" s="96"/>
      <c r="G43" s="76" t="s">
        <v>209</v>
      </c>
      <c r="H43" s="77" t="s">
        <v>237</v>
      </c>
      <c r="I43" s="77"/>
    </row>
    <row r="44" spans="1:9">
      <c r="A44" s="214"/>
      <c r="B44" s="168"/>
      <c r="C44" s="168"/>
      <c r="D44" s="168"/>
      <c r="E44" s="168"/>
      <c r="F44" s="96"/>
      <c r="G44" s="96"/>
      <c r="H44" s="96"/>
      <c r="I44" s="96"/>
    </row>
    <row r="45" spans="1:9" ht="14.25" customHeight="1">
      <c r="A45" s="215"/>
      <c r="B45" s="77" t="s">
        <v>200</v>
      </c>
      <c r="C45" s="153" t="s">
        <v>238</v>
      </c>
      <c r="D45" s="154"/>
      <c r="E45" s="155"/>
      <c r="F45" s="96"/>
      <c r="G45" s="96"/>
      <c r="H45" s="96"/>
      <c r="I45" s="96"/>
    </row>
    <row r="46" spans="1:9">
      <c r="A46" s="84"/>
      <c r="B46" s="84"/>
      <c r="C46" s="84"/>
      <c r="D46" s="84"/>
      <c r="E46" s="84"/>
    </row>
    <row r="48" spans="1:9">
      <c r="A48" s="72" t="s">
        <v>32</v>
      </c>
      <c r="B48" s="37"/>
      <c r="C48" s="37"/>
      <c r="D48" s="37"/>
      <c r="E48" s="37"/>
      <c r="F48" s="37"/>
      <c r="G48" s="37"/>
      <c r="H48" s="37"/>
      <c r="I48" s="37"/>
    </row>
    <row r="49" spans="1:9" s="37" customFormat="1" ht="15">
      <c r="A49" s="187" t="s">
        <v>6</v>
      </c>
      <c r="B49" s="188"/>
      <c r="C49" s="189" t="s">
        <v>239</v>
      </c>
      <c r="D49" s="190"/>
      <c r="E49" s="191"/>
      <c r="F49"/>
      <c r="G49" s="197" t="s">
        <v>203</v>
      </c>
      <c r="H49" s="187" t="s">
        <v>240</v>
      </c>
      <c r="I49" s="188"/>
    </row>
    <row r="50" spans="1:9" ht="25.5" customHeight="1">
      <c r="A50" s="169" t="s">
        <v>182</v>
      </c>
      <c r="B50" s="170"/>
      <c r="C50" s="165" t="s">
        <v>31</v>
      </c>
      <c r="D50" s="166"/>
      <c r="E50" s="167"/>
      <c r="G50" s="198"/>
      <c r="H50" s="192"/>
      <c r="I50" s="193"/>
    </row>
    <row r="51" spans="1:9" ht="15.75" customHeight="1">
      <c r="A51" s="207" t="s">
        <v>183</v>
      </c>
      <c r="B51" s="79" t="s">
        <v>184</v>
      </c>
      <c r="C51" s="169" t="s">
        <v>185</v>
      </c>
      <c r="D51" s="172"/>
      <c r="E51" s="170"/>
      <c r="G51" s="81" t="s">
        <v>205</v>
      </c>
      <c r="H51" s="169" t="s">
        <v>241</v>
      </c>
      <c r="I51" s="170"/>
    </row>
    <row r="52" spans="1:9" ht="15.75" customHeight="1">
      <c r="A52" s="208"/>
      <c r="B52" s="79" t="s">
        <v>188</v>
      </c>
      <c r="C52" s="169" t="s">
        <v>19</v>
      </c>
      <c r="D52" s="172"/>
      <c r="E52" s="170"/>
      <c r="G52" s="197" t="s">
        <v>207</v>
      </c>
      <c r="H52" s="187" t="s">
        <v>226</v>
      </c>
      <c r="I52" s="188"/>
    </row>
    <row r="53" spans="1:9">
      <c r="A53" s="208"/>
      <c r="B53" s="79" t="s">
        <v>212</v>
      </c>
      <c r="C53" s="169" t="s">
        <v>227</v>
      </c>
      <c r="D53" s="172"/>
      <c r="E53" s="170"/>
      <c r="G53" s="205"/>
      <c r="H53" s="194" t="s">
        <v>228</v>
      </c>
      <c r="I53" s="195"/>
    </row>
    <row r="54" spans="1:9" ht="15.75" customHeight="1">
      <c r="A54" s="209"/>
      <c r="B54" s="79" t="s">
        <v>200</v>
      </c>
      <c r="C54" s="169" t="s">
        <v>229</v>
      </c>
      <c r="D54" s="172"/>
      <c r="E54" s="170"/>
      <c r="G54" s="205"/>
      <c r="H54" s="194" t="s">
        <v>230</v>
      </c>
      <c r="I54" s="195"/>
    </row>
    <row r="55" spans="1:9" ht="25.5" customHeight="1">
      <c r="A55" s="159" t="s">
        <v>217</v>
      </c>
      <c r="B55" s="79" t="s">
        <v>184</v>
      </c>
      <c r="C55" s="169" t="s">
        <v>218</v>
      </c>
      <c r="D55" s="172"/>
      <c r="E55" s="170"/>
      <c r="G55" s="205"/>
      <c r="H55" s="196" t="s">
        <v>242</v>
      </c>
      <c r="I55" s="195"/>
    </row>
    <row r="56" spans="1:9" ht="25.5" customHeight="1">
      <c r="A56" s="160"/>
      <c r="B56" s="79" t="s">
        <v>188</v>
      </c>
      <c r="C56" s="169" t="s">
        <v>232</v>
      </c>
      <c r="D56" s="172"/>
      <c r="E56" s="170"/>
      <c r="G56" s="198"/>
      <c r="H56" s="192" t="s">
        <v>243</v>
      </c>
      <c r="I56" s="193"/>
    </row>
    <row r="57" spans="1:9" ht="25.5" customHeight="1">
      <c r="A57" s="160"/>
      <c r="B57" s="197" t="s">
        <v>209</v>
      </c>
      <c r="C57" s="197" t="s">
        <v>234</v>
      </c>
      <c r="D57" s="197" t="s">
        <v>235</v>
      </c>
      <c r="E57" s="197" t="s">
        <v>244</v>
      </c>
      <c r="G57" s="81" t="s">
        <v>209</v>
      </c>
      <c r="H57" s="79" t="s">
        <v>237</v>
      </c>
      <c r="I57" s="79"/>
    </row>
    <row r="58" spans="1:9" ht="15.75" customHeight="1">
      <c r="A58" s="160"/>
      <c r="B58" s="198"/>
      <c r="C58" s="198"/>
      <c r="D58" s="198"/>
      <c r="E58" s="198"/>
    </row>
    <row r="59" spans="1:9">
      <c r="A59" s="206"/>
      <c r="B59" s="79" t="s">
        <v>200</v>
      </c>
      <c r="C59" s="169" t="s">
        <v>245</v>
      </c>
      <c r="D59" s="172"/>
      <c r="E59" s="170"/>
    </row>
    <row r="60" spans="1:9">
      <c r="A60" s="1"/>
    </row>
    <row r="61" spans="1:9">
      <c r="A61" s="86" t="s">
        <v>28</v>
      </c>
      <c r="B61" s="37"/>
      <c r="C61" s="37"/>
      <c r="D61" s="37"/>
      <c r="E61" s="37"/>
      <c r="F61" s="37"/>
      <c r="G61" s="37"/>
      <c r="H61" s="37"/>
      <c r="I61" s="37"/>
    </row>
    <row r="62" spans="1:9">
      <c r="A62" s="169" t="s">
        <v>6</v>
      </c>
      <c r="B62" s="170"/>
      <c r="C62" s="165" t="s">
        <v>246</v>
      </c>
      <c r="D62" s="166"/>
      <c r="E62" s="167"/>
      <c r="G62" s="80" t="s">
        <v>203</v>
      </c>
      <c r="H62" s="169" t="s">
        <v>247</v>
      </c>
      <c r="I62" s="170"/>
    </row>
    <row r="63" spans="1:9">
      <c r="A63" s="169" t="s">
        <v>182</v>
      </c>
      <c r="B63" s="170"/>
      <c r="C63" s="165" t="s">
        <v>27</v>
      </c>
      <c r="D63" s="166"/>
      <c r="E63" s="167"/>
      <c r="G63" s="81" t="s">
        <v>205</v>
      </c>
      <c r="H63" s="169" t="s">
        <v>248</v>
      </c>
      <c r="I63" s="170"/>
    </row>
    <row r="64" spans="1:9" s="37" customFormat="1">
      <c r="A64" s="207" t="s">
        <v>183</v>
      </c>
      <c r="B64" s="79" t="s">
        <v>184</v>
      </c>
      <c r="C64" s="169" t="s">
        <v>185</v>
      </c>
      <c r="D64" s="172"/>
      <c r="E64" s="170"/>
      <c r="F64"/>
      <c r="G64" s="197" t="s">
        <v>207</v>
      </c>
      <c r="H64" s="187" t="s">
        <v>249</v>
      </c>
      <c r="I64" s="188"/>
    </row>
    <row r="65" spans="1:9">
      <c r="A65" s="208"/>
      <c r="B65" s="79" t="s">
        <v>188</v>
      </c>
      <c r="C65" s="169" t="s">
        <v>250</v>
      </c>
      <c r="D65" s="172"/>
      <c r="E65" s="170"/>
      <c r="G65" s="205"/>
      <c r="H65" s="194" t="s">
        <v>228</v>
      </c>
      <c r="I65" s="195"/>
    </row>
    <row r="66" spans="1:9" ht="18" customHeight="1">
      <c r="A66" s="208"/>
      <c r="B66" s="197" t="s">
        <v>212</v>
      </c>
      <c r="C66" s="197" t="s">
        <v>251</v>
      </c>
      <c r="D66" s="197" t="s">
        <v>252</v>
      </c>
      <c r="E66" s="197" t="s">
        <v>253</v>
      </c>
      <c r="G66" s="205"/>
      <c r="H66" s="194" t="s">
        <v>254</v>
      </c>
      <c r="I66" s="195"/>
    </row>
    <row r="67" spans="1:9" ht="22.5" customHeight="1" thickBot="1">
      <c r="A67" s="208"/>
      <c r="B67" s="198"/>
      <c r="C67" s="198"/>
      <c r="D67" s="198"/>
      <c r="E67" s="198"/>
      <c r="G67" s="205"/>
      <c r="H67" s="194" t="s">
        <v>873</v>
      </c>
      <c r="I67" s="195"/>
    </row>
    <row r="68" spans="1:9" ht="34.5" customHeight="1" thickBot="1">
      <c r="A68" s="209"/>
      <c r="B68" s="79" t="s">
        <v>200</v>
      </c>
      <c r="C68" s="169" t="s">
        <v>255</v>
      </c>
      <c r="D68" s="172"/>
      <c r="E68" s="170"/>
      <c r="G68" s="205"/>
      <c r="H68" s="194" t="s">
        <v>872</v>
      </c>
      <c r="I68" s="195"/>
    </row>
    <row r="69" spans="1:9" ht="14.25" thickBot="1">
      <c r="A69" s="159" t="s">
        <v>217</v>
      </c>
      <c r="B69" s="79" t="s">
        <v>184</v>
      </c>
      <c r="C69" s="169" t="s">
        <v>218</v>
      </c>
      <c r="D69" s="172"/>
      <c r="E69" s="170"/>
      <c r="G69" s="205"/>
      <c r="H69" s="194" t="s">
        <v>256</v>
      </c>
      <c r="I69" s="195"/>
    </row>
    <row r="70" spans="1:9">
      <c r="A70" s="160"/>
      <c r="B70" s="79" t="s">
        <v>188</v>
      </c>
      <c r="C70" s="169" t="s">
        <v>19</v>
      </c>
      <c r="D70" s="172"/>
      <c r="E70" s="170"/>
      <c r="G70" s="205"/>
      <c r="H70" s="194" t="s">
        <v>257</v>
      </c>
      <c r="I70" s="195"/>
    </row>
    <row r="71" spans="1:9">
      <c r="A71" s="160"/>
      <c r="B71" s="197" t="s">
        <v>209</v>
      </c>
      <c r="C71" s="79" t="s">
        <v>258</v>
      </c>
      <c r="D71" s="79" t="s">
        <v>259</v>
      </c>
      <c r="E71" s="79" t="s">
        <v>260</v>
      </c>
      <c r="G71" s="205"/>
      <c r="H71" s="104"/>
      <c r="I71" s="105"/>
    </row>
    <row r="72" spans="1:9" ht="14.25">
      <c r="A72" s="160"/>
      <c r="B72" s="158"/>
      <c r="C72" s="79" t="s">
        <v>261</v>
      </c>
      <c r="D72" s="79" t="s">
        <v>262</v>
      </c>
      <c r="E72" s="79" t="s">
        <v>263</v>
      </c>
      <c r="G72" s="205"/>
      <c r="H72" s="194" t="s">
        <v>264</v>
      </c>
      <c r="I72" s="195"/>
    </row>
    <row r="73" spans="1:9">
      <c r="A73" s="206"/>
      <c r="B73" s="79" t="s">
        <v>200</v>
      </c>
      <c r="C73" s="169" t="s">
        <v>265</v>
      </c>
      <c r="D73" s="172"/>
      <c r="E73" s="170"/>
      <c r="G73" s="198"/>
      <c r="H73" s="192"/>
      <c r="I73" s="193"/>
    </row>
    <row r="74" spans="1:9">
      <c r="A74" s="1"/>
      <c r="G74" s="197" t="s">
        <v>209</v>
      </c>
      <c r="H74" s="79" t="s">
        <v>266</v>
      </c>
      <c r="I74" s="79" t="s">
        <v>267</v>
      </c>
    </row>
    <row r="75" spans="1:9">
      <c r="A75" s="1"/>
      <c r="G75" s="198"/>
      <c r="H75" s="79" t="s">
        <v>268</v>
      </c>
      <c r="I75" s="79" t="s">
        <v>269</v>
      </c>
    </row>
    <row r="76" spans="1:9">
      <c r="A76" s="1"/>
    </row>
    <row r="77" spans="1:9" s="37" customFormat="1">
      <c r="A77" s="72" t="s">
        <v>61</v>
      </c>
    </row>
    <row r="78" spans="1:9" ht="15.75">
      <c r="A78" s="169" t="s">
        <v>6</v>
      </c>
      <c r="B78" s="170"/>
      <c r="C78" s="199" t="s">
        <v>270</v>
      </c>
      <c r="D78" s="200"/>
      <c r="E78" s="201"/>
      <c r="G78" s="75" t="s">
        <v>203</v>
      </c>
      <c r="H78" s="153" t="s">
        <v>61</v>
      </c>
      <c r="I78" s="155"/>
    </row>
    <row r="79" spans="1:9">
      <c r="A79" s="169" t="s">
        <v>182</v>
      </c>
      <c r="B79" s="170"/>
      <c r="C79" s="165" t="s">
        <v>271</v>
      </c>
      <c r="D79" s="166"/>
      <c r="E79" s="167"/>
      <c r="G79" s="76" t="s">
        <v>205</v>
      </c>
      <c r="H79" s="153" t="s">
        <v>272</v>
      </c>
      <c r="I79" s="155"/>
    </row>
    <row r="80" spans="1:9">
      <c r="A80" s="207" t="s">
        <v>183</v>
      </c>
      <c r="B80" s="79" t="s">
        <v>184</v>
      </c>
      <c r="C80" s="169" t="s">
        <v>185</v>
      </c>
      <c r="D80" s="172"/>
      <c r="E80" s="170"/>
      <c r="G80" s="76" t="s">
        <v>207</v>
      </c>
      <c r="H80" s="153" t="s">
        <v>208</v>
      </c>
      <c r="I80" s="155"/>
    </row>
    <row r="81" spans="1:9">
      <c r="A81" s="208"/>
      <c r="B81" s="79" t="s">
        <v>188</v>
      </c>
      <c r="C81" s="169" t="s">
        <v>19</v>
      </c>
      <c r="D81" s="172"/>
      <c r="E81" s="170"/>
      <c r="G81" s="156" t="s">
        <v>209</v>
      </c>
      <c r="H81" s="156" t="s">
        <v>273</v>
      </c>
      <c r="I81" s="97" t="s">
        <v>274</v>
      </c>
    </row>
    <row r="82" spans="1:9">
      <c r="A82" s="208"/>
      <c r="B82" s="79" t="s">
        <v>212</v>
      </c>
      <c r="C82" s="79" t="s">
        <v>275</v>
      </c>
      <c r="D82" s="79" t="s">
        <v>276</v>
      </c>
      <c r="E82" s="79" t="s">
        <v>277</v>
      </c>
      <c r="G82" s="157"/>
      <c r="H82" s="157"/>
      <c r="I82" s="97" t="s">
        <v>228</v>
      </c>
    </row>
    <row r="83" spans="1:9">
      <c r="A83" s="209"/>
      <c r="B83" s="79" t="s">
        <v>200</v>
      </c>
      <c r="C83" s="169" t="s">
        <v>278</v>
      </c>
      <c r="D83" s="172"/>
      <c r="E83" s="170"/>
      <c r="G83" s="157"/>
      <c r="H83" s="157"/>
      <c r="I83" s="97" t="s">
        <v>279</v>
      </c>
    </row>
    <row r="84" spans="1:9">
      <c r="A84" s="159" t="s">
        <v>217</v>
      </c>
      <c r="B84" s="79" t="s">
        <v>184</v>
      </c>
      <c r="C84" s="169" t="s">
        <v>218</v>
      </c>
      <c r="D84" s="172"/>
      <c r="E84" s="170"/>
      <c r="G84" s="157"/>
      <c r="H84" s="157"/>
      <c r="I84" s="97" t="s">
        <v>280</v>
      </c>
    </row>
    <row r="85" spans="1:9" ht="25.5">
      <c r="A85" s="160"/>
      <c r="B85" s="79" t="s">
        <v>188</v>
      </c>
      <c r="C85" s="169" t="s">
        <v>19</v>
      </c>
      <c r="D85" s="172"/>
      <c r="E85" s="170"/>
      <c r="G85" s="157"/>
      <c r="H85" s="157"/>
      <c r="I85" s="97" t="s">
        <v>281</v>
      </c>
    </row>
    <row r="86" spans="1:9">
      <c r="A86" s="160"/>
      <c r="B86" s="79" t="s">
        <v>209</v>
      </c>
      <c r="C86" s="79" t="s">
        <v>219</v>
      </c>
      <c r="D86" s="79" t="s">
        <v>282</v>
      </c>
      <c r="E86" s="79" t="s">
        <v>283</v>
      </c>
      <c r="G86" s="168"/>
      <c r="H86" s="168"/>
      <c r="I86" s="77" t="s">
        <v>264</v>
      </c>
    </row>
    <row r="87" spans="1:9">
      <c r="A87" s="206"/>
      <c r="B87" s="79" t="s">
        <v>200</v>
      </c>
      <c r="C87" s="169" t="s">
        <v>284</v>
      </c>
      <c r="D87" s="172"/>
      <c r="E87" s="170"/>
    </row>
    <row r="88" spans="1:9">
      <c r="A88" s="1"/>
    </row>
    <row r="89" spans="1:9">
      <c r="A89" s="72" t="s">
        <v>65</v>
      </c>
      <c r="B89" s="37"/>
      <c r="C89" s="37"/>
      <c r="D89" s="37"/>
      <c r="E89" s="37"/>
      <c r="F89" s="37"/>
      <c r="G89" s="37"/>
      <c r="H89" s="37"/>
      <c r="I89" s="37"/>
    </row>
    <row r="90" spans="1:9" ht="15">
      <c r="A90" s="169" t="s">
        <v>6</v>
      </c>
      <c r="B90" s="170"/>
      <c r="C90" s="202" t="s">
        <v>285</v>
      </c>
      <c r="D90" s="203"/>
      <c r="E90" s="204"/>
      <c r="G90" s="75" t="s">
        <v>203</v>
      </c>
      <c r="H90" s="153" t="s">
        <v>65</v>
      </c>
      <c r="I90" s="155"/>
    </row>
    <row r="91" spans="1:9">
      <c r="A91" s="169" t="s">
        <v>182</v>
      </c>
      <c r="B91" s="170"/>
      <c r="C91" s="165" t="s">
        <v>286</v>
      </c>
      <c r="D91" s="166"/>
      <c r="E91" s="167"/>
      <c r="G91" s="76" t="s">
        <v>205</v>
      </c>
      <c r="H91" s="153" t="s">
        <v>287</v>
      </c>
      <c r="I91" s="155"/>
    </row>
    <row r="92" spans="1:9">
      <c r="A92" s="207" t="s">
        <v>183</v>
      </c>
      <c r="B92" s="79" t="s">
        <v>184</v>
      </c>
      <c r="C92" s="169" t="s">
        <v>185</v>
      </c>
      <c r="D92" s="172"/>
      <c r="E92" s="170"/>
      <c r="G92" s="76" t="s">
        <v>207</v>
      </c>
      <c r="H92" s="153" t="s">
        <v>208</v>
      </c>
      <c r="I92" s="155"/>
    </row>
    <row r="93" spans="1:9">
      <c r="A93" s="208"/>
      <c r="B93" s="79" t="s">
        <v>188</v>
      </c>
      <c r="C93" s="169" t="s">
        <v>288</v>
      </c>
      <c r="D93" s="172"/>
      <c r="E93" s="170"/>
      <c r="G93" s="156" t="s">
        <v>209</v>
      </c>
      <c r="H93" s="77" t="s">
        <v>289</v>
      </c>
      <c r="I93" s="77" t="s">
        <v>290</v>
      </c>
    </row>
    <row r="94" spans="1:9">
      <c r="A94" s="208"/>
      <c r="B94" s="197" t="s">
        <v>209</v>
      </c>
      <c r="C94" s="79" t="s">
        <v>291</v>
      </c>
      <c r="D94" s="79" t="s">
        <v>220</v>
      </c>
      <c r="E94" s="79" t="s">
        <v>292</v>
      </c>
      <c r="G94" s="157"/>
      <c r="H94" s="156" t="s">
        <v>293</v>
      </c>
      <c r="I94" s="97" t="s">
        <v>294</v>
      </c>
    </row>
    <row r="95" spans="1:9" s="37" customFormat="1">
      <c r="A95" s="208"/>
      <c r="B95" s="205"/>
      <c r="C95" s="197" t="s">
        <v>219</v>
      </c>
      <c r="D95" s="197" t="s">
        <v>220</v>
      </c>
      <c r="E95" s="105" t="s">
        <v>295</v>
      </c>
      <c r="F95"/>
      <c r="G95" s="157"/>
      <c r="H95" s="157"/>
      <c r="I95" s="97" t="s">
        <v>296</v>
      </c>
    </row>
    <row r="96" spans="1:9">
      <c r="A96" s="208"/>
      <c r="B96" s="205"/>
      <c r="C96" s="205"/>
      <c r="D96" s="205"/>
      <c r="E96" s="105" t="s">
        <v>297</v>
      </c>
      <c r="G96" s="157"/>
      <c r="H96" s="157"/>
      <c r="I96" s="97" t="s">
        <v>298</v>
      </c>
    </row>
    <row r="97" spans="1:9">
      <c r="A97" s="208"/>
      <c r="B97" s="205"/>
      <c r="C97" s="198"/>
      <c r="D97" s="198"/>
      <c r="E97" s="79" t="s">
        <v>299</v>
      </c>
      <c r="G97" s="157"/>
      <c r="H97" s="168"/>
      <c r="I97" s="77"/>
    </row>
    <row r="98" spans="1:9" ht="25.5">
      <c r="A98" s="208"/>
      <c r="B98" s="205"/>
      <c r="C98" s="79" t="s">
        <v>300</v>
      </c>
      <c r="D98" s="79" t="s">
        <v>235</v>
      </c>
      <c r="E98" s="79" t="s">
        <v>301</v>
      </c>
      <c r="G98" s="157"/>
      <c r="H98" s="77" t="s">
        <v>302</v>
      </c>
      <c r="I98" s="77" t="s">
        <v>303</v>
      </c>
    </row>
    <row r="99" spans="1:9" ht="25.5">
      <c r="A99" s="208"/>
      <c r="B99" s="205"/>
      <c r="C99" s="79" t="s">
        <v>304</v>
      </c>
      <c r="D99" s="79" t="s">
        <v>220</v>
      </c>
      <c r="E99" s="79" t="s">
        <v>305</v>
      </c>
      <c r="G99" s="157"/>
      <c r="H99" s="77" t="s">
        <v>306</v>
      </c>
      <c r="I99" s="77" t="s">
        <v>307</v>
      </c>
    </row>
    <row r="100" spans="1:9">
      <c r="A100" s="208"/>
      <c r="B100" s="198"/>
      <c r="C100" s="79" t="s">
        <v>275</v>
      </c>
      <c r="D100" s="79" t="s">
        <v>308</v>
      </c>
      <c r="E100" s="79" t="s">
        <v>277</v>
      </c>
      <c r="G100" s="157"/>
      <c r="H100" s="156" t="s">
        <v>273</v>
      </c>
      <c r="I100" s="97" t="s">
        <v>274</v>
      </c>
    </row>
    <row r="101" spans="1:9">
      <c r="A101" s="209"/>
      <c r="B101" s="79" t="s">
        <v>200</v>
      </c>
      <c r="C101" s="169" t="s">
        <v>309</v>
      </c>
      <c r="D101" s="172"/>
      <c r="E101" s="170"/>
      <c r="G101" s="157"/>
      <c r="H101" s="157"/>
      <c r="I101" s="97" t="s">
        <v>228</v>
      </c>
    </row>
    <row r="102" spans="1:9">
      <c r="A102" s="159" t="s">
        <v>217</v>
      </c>
      <c r="B102" s="79" t="s">
        <v>184</v>
      </c>
      <c r="C102" s="169" t="s">
        <v>218</v>
      </c>
      <c r="D102" s="172"/>
      <c r="E102" s="170"/>
      <c r="G102" s="157"/>
      <c r="H102" s="157"/>
      <c r="I102" s="97" t="s">
        <v>279</v>
      </c>
    </row>
    <row r="103" spans="1:9">
      <c r="A103" s="160"/>
      <c r="B103" s="79" t="s">
        <v>188</v>
      </c>
      <c r="C103" s="169" t="s">
        <v>19</v>
      </c>
      <c r="D103" s="172"/>
      <c r="E103" s="170"/>
      <c r="G103" s="157"/>
      <c r="H103" s="157"/>
      <c r="I103" s="97" t="s">
        <v>280</v>
      </c>
    </row>
    <row r="104" spans="1:9" ht="25.5">
      <c r="A104" s="160"/>
      <c r="B104" s="79" t="s">
        <v>209</v>
      </c>
      <c r="C104" s="79" t="s">
        <v>219</v>
      </c>
      <c r="D104" s="79" t="s">
        <v>220</v>
      </c>
      <c r="E104" s="79" t="s">
        <v>283</v>
      </c>
      <c r="G104" s="157"/>
      <c r="H104" s="157"/>
      <c r="I104" s="97" t="s">
        <v>281</v>
      </c>
    </row>
    <row r="105" spans="1:9">
      <c r="A105" s="206"/>
      <c r="B105" s="79" t="s">
        <v>200</v>
      </c>
      <c r="C105" s="169" t="s">
        <v>284</v>
      </c>
      <c r="D105" s="172"/>
      <c r="E105" s="170"/>
      <c r="G105" s="168"/>
      <c r="H105" s="168"/>
      <c r="I105" s="77" t="s">
        <v>264</v>
      </c>
    </row>
    <row r="107" spans="1:9" s="37" customFormat="1">
      <c r="A107" s="72" t="s">
        <v>69</v>
      </c>
    </row>
    <row r="108" spans="1:9" ht="15">
      <c r="A108" s="187" t="s">
        <v>6</v>
      </c>
      <c r="B108" s="188"/>
      <c r="C108" s="189" t="s">
        <v>310</v>
      </c>
      <c r="D108" s="190"/>
      <c r="E108" s="191"/>
      <c r="G108" s="75" t="s">
        <v>203</v>
      </c>
      <c r="H108" s="153" t="s">
        <v>69</v>
      </c>
      <c r="I108" s="155"/>
    </row>
    <row r="109" spans="1:9">
      <c r="A109" s="169" t="s">
        <v>182</v>
      </c>
      <c r="B109" s="170"/>
      <c r="C109" s="165" t="s">
        <v>311</v>
      </c>
      <c r="D109" s="166"/>
      <c r="E109" s="167"/>
      <c r="G109" s="76" t="s">
        <v>205</v>
      </c>
      <c r="H109" s="153" t="s">
        <v>312</v>
      </c>
      <c r="I109" s="155"/>
    </row>
    <row r="110" spans="1:9">
      <c r="A110" s="207" t="s">
        <v>183</v>
      </c>
      <c r="B110" s="79" t="s">
        <v>184</v>
      </c>
      <c r="C110" s="169" t="s">
        <v>185</v>
      </c>
      <c r="D110" s="172"/>
      <c r="E110" s="170"/>
      <c r="G110" s="156" t="s">
        <v>207</v>
      </c>
      <c r="H110" s="175" t="s">
        <v>274</v>
      </c>
      <c r="I110" s="176"/>
    </row>
    <row r="111" spans="1:9">
      <c r="A111" s="208"/>
      <c r="B111" s="79" t="s">
        <v>188</v>
      </c>
      <c r="C111" s="169" t="s">
        <v>19</v>
      </c>
      <c r="D111" s="172"/>
      <c r="E111" s="170"/>
      <c r="G111" s="157"/>
      <c r="H111" s="183" t="s">
        <v>228</v>
      </c>
      <c r="I111" s="184"/>
    </row>
    <row r="112" spans="1:9">
      <c r="A112" s="208"/>
      <c r="B112" s="79" t="s">
        <v>212</v>
      </c>
      <c r="C112" s="79" t="s">
        <v>289</v>
      </c>
      <c r="D112" s="79" t="s">
        <v>313</v>
      </c>
      <c r="E112" s="79" t="s">
        <v>292</v>
      </c>
      <c r="G112" s="157"/>
      <c r="H112" s="183" t="s">
        <v>279</v>
      </c>
      <c r="I112" s="184"/>
    </row>
    <row r="113" spans="1:9">
      <c r="A113" s="209"/>
      <c r="B113" s="79" t="s">
        <v>200</v>
      </c>
      <c r="C113" s="169" t="s">
        <v>314</v>
      </c>
      <c r="D113" s="172"/>
      <c r="E113" s="170"/>
      <c r="G113" s="157"/>
      <c r="H113" s="183" t="s">
        <v>280</v>
      </c>
      <c r="I113" s="184"/>
    </row>
    <row r="114" spans="1:9">
      <c r="A114" s="159" t="s">
        <v>217</v>
      </c>
      <c r="B114" s="79" t="s">
        <v>184</v>
      </c>
      <c r="C114" s="169" t="s">
        <v>218</v>
      </c>
      <c r="D114" s="172"/>
      <c r="E114" s="170"/>
      <c r="G114" s="157"/>
      <c r="H114" s="183" t="s">
        <v>281</v>
      </c>
      <c r="I114" s="184"/>
    </row>
    <row r="115" spans="1:9">
      <c r="A115" s="160"/>
      <c r="B115" s="79" t="s">
        <v>188</v>
      </c>
      <c r="C115" s="169" t="s">
        <v>19</v>
      </c>
      <c r="D115" s="172"/>
      <c r="E115" s="170"/>
      <c r="G115" s="168"/>
      <c r="H115" s="185" t="s">
        <v>264</v>
      </c>
      <c r="I115" s="186"/>
    </row>
    <row r="116" spans="1:9">
      <c r="A116" s="160"/>
      <c r="B116" s="79" t="s">
        <v>209</v>
      </c>
      <c r="C116" s="79" t="s">
        <v>275</v>
      </c>
      <c r="D116" s="79" t="s">
        <v>308</v>
      </c>
      <c r="E116" s="79" t="s">
        <v>277</v>
      </c>
      <c r="G116" s="76" t="s">
        <v>209</v>
      </c>
      <c r="H116" s="77" t="s">
        <v>289</v>
      </c>
      <c r="I116" s="77" t="s">
        <v>290</v>
      </c>
    </row>
    <row r="117" spans="1:9">
      <c r="A117" s="206"/>
      <c r="B117" s="79" t="s">
        <v>200</v>
      </c>
      <c r="C117" s="169" t="s">
        <v>315</v>
      </c>
      <c r="D117" s="172"/>
      <c r="E117" s="170"/>
    </row>
    <row r="118" spans="1:9">
      <c r="A118" s="1"/>
    </row>
    <row r="119" spans="1:9">
      <c r="A119" s="72" t="s">
        <v>15</v>
      </c>
      <c r="B119" s="37"/>
      <c r="C119" s="37"/>
      <c r="D119" s="37"/>
      <c r="E119" s="37"/>
      <c r="F119" s="37"/>
      <c r="G119" s="37"/>
      <c r="H119" s="37"/>
      <c r="I119" s="37"/>
    </row>
    <row r="120" spans="1:9" s="37" customFormat="1">
      <c r="A120" s="187" t="s">
        <v>6</v>
      </c>
      <c r="B120" s="188"/>
      <c r="C120" s="189"/>
      <c r="D120" s="190"/>
      <c r="E120" s="191"/>
      <c r="F120"/>
      <c r="G120" s="75" t="s">
        <v>203</v>
      </c>
      <c r="H120" s="153"/>
      <c r="I120" s="155"/>
    </row>
    <row r="121" spans="1:9">
      <c r="A121" s="192"/>
      <c r="B121" s="193"/>
      <c r="C121" s="232"/>
      <c r="D121" s="233"/>
      <c r="E121" s="234"/>
      <c r="G121" s="76" t="s">
        <v>205</v>
      </c>
      <c r="H121" s="153"/>
      <c r="I121" s="155"/>
    </row>
    <row r="122" spans="1:9">
      <c r="A122" s="169" t="s">
        <v>182</v>
      </c>
      <c r="B122" s="170"/>
      <c r="C122" s="165"/>
      <c r="D122" s="166"/>
      <c r="E122" s="167"/>
      <c r="G122" s="156" t="s">
        <v>207</v>
      </c>
      <c r="H122" s="175"/>
      <c r="I122" s="176"/>
    </row>
    <row r="123" spans="1:9">
      <c r="A123" s="207" t="s">
        <v>183</v>
      </c>
      <c r="B123" s="79" t="s">
        <v>184</v>
      </c>
      <c r="C123" s="169"/>
      <c r="D123" s="172"/>
      <c r="E123" s="170"/>
      <c r="G123" s="157"/>
      <c r="H123" s="183"/>
      <c r="I123" s="184"/>
    </row>
    <row r="124" spans="1:9">
      <c r="A124" s="208"/>
      <c r="B124" s="79" t="s">
        <v>188</v>
      </c>
      <c r="C124" s="169"/>
      <c r="D124" s="172"/>
      <c r="E124" s="170"/>
      <c r="G124" s="157"/>
      <c r="H124" s="183"/>
      <c r="I124" s="184"/>
    </row>
    <row r="125" spans="1:9">
      <c r="A125" s="208"/>
      <c r="B125" s="79" t="s">
        <v>212</v>
      </c>
      <c r="C125" s="79"/>
      <c r="D125" s="79"/>
      <c r="E125" s="79"/>
      <c r="G125" s="157"/>
      <c r="H125" s="183"/>
      <c r="I125" s="184"/>
    </row>
    <row r="126" spans="1:9">
      <c r="A126" s="209"/>
      <c r="B126" s="79" t="s">
        <v>200</v>
      </c>
      <c r="C126" s="169"/>
      <c r="D126" s="172"/>
      <c r="E126" s="170"/>
      <c r="G126" s="157"/>
      <c r="H126" s="183"/>
      <c r="I126" s="184"/>
    </row>
    <row r="127" spans="1:9">
      <c r="A127" s="159" t="s">
        <v>217</v>
      </c>
      <c r="B127" s="79" t="s">
        <v>184</v>
      </c>
      <c r="C127" s="169"/>
      <c r="D127" s="172"/>
      <c r="E127" s="170"/>
      <c r="G127" s="168"/>
      <c r="H127" s="185"/>
      <c r="I127" s="186"/>
    </row>
    <row r="128" spans="1:9">
      <c r="A128" s="160"/>
      <c r="B128" s="79" t="s">
        <v>188</v>
      </c>
      <c r="C128" s="169"/>
      <c r="D128" s="172"/>
      <c r="E128" s="170"/>
      <c r="G128" s="76" t="s">
        <v>209</v>
      </c>
      <c r="H128" s="77"/>
      <c r="I128" s="77"/>
    </row>
    <row r="129" spans="1:9">
      <c r="A129" s="160"/>
      <c r="B129" s="79" t="s">
        <v>209</v>
      </c>
      <c r="C129" s="79"/>
      <c r="D129" s="79"/>
      <c r="E129" s="79"/>
    </row>
    <row r="130" spans="1:9">
      <c r="A130" s="206"/>
      <c r="B130" s="79" t="s">
        <v>200</v>
      </c>
      <c r="C130" s="169"/>
      <c r="D130" s="172"/>
      <c r="E130" s="170"/>
    </row>
    <row r="131" spans="1:9">
      <c r="A131" s="1"/>
    </row>
    <row r="132" spans="1:9">
      <c r="A132" s="72" t="s">
        <v>53</v>
      </c>
      <c r="B132" s="37"/>
      <c r="C132" s="37"/>
      <c r="D132" s="37"/>
      <c r="E132" s="37"/>
      <c r="F132" s="37"/>
      <c r="G132" s="37"/>
      <c r="H132" s="37"/>
      <c r="I132" s="37"/>
    </row>
    <row r="133" spans="1:9" s="37" customFormat="1" ht="15.75">
      <c r="A133" s="169" t="s">
        <v>6</v>
      </c>
      <c r="B133" s="170"/>
      <c r="C133" s="199" t="s">
        <v>316</v>
      </c>
      <c r="D133" s="200"/>
      <c r="E133" s="201"/>
      <c r="F133"/>
      <c r="G133" s="80" t="s">
        <v>203</v>
      </c>
      <c r="H133" s="169" t="s">
        <v>317</v>
      </c>
      <c r="I133" s="170"/>
    </row>
    <row r="134" spans="1:9" ht="31.5" customHeight="1">
      <c r="A134" s="169" t="s">
        <v>182</v>
      </c>
      <c r="B134" s="170"/>
      <c r="C134" s="165" t="s">
        <v>52</v>
      </c>
      <c r="D134" s="166"/>
      <c r="E134" s="167"/>
      <c r="G134" s="81" t="s">
        <v>205</v>
      </c>
      <c r="H134" s="169" t="s">
        <v>318</v>
      </c>
      <c r="I134" s="170"/>
    </row>
    <row r="135" spans="1:9">
      <c r="A135" s="207" t="s">
        <v>183</v>
      </c>
      <c r="B135" s="79" t="s">
        <v>184</v>
      </c>
      <c r="C135" s="169" t="s">
        <v>185</v>
      </c>
      <c r="D135" s="172"/>
      <c r="E135" s="170"/>
      <c r="G135" s="81" t="s">
        <v>207</v>
      </c>
      <c r="H135" s="169" t="s">
        <v>208</v>
      </c>
      <c r="I135" s="170"/>
    </row>
    <row r="136" spans="1:9">
      <c r="A136" s="208"/>
      <c r="B136" s="79" t="s">
        <v>188</v>
      </c>
      <c r="C136" s="169" t="s">
        <v>288</v>
      </c>
      <c r="D136" s="172"/>
      <c r="E136" s="170"/>
      <c r="G136" s="197" t="s">
        <v>209</v>
      </c>
      <c r="H136" s="79" t="s">
        <v>302</v>
      </c>
      <c r="I136" s="79" t="s">
        <v>319</v>
      </c>
    </row>
    <row r="137" spans="1:9">
      <c r="A137" s="208"/>
      <c r="B137" s="197" t="s">
        <v>212</v>
      </c>
      <c r="C137" s="79" t="s">
        <v>300</v>
      </c>
      <c r="D137" s="79" t="s">
        <v>235</v>
      </c>
      <c r="E137" s="79" t="s">
        <v>301</v>
      </c>
      <c r="G137" s="198"/>
      <c r="H137" s="79" t="s">
        <v>320</v>
      </c>
      <c r="I137" s="79" t="s">
        <v>321</v>
      </c>
    </row>
    <row r="138" spans="1:9">
      <c r="A138" s="208"/>
      <c r="B138" s="198"/>
      <c r="C138" s="79" t="s">
        <v>320</v>
      </c>
      <c r="D138" s="79" t="s">
        <v>220</v>
      </c>
      <c r="E138" s="79" t="s">
        <v>322</v>
      </c>
    </row>
    <row r="139" spans="1:9">
      <c r="A139" s="209"/>
      <c r="B139" s="79" t="s">
        <v>200</v>
      </c>
      <c r="C139" s="169" t="s">
        <v>323</v>
      </c>
      <c r="D139" s="172"/>
      <c r="E139" s="170"/>
    </row>
    <row r="140" spans="1:9">
      <c r="A140" s="159" t="s">
        <v>217</v>
      </c>
      <c r="B140" s="79" t="s">
        <v>184</v>
      </c>
      <c r="C140" s="169" t="s">
        <v>218</v>
      </c>
      <c r="D140" s="172"/>
      <c r="E140" s="170"/>
    </row>
    <row r="141" spans="1:9">
      <c r="A141" s="160"/>
      <c r="B141" s="79" t="s">
        <v>188</v>
      </c>
      <c r="C141" s="169" t="s">
        <v>19</v>
      </c>
      <c r="D141" s="172"/>
      <c r="E141" s="170"/>
    </row>
    <row r="142" spans="1:9">
      <c r="A142" s="160"/>
      <c r="B142" s="79" t="s">
        <v>209</v>
      </c>
      <c r="C142" s="79" t="s">
        <v>219</v>
      </c>
      <c r="D142" s="79" t="s">
        <v>220</v>
      </c>
      <c r="E142" s="79" t="s">
        <v>283</v>
      </c>
    </row>
    <row r="143" spans="1:9">
      <c r="A143" s="206"/>
      <c r="B143" s="79" t="s">
        <v>200</v>
      </c>
      <c r="C143" s="169" t="s">
        <v>324</v>
      </c>
      <c r="D143" s="172"/>
      <c r="E143" s="170"/>
    </row>
    <row r="144" spans="1:9">
      <c r="A144" s="1"/>
    </row>
    <row r="145" spans="1:9" s="37" customFormat="1">
      <c r="A145" s="72" t="s">
        <v>57</v>
      </c>
    </row>
    <row r="146" spans="1:9" ht="15.75" customHeight="1">
      <c r="A146" s="169" t="s">
        <v>6</v>
      </c>
      <c r="B146" s="170"/>
      <c r="C146" s="199" t="s">
        <v>325</v>
      </c>
      <c r="D146" s="200"/>
      <c r="E146" s="201"/>
      <c r="G146" s="80" t="s">
        <v>203</v>
      </c>
      <c r="H146" s="169" t="s">
        <v>326</v>
      </c>
      <c r="I146" s="170"/>
    </row>
    <row r="147" spans="1:9">
      <c r="A147" s="169" t="s">
        <v>182</v>
      </c>
      <c r="B147" s="170"/>
      <c r="C147" s="165" t="s">
        <v>56</v>
      </c>
      <c r="D147" s="166"/>
      <c r="E147" s="167"/>
      <c r="G147" s="81" t="s">
        <v>205</v>
      </c>
      <c r="H147" s="169" t="s">
        <v>327</v>
      </c>
      <c r="I147" s="170"/>
    </row>
    <row r="148" spans="1:9">
      <c r="A148" s="207" t="s">
        <v>183</v>
      </c>
      <c r="B148" s="79" t="s">
        <v>184</v>
      </c>
      <c r="C148" s="169" t="s">
        <v>185</v>
      </c>
      <c r="D148" s="172"/>
      <c r="E148" s="170"/>
      <c r="G148" s="81" t="s">
        <v>207</v>
      </c>
      <c r="H148" s="169" t="s">
        <v>227</v>
      </c>
      <c r="I148" s="170"/>
    </row>
    <row r="149" spans="1:9">
      <c r="A149" s="208"/>
      <c r="B149" s="79" t="s">
        <v>188</v>
      </c>
      <c r="C149" s="169" t="s">
        <v>19</v>
      </c>
      <c r="D149" s="172"/>
      <c r="E149" s="170"/>
      <c r="G149" s="81" t="s">
        <v>209</v>
      </c>
      <c r="H149" s="79" t="s">
        <v>302</v>
      </c>
      <c r="I149" s="79" t="s">
        <v>328</v>
      </c>
    </row>
    <row r="150" spans="1:9">
      <c r="A150" s="208"/>
      <c r="B150" s="79" t="s">
        <v>212</v>
      </c>
      <c r="C150" s="79" t="s">
        <v>329</v>
      </c>
      <c r="D150" s="79" t="s">
        <v>330</v>
      </c>
      <c r="E150" s="79" t="s">
        <v>331</v>
      </c>
    </row>
    <row r="151" spans="1:9">
      <c r="A151" s="209"/>
      <c r="B151" s="79" t="s">
        <v>200</v>
      </c>
      <c r="C151" s="169" t="s">
        <v>332</v>
      </c>
      <c r="D151" s="172"/>
      <c r="E151" s="170"/>
    </row>
    <row r="152" spans="1:9">
      <c r="A152" s="159" t="s">
        <v>217</v>
      </c>
      <c r="B152" s="79" t="s">
        <v>184</v>
      </c>
      <c r="C152" s="169" t="s">
        <v>218</v>
      </c>
      <c r="D152" s="172"/>
      <c r="E152" s="170"/>
    </row>
    <row r="153" spans="1:9" ht="36.75" customHeight="1">
      <c r="A153" s="160"/>
      <c r="B153" s="79" t="s">
        <v>188</v>
      </c>
      <c r="C153" s="169" t="s">
        <v>19</v>
      </c>
      <c r="D153" s="172"/>
      <c r="E153" s="170"/>
    </row>
    <row r="154" spans="1:9">
      <c r="A154" s="160"/>
      <c r="B154" s="79" t="s">
        <v>209</v>
      </c>
      <c r="C154" s="169" t="s">
        <v>227</v>
      </c>
      <c r="D154" s="172"/>
      <c r="E154" s="170"/>
    </row>
    <row r="155" spans="1:9">
      <c r="A155" s="206"/>
      <c r="B155" s="79" t="s">
        <v>200</v>
      </c>
      <c r="C155" s="169" t="s">
        <v>229</v>
      </c>
      <c r="D155" s="172"/>
      <c r="E155" s="170"/>
    </row>
    <row r="156" spans="1:9" s="37" customFormat="1">
      <c r="A156" s="1"/>
      <c r="B156"/>
      <c r="C156"/>
      <c r="D156"/>
      <c r="E156"/>
      <c r="F156"/>
      <c r="G156"/>
      <c r="H156"/>
      <c r="I156"/>
    </row>
    <row r="157" spans="1:9">
      <c r="A157" s="86" t="s">
        <v>73</v>
      </c>
      <c r="B157" s="37"/>
      <c r="C157" s="37"/>
      <c r="D157" s="37"/>
      <c r="E157" s="37"/>
      <c r="F157" s="37"/>
      <c r="G157" s="37"/>
      <c r="H157" s="37"/>
      <c r="I157" s="37"/>
    </row>
    <row r="158" spans="1:9" ht="15">
      <c r="A158" s="187" t="s">
        <v>6</v>
      </c>
      <c r="B158" s="188"/>
      <c r="C158" s="189" t="s">
        <v>333</v>
      </c>
      <c r="D158" s="190"/>
      <c r="E158" s="191"/>
      <c r="G158" s="80" t="s">
        <v>203</v>
      </c>
      <c r="H158" s="169" t="s">
        <v>334</v>
      </c>
      <c r="I158" s="174"/>
    </row>
    <row r="159" spans="1:9">
      <c r="A159" s="169" t="s">
        <v>182</v>
      </c>
      <c r="B159" s="170"/>
      <c r="C159" s="165" t="s">
        <v>335</v>
      </c>
      <c r="D159" s="166"/>
      <c r="E159" s="167"/>
      <c r="G159" s="81" t="s">
        <v>205</v>
      </c>
      <c r="H159" s="169" t="s">
        <v>336</v>
      </c>
      <c r="I159" s="174"/>
    </row>
    <row r="160" spans="1:9">
      <c r="A160" s="159" t="s">
        <v>217</v>
      </c>
      <c r="B160" s="79" t="s">
        <v>184</v>
      </c>
      <c r="C160" s="169" t="s">
        <v>218</v>
      </c>
      <c r="D160" s="172"/>
      <c r="E160" s="170"/>
      <c r="G160" s="81" t="s">
        <v>207</v>
      </c>
      <c r="H160" s="169" t="s">
        <v>337</v>
      </c>
      <c r="I160" s="174"/>
    </row>
    <row r="161" spans="1:9">
      <c r="A161" s="160"/>
      <c r="B161" s="79" t="s">
        <v>188</v>
      </c>
      <c r="C161" s="169" t="s">
        <v>19</v>
      </c>
      <c r="D161" s="172"/>
      <c r="E161" s="170"/>
      <c r="G161" s="81" t="s">
        <v>209</v>
      </c>
      <c r="H161" s="169" t="s">
        <v>338</v>
      </c>
      <c r="I161" s="174"/>
    </row>
    <row r="162" spans="1:9">
      <c r="A162" s="160"/>
      <c r="B162" s="197" t="s">
        <v>209</v>
      </c>
      <c r="C162" s="79" t="s">
        <v>268</v>
      </c>
      <c r="D162" s="79" t="s">
        <v>339</v>
      </c>
      <c r="E162" s="79" t="s">
        <v>340</v>
      </c>
    </row>
    <row r="163" spans="1:9">
      <c r="A163" s="160"/>
      <c r="B163" s="205"/>
      <c r="C163" s="79" t="s">
        <v>341</v>
      </c>
      <c r="D163" s="79" t="s">
        <v>220</v>
      </c>
      <c r="E163" s="79" t="s">
        <v>342</v>
      </c>
    </row>
    <row r="164" spans="1:9">
      <c r="A164" s="160"/>
      <c r="B164" s="205"/>
      <c r="C164" s="79" t="s">
        <v>343</v>
      </c>
      <c r="D164" s="79" t="s">
        <v>339</v>
      </c>
      <c r="E164" s="79" t="s">
        <v>344</v>
      </c>
    </row>
    <row r="165" spans="1:9" ht="25.5">
      <c r="A165" s="160"/>
      <c r="B165" s="205"/>
      <c r="C165" s="77" t="s">
        <v>345</v>
      </c>
      <c r="D165" s="77" t="s">
        <v>220</v>
      </c>
      <c r="E165" s="77" t="s">
        <v>346</v>
      </c>
    </row>
    <row r="166" spans="1:9">
      <c r="A166" s="160"/>
      <c r="B166" s="198"/>
      <c r="C166" s="77" t="s">
        <v>347</v>
      </c>
      <c r="D166" s="77" t="s">
        <v>348</v>
      </c>
      <c r="E166" s="77" t="s">
        <v>349</v>
      </c>
    </row>
    <row r="167" spans="1:9">
      <c r="A167" s="206"/>
      <c r="B167" s="79" t="s">
        <v>200</v>
      </c>
      <c r="C167" s="169" t="s">
        <v>350</v>
      </c>
      <c r="D167" s="172"/>
      <c r="E167" s="170"/>
    </row>
    <row r="168" spans="1:9">
      <c r="A168" s="1"/>
    </row>
    <row r="169" spans="1:9" s="93" customFormat="1">
      <c r="A169" s="72" t="s">
        <v>49</v>
      </c>
      <c r="B169" s="37"/>
      <c r="C169" s="37"/>
      <c r="D169" s="37"/>
      <c r="E169" s="37"/>
      <c r="F169" s="37"/>
      <c r="G169" s="37"/>
      <c r="H169" s="37"/>
      <c r="I169" s="37"/>
    </row>
    <row r="170" spans="1:9" s="74" customFormat="1" ht="15.75">
      <c r="A170" s="169" t="s">
        <v>6</v>
      </c>
      <c r="B170" s="170"/>
      <c r="C170" s="199" t="s">
        <v>351</v>
      </c>
      <c r="D170" s="200"/>
      <c r="E170" s="201"/>
      <c r="F170"/>
      <c r="G170" s="80" t="s">
        <v>203</v>
      </c>
      <c r="H170" s="169" t="s">
        <v>351</v>
      </c>
      <c r="I170" s="170"/>
    </row>
    <row r="171" spans="1:9" s="74" customFormat="1">
      <c r="A171" s="169" t="s">
        <v>182</v>
      </c>
      <c r="B171" s="170"/>
      <c r="C171" s="165" t="s">
        <v>48</v>
      </c>
      <c r="D171" s="166"/>
      <c r="E171" s="167"/>
      <c r="F171"/>
      <c r="G171" s="81" t="s">
        <v>205</v>
      </c>
      <c r="H171" s="169" t="s">
        <v>352</v>
      </c>
      <c r="I171" s="170"/>
    </row>
    <row r="172" spans="1:9" s="74" customFormat="1">
      <c r="A172" s="207" t="s">
        <v>183</v>
      </c>
      <c r="B172" s="79" t="s">
        <v>184</v>
      </c>
      <c r="C172" s="169" t="s">
        <v>185</v>
      </c>
      <c r="D172" s="172"/>
      <c r="E172" s="170"/>
      <c r="F172"/>
      <c r="G172" s="81" t="s">
        <v>207</v>
      </c>
      <c r="H172" s="169" t="s">
        <v>353</v>
      </c>
      <c r="I172" s="170"/>
    </row>
    <row r="173" spans="1:9" s="74" customFormat="1">
      <c r="A173" s="208"/>
      <c r="B173" s="79" t="s">
        <v>188</v>
      </c>
      <c r="C173" s="169" t="s">
        <v>19</v>
      </c>
      <c r="D173" s="172"/>
      <c r="E173" s="170"/>
      <c r="F173"/>
      <c r="G173" s="81" t="s">
        <v>209</v>
      </c>
      <c r="H173" s="79" t="s">
        <v>302</v>
      </c>
      <c r="I173" s="79" t="s">
        <v>328</v>
      </c>
    </row>
    <row r="174" spans="1:9" s="74" customFormat="1">
      <c r="A174" s="208"/>
      <c r="B174" s="79" t="s">
        <v>212</v>
      </c>
      <c r="C174" s="79" t="s">
        <v>329</v>
      </c>
      <c r="D174" s="79" t="s">
        <v>330</v>
      </c>
      <c r="E174" s="79" t="s">
        <v>331</v>
      </c>
      <c r="F174"/>
      <c r="G174"/>
      <c r="H174"/>
      <c r="I174"/>
    </row>
    <row r="175" spans="1:9" s="74" customFormat="1">
      <c r="A175" s="209"/>
      <c r="B175" s="79" t="s">
        <v>200</v>
      </c>
      <c r="C175" s="169" t="s">
        <v>332</v>
      </c>
      <c r="D175" s="172"/>
      <c r="E175" s="170"/>
      <c r="F175"/>
      <c r="G175"/>
      <c r="H175"/>
      <c r="I175"/>
    </row>
    <row r="176" spans="1:9" s="74" customFormat="1">
      <c r="A176" s="159" t="s">
        <v>217</v>
      </c>
      <c r="B176" s="79" t="s">
        <v>184</v>
      </c>
      <c r="C176" s="169" t="s">
        <v>218</v>
      </c>
      <c r="D176" s="172"/>
      <c r="E176" s="170"/>
      <c r="F176"/>
      <c r="G176"/>
      <c r="H176"/>
      <c r="I176"/>
    </row>
    <row r="177" spans="1:9" s="74" customFormat="1" ht="15" customHeight="1">
      <c r="A177" s="160"/>
      <c r="B177" s="79" t="s">
        <v>188</v>
      </c>
      <c r="C177" s="169" t="s">
        <v>19</v>
      </c>
      <c r="D177" s="172"/>
      <c r="E177" s="170"/>
      <c r="F177"/>
      <c r="G177"/>
      <c r="H177"/>
      <c r="I177"/>
    </row>
    <row r="178" spans="1:9" s="74" customFormat="1">
      <c r="A178" s="160"/>
      <c r="B178" s="79" t="s">
        <v>209</v>
      </c>
      <c r="C178" s="79" t="s">
        <v>354</v>
      </c>
      <c r="D178" s="79" t="s">
        <v>339</v>
      </c>
      <c r="E178" s="79" t="s">
        <v>344</v>
      </c>
      <c r="F178"/>
      <c r="G178"/>
      <c r="H178"/>
      <c r="I178"/>
    </row>
    <row r="179" spans="1:9" s="74" customFormat="1">
      <c r="A179" s="206"/>
      <c r="B179" s="79" t="s">
        <v>200</v>
      </c>
      <c r="C179" s="169" t="s">
        <v>355</v>
      </c>
      <c r="D179" s="172"/>
      <c r="E179" s="170"/>
      <c r="F179"/>
      <c r="G179"/>
      <c r="H179"/>
      <c r="I179"/>
    </row>
    <row r="180" spans="1:9" s="74" customFormat="1">
      <c r="A180" s="1"/>
      <c r="B180"/>
      <c r="C180"/>
      <c r="D180"/>
      <c r="E180"/>
      <c r="F180"/>
      <c r="G180"/>
      <c r="H180"/>
      <c r="I180"/>
    </row>
    <row r="181" spans="1:9" s="74" customFormat="1" ht="25.5" customHeight="1">
      <c r="A181" s="106" t="s">
        <v>20</v>
      </c>
      <c r="B181" s="107"/>
      <c r="C181" s="93"/>
      <c r="D181" s="93"/>
      <c r="E181" s="93"/>
      <c r="F181" s="93"/>
      <c r="G181" s="93"/>
      <c r="H181" s="93"/>
      <c r="I181" s="93"/>
    </row>
    <row r="182" spans="1:9" ht="15" customHeight="1">
      <c r="A182" s="175" t="s">
        <v>6</v>
      </c>
      <c r="B182" s="176"/>
      <c r="C182" s="177" t="s">
        <v>356</v>
      </c>
      <c r="D182" s="178"/>
      <c r="E182" s="179"/>
      <c r="F182" s="74"/>
      <c r="G182" s="75" t="s">
        <v>203</v>
      </c>
      <c r="H182" s="153" t="s">
        <v>357</v>
      </c>
      <c r="I182" s="155"/>
    </row>
    <row r="183" spans="1:9" s="37" customFormat="1">
      <c r="A183" s="153" t="s">
        <v>182</v>
      </c>
      <c r="B183" s="155"/>
      <c r="C183" s="180" t="s">
        <v>19</v>
      </c>
      <c r="D183" s="181"/>
      <c r="E183" s="182"/>
      <c r="F183" s="74"/>
      <c r="G183" s="76" t="s">
        <v>205</v>
      </c>
      <c r="H183" s="153" t="s">
        <v>358</v>
      </c>
      <c r="I183" s="155"/>
    </row>
    <row r="184" spans="1:9">
      <c r="A184" s="210" t="s">
        <v>183</v>
      </c>
      <c r="B184" s="77" t="s">
        <v>184</v>
      </c>
      <c r="C184" s="153" t="s">
        <v>185</v>
      </c>
      <c r="D184" s="154"/>
      <c r="E184" s="155"/>
      <c r="F184" s="74"/>
      <c r="G184" s="76" t="s">
        <v>207</v>
      </c>
      <c r="H184" s="153" t="s">
        <v>359</v>
      </c>
      <c r="I184" s="155"/>
    </row>
    <row r="185" spans="1:9">
      <c r="A185" s="211"/>
      <c r="B185" s="77" t="s">
        <v>188</v>
      </c>
      <c r="C185" s="153" t="s">
        <v>288</v>
      </c>
      <c r="D185" s="154"/>
      <c r="E185" s="155"/>
      <c r="F185" s="74"/>
      <c r="G185" s="156" t="s">
        <v>209</v>
      </c>
      <c r="H185" s="77" t="s">
        <v>293</v>
      </c>
      <c r="I185" s="77" t="s">
        <v>360</v>
      </c>
    </row>
    <row r="186" spans="1:9">
      <c r="A186" s="211"/>
      <c r="B186" s="156" t="s">
        <v>212</v>
      </c>
      <c r="C186" s="98" t="s">
        <v>219</v>
      </c>
      <c r="D186" s="98" t="s">
        <v>220</v>
      </c>
      <c r="E186" s="77" t="s">
        <v>361</v>
      </c>
      <c r="F186" s="74"/>
      <c r="G186" s="157"/>
      <c r="H186" s="77" t="s">
        <v>302</v>
      </c>
      <c r="I186" s="77" t="s">
        <v>362</v>
      </c>
    </row>
    <row r="187" spans="1:9">
      <c r="A187" s="211"/>
      <c r="B187" s="228"/>
      <c r="C187" s="77" t="s">
        <v>302</v>
      </c>
      <c r="D187" s="77" t="s">
        <v>363</v>
      </c>
      <c r="E187" s="77" t="s">
        <v>362</v>
      </c>
      <c r="F187" s="74"/>
      <c r="G187" s="157"/>
      <c r="H187" s="156" t="s">
        <v>266</v>
      </c>
      <c r="I187" s="156" t="s">
        <v>364</v>
      </c>
    </row>
    <row r="188" spans="1:9">
      <c r="A188" s="211"/>
      <c r="B188" s="228"/>
      <c r="C188" s="77" t="s">
        <v>266</v>
      </c>
      <c r="D188" s="77" t="s">
        <v>220</v>
      </c>
      <c r="E188" s="77" t="s">
        <v>364</v>
      </c>
      <c r="F188" s="74"/>
      <c r="G188" s="168"/>
      <c r="H188" s="158"/>
      <c r="I188" s="158"/>
    </row>
    <row r="189" spans="1:9">
      <c r="A189" s="212"/>
      <c r="B189" s="77" t="s">
        <v>200</v>
      </c>
      <c r="C189" s="153" t="s">
        <v>365</v>
      </c>
      <c r="D189" s="154"/>
      <c r="E189" s="155"/>
      <c r="F189" s="74"/>
      <c r="G189" s="74"/>
      <c r="H189" s="74"/>
      <c r="I189" s="74"/>
    </row>
    <row r="190" spans="1:9">
      <c r="A190" s="213" t="s">
        <v>217</v>
      </c>
      <c r="B190" s="77" t="s">
        <v>184</v>
      </c>
      <c r="C190" s="153" t="s">
        <v>218</v>
      </c>
      <c r="D190" s="154"/>
      <c r="E190" s="155"/>
      <c r="F190" s="74"/>
      <c r="G190" s="74"/>
      <c r="H190" s="74"/>
      <c r="I190" s="74"/>
    </row>
    <row r="191" spans="1:9">
      <c r="A191" s="214"/>
      <c r="B191" s="77" t="s">
        <v>188</v>
      </c>
      <c r="C191" s="153" t="s">
        <v>288</v>
      </c>
      <c r="D191" s="154"/>
      <c r="E191" s="155"/>
      <c r="F191" s="74"/>
      <c r="G191" s="74"/>
      <c r="H191" s="74"/>
      <c r="I191" s="74"/>
    </row>
    <row r="192" spans="1:9">
      <c r="A192" s="214"/>
      <c r="B192" s="77" t="s">
        <v>209</v>
      </c>
      <c r="C192" s="77" t="s">
        <v>300</v>
      </c>
      <c r="D192" s="77"/>
      <c r="E192" s="77" t="s">
        <v>366</v>
      </c>
      <c r="F192" s="74"/>
      <c r="G192" s="74"/>
      <c r="H192" s="74"/>
      <c r="I192" s="74"/>
    </row>
    <row r="193" spans="1:9">
      <c r="A193" s="215"/>
      <c r="B193" s="77" t="s">
        <v>200</v>
      </c>
      <c r="C193" s="153" t="s">
        <v>314</v>
      </c>
      <c r="D193" s="154"/>
      <c r="E193" s="155"/>
      <c r="F193" s="74"/>
      <c r="G193" s="74"/>
    </row>
    <row r="194" spans="1:9">
      <c r="H194" s="37"/>
      <c r="I194" s="37"/>
    </row>
    <row r="195" spans="1:9">
      <c r="A195" s="72" t="s">
        <v>37</v>
      </c>
      <c r="B195" s="37"/>
      <c r="C195" s="37"/>
      <c r="D195" s="37"/>
      <c r="E195" s="37"/>
      <c r="F195" s="37"/>
      <c r="G195" s="80" t="s">
        <v>203</v>
      </c>
      <c r="H195" s="169" t="s">
        <v>367</v>
      </c>
      <c r="I195" s="170"/>
    </row>
    <row r="196" spans="1:9" ht="15">
      <c r="A196" s="169" t="s">
        <v>6</v>
      </c>
      <c r="B196" s="170"/>
      <c r="C196" s="202" t="s">
        <v>368</v>
      </c>
      <c r="D196" s="203"/>
      <c r="E196" s="204"/>
      <c r="G196" s="81" t="s">
        <v>205</v>
      </c>
      <c r="H196" s="169" t="s">
        <v>369</v>
      </c>
      <c r="I196" s="170"/>
    </row>
    <row r="197" spans="1:9">
      <c r="A197" s="169" t="s">
        <v>182</v>
      </c>
      <c r="B197" s="170"/>
      <c r="C197" s="165" t="s">
        <v>36</v>
      </c>
      <c r="D197" s="166"/>
      <c r="E197" s="167"/>
      <c r="G197" s="81" t="s">
        <v>207</v>
      </c>
      <c r="H197" s="169" t="s">
        <v>370</v>
      </c>
      <c r="I197" s="170"/>
    </row>
    <row r="198" spans="1:9" s="37" customFormat="1">
      <c r="A198" s="207" t="s">
        <v>183</v>
      </c>
      <c r="B198" s="79" t="s">
        <v>184</v>
      </c>
      <c r="C198" s="169" t="s">
        <v>185</v>
      </c>
      <c r="D198" s="172"/>
      <c r="E198" s="170"/>
      <c r="F198"/>
      <c r="G198" s="197" t="s">
        <v>209</v>
      </c>
      <c r="H198" s="79" t="s">
        <v>371</v>
      </c>
      <c r="I198" s="79" t="s">
        <v>372</v>
      </c>
    </row>
    <row r="199" spans="1:9">
      <c r="A199" s="208"/>
      <c r="B199" s="79" t="s">
        <v>188</v>
      </c>
      <c r="C199" s="169" t="s">
        <v>288</v>
      </c>
      <c r="D199" s="172"/>
      <c r="E199" s="170"/>
      <c r="G199" s="205"/>
      <c r="H199" s="79" t="s">
        <v>302</v>
      </c>
      <c r="I199" s="79" t="s">
        <v>373</v>
      </c>
    </row>
    <row r="200" spans="1:9">
      <c r="A200" s="208"/>
      <c r="B200" s="197" t="s">
        <v>212</v>
      </c>
      <c r="C200" s="79" t="s">
        <v>371</v>
      </c>
      <c r="D200" s="79" t="s">
        <v>220</v>
      </c>
      <c r="E200" s="79" t="s">
        <v>374</v>
      </c>
      <c r="G200" s="198"/>
      <c r="H200" s="79" t="s">
        <v>320</v>
      </c>
      <c r="I200" s="79" t="s">
        <v>375</v>
      </c>
    </row>
    <row r="201" spans="1:9">
      <c r="A201" s="208"/>
      <c r="B201" s="205"/>
      <c r="C201" s="79" t="s">
        <v>300</v>
      </c>
      <c r="D201" s="79"/>
      <c r="E201" s="79" t="s">
        <v>301</v>
      </c>
    </row>
    <row r="202" spans="1:9">
      <c r="A202" s="208"/>
      <c r="B202" s="198"/>
      <c r="C202" s="79" t="s">
        <v>320</v>
      </c>
      <c r="D202" s="79" t="s">
        <v>220</v>
      </c>
      <c r="E202" s="79" t="s">
        <v>322</v>
      </c>
    </row>
    <row r="203" spans="1:9">
      <c r="A203" s="209"/>
      <c r="B203" s="79" t="s">
        <v>200</v>
      </c>
      <c r="C203" s="169" t="s">
        <v>376</v>
      </c>
      <c r="D203" s="172"/>
      <c r="E203" s="170"/>
    </row>
    <row r="204" spans="1:9">
      <c r="A204" s="159" t="s">
        <v>217</v>
      </c>
      <c r="B204" s="79" t="s">
        <v>184</v>
      </c>
      <c r="C204" s="169" t="s">
        <v>218</v>
      </c>
      <c r="D204" s="172"/>
      <c r="E204" s="170"/>
    </row>
    <row r="205" spans="1:9">
      <c r="A205" s="160"/>
      <c r="B205" s="79" t="s">
        <v>188</v>
      </c>
      <c r="C205" s="169" t="s">
        <v>288</v>
      </c>
      <c r="D205" s="172"/>
      <c r="E205" s="170"/>
    </row>
    <row r="206" spans="1:9">
      <c r="A206" s="160"/>
      <c r="B206" s="197" t="s">
        <v>209</v>
      </c>
      <c r="C206" s="197" t="s">
        <v>300</v>
      </c>
      <c r="D206" s="197"/>
      <c r="E206" s="105" t="s">
        <v>377</v>
      </c>
    </row>
    <row r="207" spans="1:9">
      <c r="A207" s="160"/>
      <c r="B207" s="198"/>
      <c r="C207" s="198"/>
      <c r="D207" s="198"/>
      <c r="E207" s="79" t="s">
        <v>301</v>
      </c>
    </row>
    <row r="208" spans="1:9">
      <c r="A208" s="206"/>
      <c r="B208" s="79" t="s">
        <v>200</v>
      </c>
      <c r="C208" s="169" t="s">
        <v>229</v>
      </c>
      <c r="D208" s="172"/>
      <c r="E208" s="170"/>
    </row>
    <row r="209" spans="1:9">
      <c r="G209" s="37"/>
      <c r="H209" s="37"/>
      <c r="I209" s="37"/>
    </row>
    <row r="210" spans="1:9">
      <c r="A210" s="72" t="s">
        <v>41</v>
      </c>
      <c r="B210" s="37"/>
      <c r="C210" s="37"/>
      <c r="D210" s="37"/>
      <c r="E210" s="37"/>
      <c r="F210" s="37"/>
      <c r="G210" s="80" t="s">
        <v>203</v>
      </c>
      <c r="H210" s="169" t="s">
        <v>378</v>
      </c>
      <c r="I210" s="170"/>
    </row>
    <row r="211" spans="1:9" ht="15">
      <c r="A211" s="169" t="s">
        <v>6</v>
      </c>
      <c r="B211" s="170"/>
      <c r="C211" s="202" t="s">
        <v>379</v>
      </c>
      <c r="D211" s="203"/>
      <c r="E211" s="204"/>
      <c r="G211" s="81" t="s">
        <v>205</v>
      </c>
      <c r="H211" s="169" t="s">
        <v>380</v>
      </c>
      <c r="I211" s="170"/>
    </row>
    <row r="212" spans="1:9">
      <c r="A212" s="169" t="s">
        <v>182</v>
      </c>
      <c r="B212" s="170"/>
      <c r="C212" s="165" t="s">
        <v>40</v>
      </c>
      <c r="D212" s="166"/>
      <c r="E212" s="167"/>
      <c r="G212" s="81" t="s">
        <v>207</v>
      </c>
      <c r="H212" s="169" t="s">
        <v>208</v>
      </c>
      <c r="I212" s="170"/>
    </row>
    <row r="213" spans="1:9">
      <c r="A213" s="207" t="s">
        <v>183</v>
      </c>
      <c r="B213" s="79" t="s">
        <v>184</v>
      </c>
      <c r="C213" s="169" t="s">
        <v>185</v>
      </c>
      <c r="D213" s="172"/>
      <c r="E213" s="170"/>
      <c r="G213" s="197" t="s">
        <v>209</v>
      </c>
      <c r="H213" s="197" t="s">
        <v>371</v>
      </c>
      <c r="I213" s="105" t="s">
        <v>381</v>
      </c>
    </row>
    <row r="214" spans="1:9" s="37" customFormat="1">
      <c r="A214" s="208"/>
      <c r="B214" s="79" t="s">
        <v>188</v>
      </c>
      <c r="C214" s="169" t="s">
        <v>288</v>
      </c>
      <c r="D214" s="172"/>
      <c r="E214" s="170"/>
      <c r="F214"/>
      <c r="G214" s="205"/>
      <c r="H214" s="205"/>
      <c r="I214" s="105" t="s">
        <v>228</v>
      </c>
    </row>
    <row r="215" spans="1:9">
      <c r="A215" s="208"/>
      <c r="B215" s="197" t="s">
        <v>209</v>
      </c>
      <c r="C215" s="79" t="s">
        <v>382</v>
      </c>
      <c r="D215" s="79" t="s">
        <v>220</v>
      </c>
      <c r="E215" s="197" t="s">
        <v>383</v>
      </c>
      <c r="G215" s="205"/>
      <c r="H215" s="205"/>
      <c r="I215" s="105" t="s">
        <v>384</v>
      </c>
    </row>
    <row r="216" spans="1:9">
      <c r="A216" s="208"/>
      <c r="B216" s="205"/>
      <c r="C216" s="79" t="s">
        <v>385</v>
      </c>
      <c r="D216" s="79" t="s">
        <v>220</v>
      </c>
      <c r="E216" s="205"/>
      <c r="G216" s="205"/>
      <c r="H216" s="205"/>
      <c r="I216" s="105" t="s">
        <v>386</v>
      </c>
    </row>
    <row r="217" spans="1:9">
      <c r="A217" s="208"/>
      <c r="B217" s="205"/>
      <c r="C217" s="79" t="s">
        <v>387</v>
      </c>
      <c r="D217" s="79" t="s">
        <v>220</v>
      </c>
      <c r="E217" s="198"/>
      <c r="G217" s="205"/>
      <c r="H217" s="205"/>
      <c r="I217" s="105" t="s">
        <v>388</v>
      </c>
    </row>
    <row r="218" spans="1:9">
      <c r="A218" s="208"/>
      <c r="B218" s="205"/>
      <c r="C218" s="79" t="s">
        <v>300</v>
      </c>
      <c r="D218" s="79" t="s">
        <v>235</v>
      </c>
      <c r="E218" s="79" t="s">
        <v>301</v>
      </c>
      <c r="G218" s="205"/>
      <c r="H218" s="205"/>
      <c r="I218" s="105" t="s">
        <v>389</v>
      </c>
    </row>
    <row r="219" spans="1:9">
      <c r="A219" s="208"/>
      <c r="B219" s="198"/>
      <c r="C219" s="79" t="s">
        <v>320</v>
      </c>
      <c r="D219" s="79" t="s">
        <v>220</v>
      </c>
      <c r="E219" s="79" t="s">
        <v>322</v>
      </c>
      <c r="G219" s="205"/>
      <c r="H219" s="198"/>
      <c r="I219" s="79" t="s">
        <v>264</v>
      </c>
    </row>
    <row r="220" spans="1:9">
      <c r="A220" s="209"/>
      <c r="B220" s="79" t="s">
        <v>200</v>
      </c>
      <c r="C220" s="169" t="s">
        <v>390</v>
      </c>
      <c r="D220" s="172"/>
      <c r="E220" s="170"/>
      <c r="G220" s="205"/>
      <c r="H220" s="79" t="s">
        <v>302</v>
      </c>
      <c r="I220" s="79" t="s">
        <v>373</v>
      </c>
    </row>
    <row r="221" spans="1:9">
      <c r="A221" s="159" t="s">
        <v>217</v>
      </c>
      <c r="B221" s="79" t="s">
        <v>184</v>
      </c>
      <c r="C221" s="169" t="s">
        <v>218</v>
      </c>
      <c r="D221" s="172"/>
      <c r="E221" s="170"/>
      <c r="G221" s="198"/>
      <c r="H221" s="79" t="s">
        <v>320</v>
      </c>
      <c r="I221" s="79" t="s">
        <v>391</v>
      </c>
    </row>
    <row r="222" spans="1:9">
      <c r="A222" s="160"/>
      <c r="B222" s="79" t="s">
        <v>188</v>
      </c>
      <c r="C222" s="169" t="s">
        <v>19</v>
      </c>
      <c r="D222" s="172"/>
      <c r="E222" s="170"/>
    </row>
    <row r="223" spans="1:9">
      <c r="A223" s="160"/>
      <c r="B223" s="79" t="s">
        <v>209</v>
      </c>
      <c r="C223" s="79" t="s">
        <v>219</v>
      </c>
      <c r="D223" s="79" t="s">
        <v>220</v>
      </c>
      <c r="E223" s="79" t="s">
        <v>283</v>
      </c>
    </row>
    <row r="224" spans="1:9">
      <c r="A224" s="206"/>
      <c r="B224" s="79" t="s">
        <v>200</v>
      </c>
      <c r="C224" s="169" t="s">
        <v>392</v>
      </c>
      <c r="D224" s="172"/>
      <c r="E224" s="170"/>
    </row>
    <row r="225" spans="1:9">
      <c r="G225" s="37"/>
      <c r="H225" s="37"/>
      <c r="I225" s="37"/>
    </row>
    <row r="226" spans="1:9">
      <c r="A226" s="72" t="s">
        <v>45</v>
      </c>
      <c r="B226" s="37"/>
      <c r="C226" s="37"/>
      <c r="D226" s="37"/>
      <c r="E226" s="37"/>
      <c r="F226" s="37"/>
      <c r="G226" s="80" t="s">
        <v>203</v>
      </c>
      <c r="H226" s="169" t="s">
        <v>393</v>
      </c>
      <c r="I226" s="170"/>
    </row>
    <row r="227" spans="1:9" ht="15.75" customHeight="1">
      <c r="A227" s="169" t="s">
        <v>6</v>
      </c>
      <c r="B227" s="170"/>
      <c r="C227" s="199" t="s">
        <v>394</v>
      </c>
      <c r="D227" s="200"/>
      <c r="E227" s="201"/>
      <c r="G227" s="81" t="s">
        <v>205</v>
      </c>
      <c r="H227" s="169" t="s">
        <v>395</v>
      </c>
      <c r="I227" s="170"/>
    </row>
    <row r="228" spans="1:9" ht="15.75" customHeight="1">
      <c r="A228" s="169" t="s">
        <v>182</v>
      </c>
      <c r="B228" s="170"/>
      <c r="C228" s="165" t="s">
        <v>44</v>
      </c>
      <c r="D228" s="166"/>
      <c r="E228" s="167"/>
      <c r="G228" s="81" t="s">
        <v>207</v>
      </c>
      <c r="H228" s="169" t="s">
        <v>208</v>
      </c>
      <c r="I228" s="170"/>
    </row>
    <row r="229" spans="1:9">
      <c r="A229" s="207" t="s">
        <v>183</v>
      </c>
      <c r="B229" s="79" t="s">
        <v>184</v>
      </c>
      <c r="C229" s="169" t="s">
        <v>185</v>
      </c>
      <c r="D229" s="172"/>
      <c r="E229" s="170"/>
      <c r="G229" s="197" t="s">
        <v>209</v>
      </c>
      <c r="H229" s="79" t="s">
        <v>302</v>
      </c>
      <c r="I229" s="79" t="s">
        <v>373</v>
      </c>
    </row>
    <row r="230" spans="1:9">
      <c r="A230" s="208"/>
      <c r="B230" s="79" t="s">
        <v>188</v>
      </c>
      <c r="C230" s="169" t="s">
        <v>288</v>
      </c>
      <c r="D230" s="172"/>
      <c r="E230" s="170"/>
      <c r="G230" s="198"/>
      <c r="H230" s="79" t="s">
        <v>320</v>
      </c>
      <c r="I230" s="79" t="s">
        <v>322</v>
      </c>
    </row>
    <row r="231" spans="1:9">
      <c r="A231" s="208"/>
      <c r="B231" s="197" t="s">
        <v>212</v>
      </c>
      <c r="C231" s="79" t="s">
        <v>300</v>
      </c>
      <c r="D231" s="79" t="s">
        <v>235</v>
      </c>
      <c r="E231" s="79" t="s">
        <v>301</v>
      </c>
    </row>
    <row r="232" spans="1:9" ht="15.75" customHeight="1">
      <c r="A232" s="208"/>
      <c r="B232" s="198"/>
      <c r="C232" s="79" t="s">
        <v>320</v>
      </c>
      <c r="D232" s="79" t="s">
        <v>220</v>
      </c>
      <c r="E232" s="79" t="s">
        <v>322</v>
      </c>
    </row>
    <row r="233" spans="1:9" ht="15.75" customHeight="1">
      <c r="A233" s="209"/>
      <c r="B233" s="79" t="s">
        <v>200</v>
      </c>
      <c r="C233" s="169" t="s">
        <v>396</v>
      </c>
      <c r="D233" s="172"/>
      <c r="E233" s="170"/>
    </row>
    <row r="234" spans="1:9" ht="15.75" customHeight="1">
      <c r="A234" s="159" t="s">
        <v>217</v>
      </c>
      <c r="B234" s="79" t="s">
        <v>184</v>
      </c>
      <c r="C234" s="169" t="s">
        <v>218</v>
      </c>
      <c r="D234" s="172"/>
      <c r="E234" s="170"/>
    </row>
    <row r="235" spans="1:9" ht="14.25" customHeight="1">
      <c r="A235" s="160"/>
      <c r="B235" s="79" t="s">
        <v>188</v>
      </c>
      <c r="C235" s="169" t="s">
        <v>19</v>
      </c>
      <c r="D235" s="172"/>
      <c r="E235" s="170"/>
    </row>
    <row r="236" spans="1:9">
      <c r="A236" s="160"/>
      <c r="B236" s="79" t="s">
        <v>209</v>
      </c>
      <c r="C236" s="79" t="s">
        <v>219</v>
      </c>
      <c r="D236" s="79" t="s">
        <v>220</v>
      </c>
      <c r="E236" s="79" t="s">
        <v>283</v>
      </c>
    </row>
    <row r="237" spans="1:9" ht="15.75" customHeight="1">
      <c r="A237" s="206"/>
      <c r="B237" s="79" t="s">
        <v>200</v>
      </c>
      <c r="C237" s="169" t="s">
        <v>397</v>
      </c>
      <c r="D237" s="172"/>
      <c r="E237" s="170"/>
    </row>
    <row r="239" spans="1:9" ht="14.25" customHeight="1">
      <c r="A239" s="99" t="s">
        <v>98</v>
      </c>
      <c r="B239" s="93"/>
      <c r="C239" s="93"/>
      <c r="D239" s="93"/>
      <c r="E239" s="93"/>
    </row>
    <row r="240" spans="1:9" ht="15.75">
      <c r="A240" s="153" t="s">
        <v>6</v>
      </c>
      <c r="B240" s="155"/>
      <c r="C240" s="162" t="s">
        <v>398</v>
      </c>
      <c r="D240" s="163"/>
      <c r="E240" s="164"/>
    </row>
    <row r="241" spans="1:5">
      <c r="A241" s="153" t="s">
        <v>182</v>
      </c>
      <c r="B241" s="155"/>
      <c r="C241" s="165" t="s">
        <v>97</v>
      </c>
      <c r="D241" s="166"/>
      <c r="E241" s="167"/>
    </row>
    <row r="242" spans="1:5">
      <c r="A242" s="210" t="s">
        <v>183</v>
      </c>
      <c r="B242" s="77" t="s">
        <v>184</v>
      </c>
      <c r="C242" s="153" t="s">
        <v>185</v>
      </c>
      <c r="D242" s="154"/>
      <c r="E242" s="155"/>
    </row>
    <row r="243" spans="1:5">
      <c r="A243" s="211"/>
      <c r="B243" s="77" t="s">
        <v>188</v>
      </c>
      <c r="C243" s="153" t="s">
        <v>288</v>
      </c>
      <c r="D243" s="154"/>
      <c r="E243" s="155"/>
    </row>
    <row r="244" spans="1:5">
      <c r="A244" s="211"/>
      <c r="B244" s="156" t="s">
        <v>212</v>
      </c>
      <c r="C244" s="77" t="s">
        <v>399</v>
      </c>
      <c r="D244" s="77" t="s">
        <v>220</v>
      </c>
      <c r="E244" s="77" t="s">
        <v>400</v>
      </c>
    </row>
    <row r="245" spans="1:5">
      <c r="A245" s="211"/>
      <c r="B245" s="157"/>
      <c r="C245" s="77" t="s">
        <v>401</v>
      </c>
      <c r="D245" s="77" t="s">
        <v>220</v>
      </c>
      <c r="E245" s="77" t="s">
        <v>402</v>
      </c>
    </row>
    <row r="246" spans="1:5">
      <c r="A246" s="211"/>
      <c r="B246" s="168"/>
      <c r="C246" s="77" t="s">
        <v>320</v>
      </c>
      <c r="D246" s="77" t="s">
        <v>403</v>
      </c>
      <c r="E246" s="77" t="s">
        <v>404</v>
      </c>
    </row>
    <row r="247" spans="1:5">
      <c r="A247" s="212"/>
      <c r="B247" s="77" t="s">
        <v>200</v>
      </c>
      <c r="C247" s="153" t="s">
        <v>405</v>
      </c>
      <c r="D247" s="154"/>
      <c r="E247" s="155"/>
    </row>
    <row r="248" spans="1:5">
      <c r="A248" s="213" t="s">
        <v>217</v>
      </c>
      <c r="B248" s="77" t="s">
        <v>184</v>
      </c>
      <c r="C248" s="153" t="s">
        <v>218</v>
      </c>
      <c r="D248" s="154"/>
      <c r="E248" s="155"/>
    </row>
    <row r="249" spans="1:5">
      <c r="A249" s="214"/>
      <c r="B249" s="77" t="s">
        <v>188</v>
      </c>
      <c r="C249" s="153" t="s">
        <v>19</v>
      </c>
      <c r="D249" s="154"/>
      <c r="E249" s="155"/>
    </row>
    <row r="250" spans="1:5">
      <c r="A250" s="214"/>
      <c r="B250" s="77" t="s">
        <v>209</v>
      </c>
      <c r="C250" s="77" t="s">
        <v>227</v>
      </c>
      <c r="D250" s="77"/>
      <c r="E250" s="77"/>
    </row>
    <row r="251" spans="1:5">
      <c r="A251" s="215"/>
      <c r="B251" s="77" t="s">
        <v>200</v>
      </c>
      <c r="C251" s="153" t="s">
        <v>229</v>
      </c>
      <c r="D251" s="154"/>
      <c r="E251" s="155"/>
    </row>
    <row r="252" spans="1:5">
      <c r="A252" s="78"/>
      <c r="B252" s="78"/>
      <c r="C252" s="78"/>
      <c r="D252" s="78"/>
      <c r="E252" s="78"/>
    </row>
    <row r="253" spans="1:5">
      <c r="A253" s="99" t="s">
        <v>406</v>
      </c>
      <c r="B253" s="93"/>
      <c r="C253" s="93"/>
      <c r="D253" s="93"/>
      <c r="E253" s="93"/>
    </row>
    <row r="254" spans="1:5" ht="16.5" customHeight="1">
      <c r="A254" s="153" t="s">
        <v>6</v>
      </c>
      <c r="B254" s="155"/>
      <c r="C254" s="162" t="s">
        <v>407</v>
      </c>
      <c r="D254" s="163"/>
      <c r="E254" s="164"/>
    </row>
    <row r="255" spans="1:5" ht="14.25" customHeight="1">
      <c r="A255" s="153" t="s">
        <v>182</v>
      </c>
      <c r="B255" s="155"/>
      <c r="C255" s="165" t="s">
        <v>408</v>
      </c>
      <c r="D255" s="166"/>
      <c r="E255" s="167"/>
    </row>
    <row r="256" spans="1:5" ht="14.25" customHeight="1">
      <c r="A256" s="210" t="s">
        <v>183</v>
      </c>
      <c r="B256" s="77" t="s">
        <v>184</v>
      </c>
      <c r="C256" s="153" t="s">
        <v>185</v>
      </c>
      <c r="D256" s="154"/>
      <c r="E256" s="155"/>
    </row>
    <row r="257" spans="1:5" ht="14.25" customHeight="1">
      <c r="A257" s="211"/>
      <c r="B257" s="77" t="s">
        <v>188</v>
      </c>
      <c r="C257" s="153" t="s">
        <v>250</v>
      </c>
      <c r="D257" s="154"/>
      <c r="E257" s="155"/>
    </row>
    <row r="258" spans="1:5">
      <c r="A258" s="211"/>
      <c r="B258" s="156" t="s">
        <v>212</v>
      </c>
      <c r="C258" s="77" t="s">
        <v>293</v>
      </c>
      <c r="D258" s="77" t="s">
        <v>220</v>
      </c>
      <c r="E258" s="77" t="s">
        <v>409</v>
      </c>
    </row>
    <row r="259" spans="1:5">
      <c r="A259" s="211"/>
      <c r="B259" s="168"/>
      <c r="C259" s="77" t="s">
        <v>410</v>
      </c>
      <c r="D259" s="77" t="s">
        <v>411</v>
      </c>
      <c r="E259" s="77" t="s">
        <v>412</v>
      </c>
    </row>
    <row r="260" spans="1:5" ht="14.25" customHeight="1">
      <c r="A260" s="212"/>
      <c r="B260" s="77" t="s">
        <v>200</v>
      </c>
      <c r="C260" s="153" t="s">
        <v>405</v>
      </c>
      <c r="D260" s="154"/>
      <c r="E260" s="155"/>
    </row>
    <row r="261" spans="1:5" ht="14.25" customHeight="1">
      <c r="A261" s="213" t="s">
        <v>217</v>
      </c>
      <c r="B261" s="77" t="s">
        <v>184</v>
      </c>
      <c r="C261" s="153" t="s">
        <v>218</v>
      </c>
      <c r="D261" s="154"/>
      <c r="E261" s="155"/>
    </row>
    <row r="262" spans="1:5">
      <c r="A262" s="214"/>
      <c r="B262" s="77" t="s">
        <v>188</v>
      </c>
      <c r="C262" s="153" t="s">
        <v>19</v>
      </c>
      <c r="D262" s="154"/>
      <c r="E262" s="155"/>
    </row>
    <row r="263" spans="1:5">
      <c r="A263" s="214"/>
      <c r="B263" s="77" t="s">
        <v>209</v>
      </c>
      <c r="C263" s="77" t="s">
        <v>227</v>
      </c>
      <c r="D263" s="77"/>
      <c r="E263" s="77"/>
    </row>
    <row r="264" spans="1:5" ht="14.25" customHeight="1">
      <c r="A264" s="215"/>
      <c r="B264" s="77" t="s">
        <v>200</v>
      </c>
      <c r="C264" s="153" t="s">
        <v>229</v>
      </c>
      <c r="D264" s="154"/>
      <c r="E264" s="155"/>
    </row>
    <row r="266" spans="1:5">
      <c r="A266" s="99" t="s">
        <v>104</v>
      </c>
      <c r="B266" s="93"/>
      <c r="C266" s="93"/>
      <c r="D266" s="93"/>
      <c r="E266" s="93"/>
    </row>
    <row r="267" spans="1:5" ht="15.75">
      <c r="A267" s="153" t="s">
        <v>6</v>
      </c>
      <c r="B267" s="155"/>
      <c r="C267" s="162" t="s">
        <v>413</v>
      </c>
      <c r="D267" s="163"/>
      <c r="E267" s="164"/>
    </row>
    <row r="268" spans="1:5">
      <c r="A268" s="153" t="s">
        <v>182</v>
      </c>
      <c r="B268" s="155"/>
      <c r="C268" s="165" t="s">
        <v>103</v>
      </c>
      <c r="D268" s="166"/>
      <c r="E268" s="167"/>
    </row>
    <row r="269" spans="1:5">
      <c r="A269" s="210" t="s">
        <v>183</v>
      </c>
      <c r="B269" s="77" t="s">
        <v>184</v>
      </c>
      <c r="C269" s="153" t="s">
        <v>185</v>
      </c>
      <c r="D269" s="154"/>
      <c r="E269" s="155"/>
    </row>
    <row r="270" spans="1:5">
      <c r="A270" s="211"/>
      <c r="B270" s="77" t="s">
        <v>188</v>
      </c>
      <c r="C270" s="153" t="s">
        <v>288</v>
      </c>
      <c r="D270" s="154"/>
      <c r="E270" s="155"/>
    </row>
    <row r="271" spans="1:5">
      <c r="A271" s="211"/>
      <c r="B271" s="156" t="s">
        <v>212</v>
      </c>
      <c r="C271" s="77" t="s">
        <v>414</v>
      </c>
      <c r="D271" s="77" t="s">
        <v>220</v>
      </c>
      <c r="E271" s="77" t="s">
        <v>415</v>
      </c>
    </row>
    <row r="272" spans="1:5">
      <c r="A272" s="211"/>
      <c r="B272" s="168"/>
      <c r="C272" s="77" t="s">
        <v>416</v>
      </c>
      <c r="D272" s="77" t="s">
        <v>417</v>
      </c>
      <c r="E272" s="77" t="s">
        <v>418</v>
      </c>
    </row>
    <row r="273" spans="1:5">
      <c r="A273" s="212"/>
      <c r="B273" s="77" t="s">
        <v>200</v>
      </c>
      <c r="C273" s="153" t="s">
        <v>405</v>
      </c>
      <c r="D273" s="154"/>
      <c r="E273" s="155"/>
    </row>
    <row r="274" spans="1:5">
      <c r="A274" s="213" t="s">
        <v>217</v>
      </c>
      <c r="B274" s="77" t="s">
        <v>184</v>
      </c>
      <c r="C274" s="153" t="s">
        <v>218</v>
      </c>
      <c r="D274" s="154"/>
      <c r="E274" s="155"/>
    </row>
    <row r="275" spans="1:5">
      <c r="A275" s="214"/>
      <c r="B275" s="77" t="s">
        <v>188</v>
      </c>
      <c r="C275" s="153" t="s">
        <v>19</v>
      </c>
      <c r="D275" s="154"/>
      <c r="E275" s="155"/>
    </row>
    <row r="276" spans="1:5">
      <c r="A276" s="214"/>
      <c r="B276" s="77" t="s">
        <v>209</v>
      </c>
      <c r="C276" s="77" t="s">
        <v>227</v>
      </c>
      <c r="D276" s="77"/>
      <c r="E276" s="77"/>
    </row>
    <row r="277" spans="1:5">
      <c r="A277" s="215"/>
      <c r="B277" s="77" t="s">
        <v>200</v>
      </c>
      <c r="C277" s="153" t="s">
        <v>229</v>
      </c>
      <c r="D277" s="154"/>
      <c r="E277" s="155"/>
    </row>
    <row r="279" spans="1:5">
      <c r="A279" s="92" t="s">
        <v>109</v>
      </c>
      <c r="B279" s="93"/>
      <c r="C279" s="93"/>
      <c r="D279" s="93"/>
      <c r="E279" s="93"/>
    </row>
    <row r="280" spans="1:5" ht="15.75">
      <c r="A280" s="153" t="s">
        <v>6</v>
      </c>
      <c r="B280" s="155"/>
      <c r="C280" s="162" t="s">
        <v>419</v>
      </c>
      <c r="D280" s="163"/>
      <c r="E280" s="164"/>
    </row>
    <row r="281" spans="1:5">
      <c r="A281" s="153" t="s">
        <v>182</v>
      </c>
      <c r="B281" s="155"/>
      <c r="C281" s="165" t="s">
        <v>106</v>
      </c>
      <c r="D281" s="166"/>
      <c r="E281" s="167"/>
    </row>
    <row r="282" spans="1:5">
      <c r="A282" s="210" t="s">
        <v>183</v>
      </c>
      <c r="B282" s="77" t="s">
        <v>184</v>
      </c>
      <c r="C282" s="153" t="s">
        <v>185</v>
      </c>
      <c r="D282" s="154"/>
      <c r="E282" s="155"/>
    </row>
    <row r="283" spans="1:5">
      <c r="A283" s="211"/>
      <c r="B283" s="77" t="s">
        <v>188</v>
      </c>
      <c r="C283" s="153" t="s">
        <v>288</v>
      </c>
      <c r="D283" s="154"/>
      <c r="E283" s="155"/>
    </row>
    <row r="284" spans="1:5">
      <c r="A284" s="211"/>
      <c r="B284" s="82" t="s">
        <v>212</v>
      </c>
      <c r="C284" s="77" t="s">
        <v>227</v>
      </c>
      <c r="D284" s="77"/>
      <c r="E284" s="77"/>
    </row>
    <row r="285" spans="1:5">
      <c r="A285" s="212"/>
      <c r="B285" s="77" t="s">
        <v>200</v>
      </c>
      <c r="C285" s="153" t="s">
        <v>420</v>
      </c>
      <c r="D285" s="154"/>
      <c r="E285" s="155"/>
    </row>
    <row r="286" spans="1:5">
      <c r="A286" s="213" t="s">
        <v>217</v>
      </c>
      <c r="B286" s="77" t="s">
        <v>184</v>
      </c>
      <c r="C286" s="153" t="s">
        <v>218</v>
      </c>
      <c r="D286" s="154"/>
      <c r="E286" s="155"/>
    </row>
    <row r="287" spans="1:5">
      <c r="A287" s="214"/>
      <c r="B287" s="77" t="s">
        <v>188</v>
      </c>
      <c r="C287" s="153"/>
      <c r="D287" s="154"/>
      <c r="E287" s="155"/>
    </row>
    <row r="288" spans="1:5">
      <c r="A288" s="214"/>
      <c r="B288" s="156" t="s">
        <v>209</v>
      </c>
      <c r="C288" s="98" t="s">
        <v>421</v>
      </c>
      <c r="D288" s="98" t="s">
        <v>422</v>
      </c>
      <c r="E288" s="77" t="s">
        <v>423</v>
      </c>
    </row>
    <row r="289" spans="1:7" ht="39" customHeight="1">
      <c r="A289" s="214"/>
      <c r="B289" s="216"/>
      <c r="C289" s="98" t="s">
        <v>424</v>
      </c>
      <c r="D289" s="98" t="s">
        <v>425</v>
      </c>
      <c r="E289" s="77" t="s">
        <v>426</v>
      </c>
    </row>
    <row r="290" spans="1:7" ht="27.75" customHeight="1">
      <c r="A290" s="215"/>
      <c r="B290" s="77" t="s">
        <v>200</v>
      </c>
      <c r="C290" s="153" t="s">
        <v>350</v>
      </c>
      <c r="D290" s="154"/>
      <c r="E290" s="155"/>
    </row>
    <row r="292" spans="1:7">
      <c r="A292" s="99" t="s">
        <v>112</v>
      </c>
      <c r="B292" s="93"/>
      <c r="C292" s="93"/>
      <c r="D292" s="93"/>
      <c r="E292" s="93"/>
    </row>
    <row r="293" spans="1:7" ht="15.75">
      <c r="A293" s="153" t="s">
        <v>6</v>
      </c>
      <c r="B293" s="155"/>
      <c r="C293" s="162" t="s">
        <v>427</v>
      </c>
      <c r="D293" s="163"/>
      <c r="E293" s="164"/>
    </row>
    <row r="294" spans="1:7">
      <c r="A294" s="153" t="s">
        <v>182</v>
      </c>
      <c r="B294" s="155"/>
      <c r="C294" s="165" t="s">
        <v>111</v>
      </c>
      <c r="D294" s="166"/>
      <c r="E294" s="167"/>
      <c r="G294" s="102"/>
    </row>
    <row r="295" spans="1:7">
      <c r="A295" s="210" t="s">
        <v>183</v>
      </c>
      <c r="B295" s="77" t="s">
        <v>184</v>
      </c>
      <c r="C295" s="153" t="s">
        <v>185</v>
      </c>
      <c r="D295" s="154"/>
      <c r="E295" s="155"/>
    </row>
    <row r="296" spans="1:7">
      <c r="A296" s="211"/>
      <c r="B296" s="77" t="s">
        <v>188</v>
      </c>
      <c r="C296" s="153" t="s">
        <v>288</v>
      </c>
      <c r="D296" s="154"/>
      <c r="E296" s="155"/>
    </row>
    <row r="297" spans="1:7">
      <c r="A297" s="211"/>
      <c r="B297" s="156" t="s">
        <v>212</v>
      </c>
      <c r="C297" s="77" t="s">
        <v>268</v>
      </c>
      <c r="D297" s="77" t="s">
        <v>339</v>
      </c>
      <c r="E297" s="77" t="s">
        <v>428</v>
      </c>
    </row>
    <row r="298" spans="1:7" ht="63.75">
      <c r="A298" s="211"/>
      <c r="B298" s="157"/>
      <c r="C298" s="77" t="s">
        <v>429</v>
      </c>
      <c r="D298" s="77" t="s">
        <v>339</v>
      </c>
      <c r="E298" s="77" t="s">
        <v>430</v>
      </c>
    </row>
    <row r="299" spans="1:7">
      <c r="A299" s="211"/>
      <c r="B299" s="157"/>
      <c r="C299" s="77" t="s">
        <v>431</v>
      </c>
      <c r="D299" s="77" t="s">
        <v>432</v>
      </c>
      <c r="E299" s="77" t="s">
        <v>433</v>
      </c>
    </row>
    <row r="300" spans="1:7">
      <c r="A300" s="212"/>
      <c r="B300" s="77" t="s">
        <v>200</v>
      </c>
      <c r="C300" s="153" t="s">
        <v>405</v>
      </c>
      <c r="D300" s="154"/>
      <c r="E300" s="155"/>
    </row>
    <row r="301" spans="1:7">
      <c r="A301" s="213" t="s">
        <v>217</v>
      </c>
      <c r="B301" s="77" t="s">
        <v>184</v>
      </c>
      <c r="C301" s="153" t="s">
        <v>218</v>
      </c>
      <c r="D301" s="154"/>
      <c r="E301" s="155"/>
    </row>
    <row r="302" spans="1:7">
      <c r="A302" s="214"/>
      <c r="B302" s="77" t="s">
        <v>188</v>
      </c>
      <c r="C302" s="153"/>
      <c r="D302" s="154"/>
      <c r="E302" s="155"/>
    </row>
    <row r="303" spans="1:7">
      <c r="A303" s="214"/>
      <c r="B303" s="156" t="s">
        <v>209</v>
      </c>
      <c r="C303" s="98" t="s">
        <v>268</v>
      </c>
      <c r="D303" s="98" t="s">
        <v>339</v>
      </c>
      <c r="E303" s="77" t="s">
        <v>428</v>
      </c>
    </row>
    <row r="304" spans="1:7" ht="38.25">
      <c r="A304" s="214"/>
      <c r="B304" s="216"/>
      <c r="C304" s="98" t="s">
        <v>434</v>
      </c>
      <c r="D304" s="98" t="s">
        <v>435</v>
      </c>
      <c r="E304" s="77" t="s">
        <v>436</v>
      </c>
    </row>
    <row r="305" spans="1:9">
      <c r="A305" s="214"/>
      <c r="B305" s="158"/>
      <c r="C305" s="77" t="s">
        <v>421</v>
      </c>
      <c r="D305" s="77" t="s">
        <v>220</v>
      </c>
      <c r="E305" s="77" t="s">
        <v>437</v>
      </c>
    </row>
    <row r="306" spans="1:9">
      <c r="A306" s="215"/>
      <c r="B306" s="77" t="s">
        <v>200</v>
      </c>
      <c r="C306" s="153" t="s">
        <v>350</v>
      </c>
      <c r="D306" s="154"/>
      <c r="E306" s="155"/>
    </row>
    <row r="307" spans="1:9">
      <c r="G307" s="94"/>
      <c r="H307" s="94"/>
      <c r="I307" s="94"/>
    </row>
    <row r="308" spans="1:9" s="37" customFormat="1">
      <c r="A308" s="121" t="s">
        <v>122</v>
      </c>
      <c r="B308" s="122"/>
      <c r="C308" s="122"/>
      <c r="D308" s="122"/>
      <c r="E308" s="122"/>
      <c r="F308" s="94"/>
      <c r="G308" s="80" t="s">
        <v>203</v>
      </c>
      <c r="H308" s="169" t="s">
        <v>438</v>
      </c>
      <c r="I308" s="170"/>
    </row>
    <row r="309" spans="1:9" ht="48" customHeight="1">
      <c r="A309" s="217" t="s">
        <v>6</v>
      </c>
      <c r="B309" s="218"/>
      <c r="C309" s="219" t="s">
        <v>851</v>
      </c>
      <c r="D309" s="219"/>
      <c r="E309" s="219"/>
      <c r="F309" s="96"/>
      <c r="G309" s="81" t="s">
        <v>205</v>
      </c>
      <c r="H309" s="169" t="s">
        <v>439</v>
      </c>
      <c r="I309" s="170"/>
    </row>
    <row r="310" spans="1:9" ht="15.75" customHeight="1">
      <c r="A310" s="217" t="s">
        <v>182</v>
      </c>
      <c r="B310" s="218"/>
      <c r="C310" s="220" t="s">
        <v>840</v>
      </c>
      <c r="D310" s="221"/>
      <c r="E310" s="222"/>
      <c r="F310" s="96"/>
      <c r="G310" s="81" t="s">
        <v>207</v>
      </c>
      <c r="H310" s="169" t="s">
        <v>440</v>
      </c>
      <c r="I310" s="170"/>
    </row>
    <row r="311" spans="1:9" ht="15.75" customHeight="1">
      <c r="A311" s="225" t="s">
        <v>183</v>
      </c>
      <c r="B311" s="124" t="s">
        <v>184</v>
      </c>
      <c r="C311" s="223" t="s">
        <v>852</v>
      </c>
      <c r="D311" s="223"/>
      <c r="E311" s="223"/>
      <c r="F311" s="96"/>
      <c r="G311" s="81" t="s">
        <v>209</v>
      </c>
      <c r="H311" s="79" t="s">
        <v>338</v>
      </c>
      <c r="I311" s="79"/>
    </row>
    <row r="312" spans="1:9" ht="15.75" customHeight="1" thickBot="1">
      <c r="A312" s="226"/>
      <c r="B312" s="124" t="s">
        <v>188</v>
      </c>
      <c r="C312" s="223" t="s">
        <v>19</v>
      </c>
      <c r="D312" s="223"/>
      <c r="E312" s="223"/>
      <c r="F312" s="96"/>
      <c r="G312" s="96"/>
      <c r="H312" s="96"/>
      <c r="I312" s="96"/>
    </row>
    <row r="313" spans="1:9" ht="15.75" customHeight="1" thickBot="1">
      <c r="A313" s="226"/>
      <c r="B313" s="124" t="s">
        <v>212</v>
      </c>
      <c r="C313" s="125" t="s">
        <v>849</v>
      </c>
      <c r="D313" s="125" t="s">
        <v>853</v>
      </c>
      <c r="E313" s="125" t="s">
        <v>850</v>
      </c>
      <c r="F313" s="96"/>
      <c r="G313" s="96"/>
      <c r="H313" s="96"/>
      <c r="I313" s="96"/>
    </row>
    <row r="314" spans="1:9" ht="16.5" customHeight="1" thickBot="1">
      <c r="A314" s="227"/>
      <c r="B314" s="124" t="s">
        <v>200</v>
      </c>
      <c r="C314" s="223" t="s">
        <v>854</v>
      </c>
      <c r="D314" s="223"/>
      <c r="E314" s="223"/>
      <c r="F314" s="96"/>
    </row>
    <row r="315" spans="1:9" ht="14.25" thickBot="1">
      <c r="A315" s="229" t="s">
        <v>217</v>
      </c>
      <c r="B315" s="124" t="s">
        <v>184</v>
      </c>
      <c r="C315" s="217" t="s">
        <v>218</v>
      </c>
      <c r="D315" s="224"/>
      <c r="E315" s="218"/>
    </row>
    <row r="316" spans="1:9" ht="14.25" thickBot="1">
      <c r="A316" s="230"/>
      <c r="B316" s="124" t="s">
        <v>188</v>
      </c>
      <c r="C316" s="217" t="s">
        <v>19</v>
      </c>
      <c r="D316" s="224"/>
      <c r="E316" s="218"/>
    </row>
    <row r="317" spans="1:9" ht="14.25" thickBot="1">
      <c r="A317" s="230"/>
      <c r="B317" s="129"/>
      <c r="C317" s="126" t="s">
        <v>869</v>
      </c>
      <c r="D317" s="127" t="s">
        <v>847</v>
      </c>
      <c r="E317" s="128" t="s">
        <v>870</v>
      </c>
    </row>
    <row r="318" spans="1:9" ht="15.75" customHeight="1" thickBot="1">
      <c r="A318" s="231"/>
      <c r="B318" s="124" t="s">
        <v>200</v>
      </c>
      <c r="C318" s="217" t="s">
        <v>314</v>
      </c>
      <c r="D318" s="224"/>
      <c r="E318" s="218"/>
    </row>
    <row r="319" spans="1:9" ht="15.75" customHeight="1">
      <c r="A319" s="132"/>
      <c r="B319" s="133"/>
      <c r="C319" s="133"/>
      <c r="D319" s="133"/>
      <c r="E319" s="133"/>
    </row>
    <row r="320" spans="1:9" ht="14.25" thickBot="1">
      <c r="A320" s="92" t="s">
        <v>866</v>
      </c>
      <c r="B320" s="93"/>
      <c r="C320" s="93"/>
      <c r="D320" s="93"/>
      <c r="E320" s="93"/>
    </row>
    <row r="321" spans="1:5" ht="14.25" thickBot="1">
      <c r="A321" s="169" t="s">
        <v>182</v>
      </c>
      <c r="B321" s="170"/>
      <c r="C321" s="165" t="s">
        <v>848</v>
      </c>
      <c r="D321" s="166"/>
      <c r="E321" s="167"/>
    </row>
    <row r="322" spans="1:5">
      <c r="A322" s="207" t="s">
        <v>183</v>
      </c>
      <c r="B322" s="79" t="s">
        <v>184</v>
      </c>
      <c r="C322" s="169" t="s">
        <v>185</v>
      </c>
      <c r="D322" s="172"/>
      <c r="E322" s="170"/>
    </row>
    <row r="323" spans="1:5">
      <c r="A323" s="208"/>
      <c r="B323" s="79" t="s">
        <v>188</v>
      </c>
      <c r="C323" s="169" t="s">
        <v>19</v>
      </c>
      <c r="D323" s="172"/>
      <c r="E323" s="170"/>
    </row>
    <row r="324" spans="1:5" ht="19.5" customHeight="1">
      <c r="A324" s="208"/>
      <c r="B324" s="91" t="s">
        <v>209</v>
      </c>
      <c r="C324" s="79" t="s">
        <v>410</v>
      </c>
      <c r="D324" s="79" t="s">
        <v>443</v>
      </c>
      <c r="E324" s="87" t="s">
        <v>412</v>
      </c>
    </row>
    <row r="325" spans="1:5" ht="14.25" customHeight="1">
      <c r="A325" s="209"/>
      <c r="B325" s="79" t="s">
        <v>200</v>
      </c>
      <c r="C325" s="169" t="s">
        <v>314</v>
      </c>
      <c r="D325" s="172"/>
      <c r="E325" s="170"/>
    </row>
    <row r="326" spans="1:5">
      <c r="A326" s="159" t="s">
        <v>217</v>
      </c>
      <c r="B326" s="79" t="s">
        <v>184</v>
      </c>
      <c r="C326" s="169" t="s">
        <v>218</v>
      </c>
      <c r="D326" s="172"/>
      <c r="E326" s="170"/>
    </row>
    <row r="327" spans="1:5">
      <c r="A327" s="160"/>
      <c r="B327" s="79" t="s">
        <v>188</v>
      </c>
      <c r="C327" s="169" t="s">
        <v>19</v>
      </c>
      <c r="D327" s="172"/>
      <c r="E327" s="170"/>
    </row>
    <row r="328" spans="1:5">
      <c r="A328" s="160"/>
      <c r="B328" s="79" t="s">
        <v>209</v>
      </c>
      <c r="C328" s="79" t="s">
        <v>441</v>
      </c>
      <c r="D328" s="79" t="s">
        <v>339</v>
      </c>
      <c r="E328" s="79" t="s">
        <v>444</v>
      </c>
    </row>
    <row r="329" spans="1:5" ht="14.25" customHeight="1">
      <c r="A329" s="206"/>
      <c r="B329" s="79" t="s">
        <v>200</v>
      </c>
      <c r="C329" s="169" t="s">
        <v>314</v>
      </c>
      <c r="D329" s="172"/>
      <c r="E329" s="170"/>
    </row>
    <row r="332" spans="1:5">
      <c r="A332" s="99" t="s">
        <v>445</v>
      </c>
      <c r="B332" s="93"/>
      <c r="C332" s="93"/>
      <c r="D332" s="93"/>
      <c r="E332" s="93"/>
    </row>
    <row r="333" spans="1:5" ht="15.75">
      <c r="A333" s="153" t="s">
        <v>6</v>
      </c>
      <c r="B333" s="155"/>
      <c r="C333" s="162" t="s">
        <v>446</v>
      </c>
      <c r="D333" s="163"/>
      <c r="E333" s="164"/>
    </row>
    <row r="334" spans="1:5">
      <c r="A334" s="153" t="s">
        <v>182</v>
      </c>
      <c r="B334" s="155"/>
      <c r="C334" s="165" t="s">
        <v>447</v>
      </c>
      <c r="D334" s="166"/>
      <c r="E334" s="167"/>
    </row>
    <row r="335" spans="1:5">
      <c r="A335" s="210" t="s">
        <v>183</v>
      </c>
      <c r="B335" s="77" t="s">
        <v>184</v>
      </c>
      <c r="C335" s="153" t="s">
        <v>185</v>
      </c>
      <c r="D335" s="154"/>
      <c r="E335" s="155"/>
    </row>
    <row r="336" spans="1:5">
      <c r="A336" s="211"/>
      <c r="B336" s="77" t="s">
        <v>188</v>
      </c>
      <c r="C336" s="153" t="s">
        <v>250</v>
      </c>
      <c r="D336" s="154"/>
      <c r="E336" s="155"/>
    </row>
    <row r="337" spans="1:5" ht="94.5" customHeight="1">
      <c r="A337" s="211"/>
      <c r="B337" s="156" t="s">
        <v>212</v>
      </c>
      <c r="C337" s="77" t="s">
        <v>414</v>
      </c>
      <c r="D337" s="77" t="s">
        <v>220</v>
      </c>
      <c r="E337" s="77" t="s">
        <v>448</v>
      </c>
    </row>
    <row r="338" spans="1:5" ht="57.75" customHeight="1">
      <c r="A338" s="211"/>
      <c r="B338" s="157"/>
      <c r="C338" s="77" t="s">
        <v>449</v>
      </c>
      <c r="D338" s="77" t="s">
        <v>220</v>
      </c>
      <c r="E338" s="77" t="s">
        <v>450</v>
      </c>
    </row>
    <row r="339" spans="1:5" ht="57.75" customHeight="1">
      <c r="A339" s="211"/>
      <c r="B339" s="157"/>
      <c r="C339" s="77" t="s">
        <v>451</v>
      </c>
      <c r="D339" s="77" t="s">
        <v>339</v>
      </c>
      <c r="E339" s="77" t="s">
        <v>452</v>
      </c>
    </row>
    <row r="340" spans="1:5" ht="57.75" customHeight="1">
      <c r="A340" s="211"/>
      <c r="B340" s="157"/>
      <c r="C340" s="77" t="s">
        <v>453</v>
      </c>
      <c r="D340" s="77" t="s">
        <v>454</v>
      </c>
      <c r="E340" s="77" t="s">
        <v>455</v>
      </c>
    </row>
    <row r="341" spans="1:5" ht="45.75" customHeight="1">
      <c r="A341" s="211"/>
      <c r="B341" s="168"/>
      <c r="C341" s="77" t="s">
        <v>456</v>
      </c>
      <c r="D341" s="77" t="s">
        <v>457</v>
      </c>
      <c r="E341" s="77" t="s">
        <v>458</v>
      </c>
    </row>
    <row r="342" spans="1:5">
      <c r="A342" s="212"/>
      <c r="B342" s="77" t="s">
        <v>200</v>
      </c>
      <c r="C342" s="153" t="s">
        <v>405</v>
      </c>
      <c r="D342" s="154"/>
      <c r="E342" s="155"/>
    </row>
    <row r="343" spans="1:5">
      <c r="A343" s="213" t="s">
        <v>217</v>
      </c>
      <c r="B343" s="77" t="s">
        <v>184</v>
      </c>
      <c r="C343" s="153" t="s">
        <v>218</v>
      </c>
      <c r="D343" s="154"/>
      <c r="E343" s="155"/>
    </row>
    <row r="344" spans="1:5">
      <c r="A344" s="214"/>
      <c r="B344" s="77" t="s">
        <v>188</v>
      </c>
      <c r="C344" s="153" t="s">
        <v>19</v>
      </c>
      <c r="D344" s="154"/>
      <c r="E344" s="155"/>
    </row>
    <row r="345" spans="1:5">
      <c r="A345" s="214"/>
      <c r="B345" s="156" t="s">
        <v>209</v>
      </c>
      <c r="C345" s="77" t="s">
        <v>414</v>
      </c>
      <c r="D345" s="77" t="s">
        <v>422</v>
      </c>
      <c r="E345" s="77"/>
    </row>
    <row r="346" spans="1:5">
      <c r="A346" s="214"/>
      <c r="B346" s="157"/>
      <c r="C346" s="77" t="s">
        <v>459</v>
      </c>
      <c r="D346" s="77" t="s">
        <v>422</v>
      </c>
      <c r="E346" s="77" t="s">
        <v>460</v>
      </c>
    </row>
    <row r="347" spans="1:5">
      <c r="A347" s="214"/>
      <c r="B347" s="158"/>
      <c r="C347" s="77" t="s">
        <v>461</v>
      </c>
      <c r="D347" s="77" t="s">
        <v>443</v>
      </c>
      <c r="E347" s="77" t="s">
        <v>412</v>
      </c>
    </row>
    <row r="348" spans="1:5">
      <c r="A348" s="215"/>
      <c r="B348" s="77" t="s">
        <v>200</v>
      </c>
      <c r="C348" s="153" t="s">
        <v>229</v>
      </c>
      <c r="D348" s="154"/>
      <c r="E348" s="155"/>
    </row>
    <row r="351" spans="1:5">
      <c r="A351" s="86" t="s">
        <v>462</v>
      </c>
      <c r="B351" s="37"/>
      <c r="C351" s="37"/>
      <c r="D351" s="37"/>
      <c r="E351" s="37"/>
    </row>
    <row r="352" spans="1:5" ht="15.75">
      <c r="A352" s="169" t="s">
        <v>867</v>
      </c>
      <c r="B352" s="170"/>
      <c r="C352" s="199" t="s">
        <v>868</v>
      </c>
      <c r="D352" s="200"/>
      <c r="E352" s="201"/>
    </row>
    <row r="353" spans="1:5">
      <c r="A353" s="169" t="s">
        <v>182</v>
      </c>
      <c r="B353" s="170"/>
      <c r="C353" s="165" t="s">
        <v>842</v>
      </c>
      <c r="D353" s="166"/>
      <c r="E353" s="167"/>
    </row>
    <row r="354" spans="1:5">
      <c r="A354" s="207" t="s">
        <v>183</v>
      </c>
      <c r="B354" s="79" t="s">
        <v>184</v>
      </c>
      <c r="C354" s="169" t="s">
        <v>185</v>
      </c>
      <c r="D354" s="172"/>
      <c r="E354" s="170"/>
    </row>
    <row r="355" spans="1:5">
      <c r="A355" s="208"/>
      <c r="B355" s="79" t="s">
        <v>188</v>
      </c>
      <c r="C355" s="169" t="s">
        <v>19</v>
      </c>
      <c r="D355" s="172"/>
      <c r="E355" s="170"/>
    </row>
    <row r="356" spans="1:5">
      <c r="A356" s="208"/>
      <c r="B356" s="91" t="s">
        <v>209</v>
      </c>
      <c r="C356" s="79" t="s">
        <v>410</v>
      </c>
      <c r="D356" s="79" t="s">
        <v>443</v>
      </c>
      <c r="E356" s="87" t="s">
        <v>412</v>
      </c>
    </row>
    <row r="357" spans="1:5">
      <c r="A357" s="209"/>
      <c r="B357" s="79" t="s">
        <v>200</v>
      </c>
      <c r="C357" s="169" t="s">
        <v>314</v>
      </c>
      <c r="D357" s="172"/>
      <c r="E357" s="170"/>
    </row>
    <row r="358" spans="1:5">
      <c r="A358" s="159" t="s">
        <v>217</v>
      </c>
      <c r="B358" s="79" t="s">
        <v>184</v>
      </c>
      <c r="C358" s="169" t="s">
        <v>218</v>
      </c>
      <c r="D358" s="172"/>
      <c r="E358" s="170"/>
    </row>
    <row r="359" spans="1:5">
      <c r="A359" s="160"/>
      <c r="B359" s="79" t="s">
        <v>188</v>
      </c>
      <c r="C359" s="169" t="s">
        <v>19</v>
      </c>
      <c r="D359" s="172"/>
      <c r="E359" s="170"/>
    </row>
    <row r="360" spans="1:5">
      <c r="A360" s="160"/>
      <c r="B360" s="79" t="s">
        <v>209</v>
      </c>
      <c r="C360" s="79" t="s">
        <v>841</v>
      </c>
      <c r="D360" s="79" t="s">
        <v>843</v>
      </c>
      <c r="E360" s="79" t="s">
        <v>844</v>
      </c>
    </row>
    <row r="361" spans="1:5">
      <c r="A361" s="206"/>
      <c r="B361" s="79" t="s">
        <v>200</v>
      </c>
      <c r="C361" s="169" t="s">
        <v>314</v>
      </c>
      <c r="D361" s="172"/>
      <c r="E361" s="170"/>
    </row>
    <row r="363" spans="1:5" ht="14.25" thickBot="1">
      <c r="A363" s="152" t="s">
        <v>885</v>
      </c>
      <c r="B363" s="93"/>
      <c r="C363" s="93"/>
      <c r="D363" s="93"/>
      <c r="E363" s="93"/>
    </row>
    <row r="364" spans="1:5" ht="16.5" thickBot="1">
      <c r="A364" s="153" t="s">
        <v>6</v>
      </c>
      <c r="B364" s="155"/>
      <c r="C364" s="162" t="s">
        <v>886</v>
      </c>
      <c r="D364" s="163"/>
      <c r="E364" s="164"/>
    </row>
    <row r="365" spans="1:5" ht="14.25" thickBot="1">
      <c r="A365" s="153" t="s">
        <v>182</v>
      </c>
      <c r="B365" s="155"/>
      <c r="C365" s="165" t="s">
        <v>887</v>
      </c>
      <c r="D365" s="166"/>
      <c r="E365" s="167"/>
    </row>
    <row r="366" spans="1:5" ht="37.5" thickBot="1">
      <c r="A366" s="144" t="s">
        <v>183</v>
      </c>
      <c r="B366" s="143" t="s">
        <v>184</v>
      </c>
      <c r="C366" s="153" t="s">
        <v>185</v>
      </c>
      <c r="D366" s="154"/>
      <c r="E366" s="155"/>
    </row>
    <row r="367" spans="1:5" ht="14.25" thickBot="1">
      <c r="A367" s="145"/>
      <c r="B367" s="143" t="s">
        <v>188</v>
      </c>
      <c r="C367" s="153" t="s">
        <v>250</v>
      </c>
      <c r="D367" s="154"/>
      <c r="E367" s="155"/>
    </row>
    <row r="368" spans="1:5" ht="51.75" thickBot="1">
      <c r="A368" s="145"/>
      <c r="B368" s="156" t="s">
        <v>212</v>
      </c>
      <c r="C368" s="143" t="s">
        <v>414</v>
      </c>
      <c r="D368" s="143" t="s">
        <v>220</v>
      </c>
      <c r="E368" s="143" t="s">
        <v>888</v>
      </c>
    </row>
    <row r="369" spans="1:5" ht="54.75" customHeight="1" thickBot="1">
      <c r="A369" s="145"/>
      <c r="B369" s="157"/>
      <c r="C369" s="143" t="s">
        <v>889</v>
      </c>
      <c r="D369" s="150" t="s">
        <v>853</v>
      </c>
      <c r="E369" s="150" t="s">
        <v>904</v>
      </c>
    </row>
    <row r="370" spans="1:5" ht="54.75" customHeight="1" thickBot="1">
      <c r="A370" s="145"/>
      <c r="B370" s="157"/>
      <c r="C370" s="150" t="s">
        <v>909</v>
      </c>
      <c r="D370" s="143" t="s">
        <v>890</v>
      </c>
      <c r="E370" s="150" t="s">
        <v>911</v>
      </c>
    </row>
    <row r="371" spans="1:5" ht="54.75" customHeight="1" thickBot="1">
      <c r="A371" s="151"/>
      <c r="B371" s="157"/>
      <c r="C371" s="150" t="s">
        <v>905</v>
      </c>
      <c r="D371" s="150" t="s">
        <v>906</v>
      </c>
      <c r="E371" s="150" t="s">
        <v>907</v>
      </c>
    </row>
    <row r="372" spans="1:5" ht="45.75" customHeight="1" thickBot="1">
      <c r="A372" s="145"/>
      <c r="B372" s="157"/>
      <c r="C372" s="150" t="s">
        <v>893</v>
      </c>
      <c r="D372" s="150" t="s">
        <v>908</v>
      </c>
      <c r="E372" s="150" t="s">
        <v>894</v>
      </c>
    </row>
    <row r="373" spans="1:5" ht="45.75" customHeight="1" thickBot="1">
      <c r="A373" s="145"/>
      <c r="B373" s="157"/>
      <c r="C373" s="146" t="s">
        <v>877</v>
      </c>
      <c r="D373" s="148" t="s">
        <v>876</v>
      </c>
      <c r="E373" s="149" t="s">
        <v>878</v>
      </c>
    </row>
    <row r="374" spans="1:5" ht="45.75" customHeight="1" thickBot="1">
      <c r="A374" s="145"/>
      <c r="B374" s="157"/>
      <c r="C374" s="146" t="s">
        <v>879</v>
      </c>
      <c r="D374" s="141" t="s">
        <v>897</v>
      </c>
      <c r="E374" s="142" t="s">
        <v>896</v>
      </c>
    </row>
    <row r="375" spans="1:5" ht="14.25" customHeight="1" thickBot="1">
      <c r="A375" s="145"/>
      <c r="B375" s="168"/>
      <c r="C375" s="143" t="s">
        <v>456</v>
      </c>
      <c r="D375" s="143" t="s">
        <v>891</v>
      </c>
      <c r="E375" s="143" t="s">
        <v>458</v>
      </c>
    </row>
    <row r="376" spans="1:5" ht="14.25" customHeight="1" thickBot="1">
      <c r="A376" s="159" t="s">
        <v>217</v>
      </c>
      <c r="B376" s="143" t="s">
        <v>200</v>
      </c>
      <c r="C376" s="153" t="s">
        <v>405</v>
      </c>
      <c r="D376" s="154"/>
      <c r="E376" s="155"/>
    </row>
    <row r="377" spans="1:5" ht="14.25" customHeight="1" thickBot="1">
      <c r="A377" s="160"/>
      <c r="B377" s="143" t="s">
        <v>184</v>
      </c>
      <c r="C377" s="153" t="s">
        <v>218</v>
      </c>
      <c r="D377" s="154"/>
      <c r="E377" s="155"/>
    </row>
    <row r="378" spans="1:5" ht="14.25" thickBot="1">
      <c r="A378" s="160"/>
      <c r="B378" s="143" t="s">
        <v>188</v>
      </c>
      <c r="C378" s="153" t="s">
        <v>19</v>
      </c>
      <c r="D378" s="154"/>
      <c r="E378" s="155"/>
    </row>
    <row r="379" spans="1:5" ht="14.25" thickBot="1">
      <c r="A379" s="160"/>
      <c r="B379" s="156" t="s">
        <v>209</v>
      </c>
      <c r="C379" s="143" t="s">
        <v>892</v>
      </c>
      <c r="D379" s="143" t="s">
        <v>890</v>
      </c>
      <c r="E379" s="143"/>
    </row>
    <row r="380" spans="1:5" ht="14.25" thickBot="1">
      <c r="A380" s="161"/>
      <c r="B380" s="157"/>
      <c r="C380" s="150" t="s">
        <v>910</v>
      </c>
      <c r="D380" s="143" t="s">
        <v>422</v>
      </c>
      <c r="E380" s="143" t="s">
        <v>895</v>
      </c>
    </row>
    <row r="381" spans="1:5" ht="14.25" thickBot="1">
      <c r="A381" s="161"/>
      <c r="B381" s="158"/>
      <c r="C381" s="143" t="s">
        <v>461</v>
      </c>
      <c r="D381" s="143" t="s">
        <v>443</v>
      </c>
      <c r="E381" s="143" t="s">
        <v>412</v>
      </c>
    </row>
    <row r="382" spans="1:5" ht="14.25" thickBot="1">
      <c r="A382" s="161"/>
      <c r="B382" s="143" t="s">
        <v>200</v>
      </c>
      <c r="C382" s="153" t="s">
        <v>229</v>
      </c>
      <c r="D382" s="154"/>
      <c r="E382" s="155"/>
    </row>
  </sheetData>
  <mergeCells count="457">
    <mergeCell ref="D57:D58"/>
    <mergeCell ref="C57:C58"/>
    <mergeCell ref="B337:B341"/>
    <mergeCell ref="H35:I36"/>
    <mergeCell ref="A315:A318"/>
    <mergeCell ref="C315:E315"/>
    <mergeCell ref="C316:E316"/>
    <mergeCell ref="G229:G230"/>
    <mergeCell ref="H81:H86"/>
    <mergeCell ref="H94:H97"/>
    <mergeCell ref="H100:H105"/>
    <mergeCell ref="H187:H188"/>
    <mergeCell ref="H213:H219"/>
    <mergeCell ref="I187:I188"/>
    <mergeCell ref="A120:B121"/>
    <mergeCell ref="C120:E121"/>
    <mergeCell ref="E57:E58"/>
    <mergeCell ref="E66:E67"/>
    <mergeCell ref="E215:E217"/>
    <mergeCell ref="G35:G36"/>
    <mergeCell ref="G38:G42"/>
    <mergeCell ref="G49:G50"/>
    <mergeCell ref="G52:G56"/>
    <mergeCell ref="G64:G73"/>
    <mergeCell ref="A358:A361"/>
    <mergeCell ref="B15:B16"/>
    <mergeCell ref="B17:B18"/>
    <mergeCell ref="B43:B44"/>
    <mergeCell ref="B57:B58"/>
    <mergeCell ref="B66:B67"/>
    <mergeCell ref="B71:B72"/>
    <mergeCell ref="B94:B100"/>
    <mergeCell ref="B137:B138"/>
    <mergeCell ref="B162:B166"/>
    <mergeCell ref="B186:B188"/>
    <mergeCell ref="B200:B202"/>
    <mergeCell ref="B206:B207"/>
    <mergeCell ref="B215:B219"/>
    <mergeCell ref="B231:B232"/>
    <mergeCell ref="B244:B246"/>
    <mergeCell ref="B258:B259"/>
    <mergeCell ref="B271:B272"/>
    <mergeCell ref="B345:B347"/>
    <mergeCell ref="A353:B353"/>
    <mergeCell ref="C342:E342"/>
    <mergeCell ref="C343:E343"/>
    <mergeCell ref="C344:E344"/>
    <mergeCell ref="C348:E348"/>
    <mergeCell ref="A352:B352"/>
    <mergeCell ref="C352:E352"/>
    <mergeCell ref="A335:A342"/>
    <mergeCell ref="A343:A348"/>
    <mergeCell ref="A354:A357"/>
    <mergeCell ref="C357:E357"/>
    <mergeCell ref="C353:E353"/>
    <mergeCell ref="C354:E354"/>
    <mergeCell ref="C355:E355"/>
    <mergeCell ref="C358:E358"/>
    <mergeCell ref="C359:E359"/>
    <mergeCell ref="C361:E361"/>
    <mergeCell ref="A12:A20"/>
    <mergeCell ref="A25:A28"/>
    <mergeCell ref="A29:A32"/>
    <mergeCell ref="A37:A40"/>
    <mergeCell ref="A41:A45"/>
    <mergeCell ref="A51:A54"/>
    <mergeCell ref="A55:A59"/>
    <mergeCell ref="A64:A68"/>
    <mergeCell ref="A69:A73"/>
    <mergeCell ref="A80:A83"/>
    <mergeCell ref="A84:A87"/>
    <mergeCell ref="A92:A101"/>
    <mergeCell ref="A102:A105"/>
    <mergeCell ref="A110:A113"/>
    <mergeCell ref="A114:A117"/>
    <mergeCell ref="A123:A126"/>
    <mergeCell ref="A334:B334"/>
    <mergeCell ref="C334:E334"/>
    <mergeCell ref="C335:E335"/>
    <mergeCell ref="C336:E336"/>
    <mergeCell ref="C329:E329"/>
    <mergeCell ref="A333:B333"/>
    <mergeCell ref="C333:E333"/>
    <mergeCell ref="A322:A325"/>
    <mergeCell ref="A326:A329"/>
    <mergeCell ref="A310:B310"/>
    <mergeCell ref="C310:E310"/>
    <mergeCell ref="H310:I310"/>
    <mergeCell ref="C311:E311"/>
    <mergeCell ref="C312:E312"/>
    <mergeCell ref="C314:E314"/>
    <mergeCell ref="C318:E318"/>
    <mergeCell ref="A311:A314"/>
    <mergeCell ref="A321:B321"/>
    <mergeCell ref="C321:E321"/>
    <mergeCell ref="C322:E322"/>
    <mergeCell ref="C323:E323"/>
    <mergeCell ref="C325:E325"/>
    <mergeCell ref="C326:E326"/>
    <mergeCell ref="C327:E327"/>
    <mergeCell ref="C295:E295"/>
    <mergeCell ref="C296:E296"/>
    <mergeCell ref="C300:E300"/>
    <mergeCell ref="C301:E301"/>
    <mergeCell ref="C302:E302"/>
    <mergeCell ref="C306:E306"/>
    <mergeCell ref="H308:I308"/>
    <mergeCell ref="A309:B309"/>
    <mergeCell ref="C309:E309"/>
    <mergeCell ref="H309:I309"/>
    <mergeCell ref="A295:A300"/>
    <mergeCell ref="A301:A306"/>
    <mergeCell ref="B297:B299"/>
    <mergeCell ref="B303:B305"/>
    <mergeCell ref="C282:E282"/>
    <mergeCell ref="C283:E283"/>
    <mergeCell ref="C285:E285"/>
    <mergeCell ref="C286:E286"/>
    <mergeCell ref="C287:E287"/>
    <mergeCell ref="C290:E290"/>
    <mergeCell ref="A293:B293"/>
    <mergeCell ref="C293:E293"/>
    <mergeCell ref="A294:B294"/>
    <mergeCell ref="C294:E294"/>
    <mergeCell ref="A282:A285"/>
    <mergeCell ref="A286:A290"/>
    <mergeCell ref="B288:B289"/>
    <mergeCell ref="C269:E269"/>
    <mergeCell ref="C270:E270"/>
    <mergeCell ref="C273:E273"/>
    <mergeCell ref="C274:E274"/>
    <mergeCell ref="C275:E275"/>
    <mergeCell ref="C277:E277"/>
    <mergeCell ref="A280:B280"/>
    <mergeCell ref="C280:E280"/>
    <mergeCell ref="A281:B281"/>
    <mergeCell ref="C281:E281"/>
    <mergeCell ref="A269:A273"/>
    <mergeCell ref="A274:A277"/>
    <mergeCell ref="C256:E256"/>
    <mergeCell ref="C257:E257"/>
    <mergeCell ref="C260:E260"/>
    <mergeCell ref="C261:E261"/>
    <mergeCell ref="C262:E262"/>
    <mergeCell ref="C264:E264"/>
    <mergeCell ref="A267:B267"/>
    <mergeCell ref="C267:E267"/>
    <mergeCell ref="A268:B268"/>
    <mergeCell ref="C268:E268"/>
    <mergeCell ref="A256:A260"/>
    <mergeCell ref="A261:A264"/>
    <mergeCell ref="C242:E242"/>
    <mergeCell ref="C243:E243"/>
    <mergeCell ref="C247:E247"/>
    <mergeCell ref="C248:E248"/>
    <mergeCell ref="C249:E249"/>
    <mergeCell ref="C251:E251"/>
    <mergeCell ref="A254:B254"/>
    <mergeCell ref="C254:E254"/>
    <mergeCell ref="A255:B255"/>
    <mergeCell ref="C255:E255"/>
    <mergeCell ref="A242:A247"/>
    <mergeCell ref="A248:A251"/>
    <mergeCell ref="C233:E233"/>
    <mergeCell ref="C234:E234"/>
    <mergeCell ref="C235:E235"/>
    <mergeCell ref="C237:E237"/>
    <mergeCell ref="A240:B240"/>
    <mergeCell ref="C240:E240"/>
    <mergeCell ref="A241:B241"/>
    <mergeCell ref="C241:E241"/>
    <mergeCell ref="A229:A233"/>
    <mergeCell ref="A234:A237"/>
    <mergeCell ref="H226:I226"/>
    <mergeCell ref="A227:B227"/>
    <mergeCell ref="C227:E227"/>
    <mergeCell ref="H227:I227"/>
    <mergeCell ref="A228:B228"/>
    <mergeCell ref="C228:E228"/>
    <mergeCell ref="H228:I228"/>
    <mergeCell ref="C229:E229"/>
    <mergeCell ref="C230:E230"/>
    <mergeCell ref="A213:A220"/>
    <mergeCell ref="A221:A224"/>
    <mergeCell ref="H210:I210"/>
    <mergeCell ref="A211:B211"/>
    <mergeCell ref="C211:E211"/>
    <mergeCell ref="H211:I211"/>
    <mergeCell ref="A212:B212"/>
    <mergeCell ref="C212:E212"/>
    <mergeCell ref="H212:I212"/>
    <mergeCell ref="C213:E213"/>
    <mergeCell ref="C214:E214"/>
    <mergeCell ref="C222:E222"/>
    <mergeCell ref="C224:E224"/>
    <mergeCell ref="G213:G221"/>
    <mergeCell ref="C220:E220"/>
    <mergeCell ref="C221:E221"/>
    <mergeCell ref="A197:B197"/>
    <mergeCell ref="C197:E197"/>
    <mergeCell ref="H197:I197"/>
    <mergeCell ref="C198:E198"/>
    <mergeCell ref="C199:E199"/>
    <mergeCell ref="C203:E203"/>
    <mergeCell ref="C204:E204"/>
    <mergeCell ref="C205:E205"/>
    <mergeCell ref="C208:E208"/>
    <mergeCell ref="A198:A203"/>
    <mergeCell ref="A204:A208"/>
    <mergeCell ref="G198:G200"/>
    <mergeCell ref="C206:C207"/>
    <mergeCell ref="D206:D207"/>
    <mergeCell ref="H195:I195"/>
    <mergeCell ref="A196:B196"/>
    <mergeCell ref="C196:E196"/>
    <mergeCell ref="H196:I196"/>
    <mergeCell ref="A184:A189"/>
    <mergeCell ref="A190:A193"/>
    <mergeCell ref="C179:E179"/>
    <mergeCell ref="A182:B182"/>
    <mergeCell ref="C182:E182"/>
    <mergeCell ref="H182:I182"/>
    <mergeCell ref="A183:B183"/>
    <mergeCell ref="C183:E183"/>
    <mergeCell ref="H183:I183"/>
    <mergeCell ref="C184:E184"/>
    <mergeCell ref="H184:I184"/>
    <mergeCell ref="A176:A179"/>
    <mergeCell ref="G185:G188"/>
    <mergeCell ref="C185:E185"/>
    <mergeCell ref="C189:E189"/>
    <mergeCell ref="C190:E190"/>
    <mergeCell ref="C191:E191"/>
    <mergeCell ref="C193:E193"/>
    <mergeCell ref="A171:B171"/>
    <mergeCell ref="C171:E171"/>
    <mergeCell ref="H171:I171"/>
    <mergeCell ref="C172:E172"/>
    <mergeCell ref="H172:I172"/>
    <mergeCell ref="C173:E173"/>
    <mergeCell ref="C175:E175"/>
    <mergeCell ref="C176:E176"/>
    <mergeCell ref="C177:E177"/>
    <mergeCell ref="A172:A175"/>
    <mergeCell ref="A159:B159"/>
    <mergeCell ref="C159:E159"/>
    <mergeCell ref="H159:I159"/>
    <mergeCell ref="C160:E160"/>
    <mergeCell ref="H160:I160"/>
    <mergeCell ref="C161:E161"/>
    <mergeCell ref="H161:I161"/>
    <mergeCell ref="C167:E167"/>
    <mergeCell ref="A170:B170"/>
    <mergeCell ref="C170:E170"/>
    <mergeCell ref="H170:I170"/>
    <mergeCell ref="A160:A167"/>
    <mergeCell ref="A158:B158"/>
    <mergeCell ref="C158:E158"/>
    <mergeCell ref="H158:I158"/>
    <mergeCell ref="A148:A151"/>
    <mergeCell ref="A152:A155"/>
    <mergeCell ref="C143:E143"/>
    <mergeCell ref="A146:B146"/>
    <mergeCell ref="C146:E146"/>
    <mergeCell ref="H146:I146"/>
    <mergeCell ref="A147:B147"/>
    <mergeCell ref="C147:E147"/>
    <mergeCell ref="H147:I147"/>
    <mergeCell ref="C148:E148"/>
    <mergeCell ref="H148:I148"/>
    <mergeCell ref="A140:A143"/>
    <mergeCell ref="C149:E149"/>
    <mergeCell ref="C151:E151"/>
    <mergeCell ref="C152:E152"/>
    <mergeCell ref="C153:E153"/>
    <mergeCell ref="C154:E154"/>
    <mergeCell ref="C155:E155"/>
    <mergeCell ref="A134:B134"/>
    <mergeCell ref="C134:E134"/>
    <mergeCell ref="H134:I134"/>
    <mergeCell ref="C135:E135"/>
    <mergeCell ref="H135:I135"/>
    <mergeCell ref="C136:E136"/>
    <mergeCell ref="C139:E139"/>
    <mergeCell ref="C140:E140"/>
    <mergeCell ref="C141:E141"/>
    <mergeCell ref="A135:A139"/>
    <mergeCell ref="G136:G137"/>
    <mergeCell ref="H125:I125"/>
    <mergeCell ref="C126:E126"/>
    <mergeCell ref="H126:I126"/>
    <mergeCell ref="C127:E127"/>
    <mergeCell ref="H127:I127"/>
    <mergeCell ref="C128:E128"/>
    <mergeCell ref="C130:E130"/>
    <mergeCell ref="A133:B133"/>
    <mergeCell ref="C133:E133"/>
    <mergeCell ref="H133:I133"/>
    <mergeCell ref="A127:A130"/>
    <mergeCell ref="G122:G127"/>
    <mergeCell ref="C117:E117"/>
    <mergeCell ref="H120:I120"/>
    <mergeCell ref="H121:I121"/>
    <mergeCell ref="A122:B122"/>
    <mergeCell ref="C122:E122"/>
    <mergeCell ref="H122:I122"/>
    <mergeCell ref="C123:E123"/>
    <mergeCell ref="H123:I123"/>
    <mergeCell ref="C124:E124"/>
    <mergeCell ref="H124:I124"/>
    <mergeCell ref="C111:E111"/>
    <mergeCell ref="H111:I111"/>
    <mergeCell ref="H112:I112"/>
    <mergeCell ref="C113:E113"/>
    <mergeCell ref="H113:I113"/>
    <mergeCell ref="C114:E114"/>
    <mergeCell ref="H114:I114"/>
    <mergeCell ref="C115:E115"/>
    <mergeCell ref="H115:I115"/>
    <mergeCell ref="G110:G115"/>
    <mergeCell ref="C105:E105"/>
    <mergeCell ref="A108:B108"/>
    <mergeCell ref="C108:E108"/>
    <mergeCell ref="H108:I108"/>
    <mergeCell ref="A109:B109"/>
    <mergeCell ref="C109:E109"/>
    <mergeCell ref="H109:I109"/>
    <mergeCell ref="C110:E110"/>
    <mergeCell ref="H110:I110"/>
    <mergeCell ref="G93:G105"/>
    <mergeCell ref="C95:C97"/>
    <mergeCell ref="D95:D97"/>
    <mergeCell ref="A91:B91"/>
    <mergeCell ref="C91:E91"/>
    <mergeCell ref="H91:I91"/>
    <mergeCell ref="C92:E92"/>
    <mergeCell ref="H92:I92"/>
    <mergeCell ref="C93:E93"/>
    <mergeCell ref="C101:E101"/>
    <mergeCell ref="C102:E102"/>
    <mergeCell ref="C103:E103"/>
    <mergeCell ref="C80:E80"/>
    <mergeCell ref="H80:I80"/>
    <mergeCell ref="C81:E81"/>
    <mergeCell ref="C83:E83"/>
    <mergeCell ref="C84:E84"/>
    <mergeCell ref="C85:E85"/>
    <mergeCell ref="C87:E87"/>
    <mergeCell ref="A90:B90"/>
    <mergeCell ref="C90:E90"/>
    <mergeCell ref="H90:I90"/>
    <mergeCell ref="G81:G86"/>
    <mergeCell ref="H72:I72"/>
    <mergeCell ref="C73:E73"/>
    <mergeCell ref="H73:I73"/>
    <mergeCell ref="A78:B78"/>
    <mergeCell ref="C78:E78"/>
    <mergeCell ref="H78:I78"/>
    <mergeCell ref="A79:B79"/>
    <mergeCell ref="C79:E79"/>
    <mergeCell ref="H79:I79"/>
    <mergeCell ref="G74:G75"/>
    <mergeCell ref="C65:E65"/>
    <mergeCell ref="H65:I65"/>
    <mergeCell ref="H66:I66"/>
    <mergeCell ref="H67:I67"/>
    <mergeCell ref="C68:E68"/>
    <mergeCell ref="H68:I68"/>
    <mergeCell ref="C69:E69"/>
    <mergeCell ref="H69:I69"/>
    <mergeCell ref="C70:E70"/>
    <mergeCell ref="H70:I70"/>
    <mergeCell ref="C66:C67"/>
    <mergeCell ref="D66:D67"/>
    <mergeCell ref="C59:E59"/>
    <mergeCell ref="A62:B62"/>
    <mergeCell ref="C62:E62"/>
    <mergeCell ref="H62:I62"/>
    <mergeCell ref="A63:B63"/>
    <mergeCell ref="C63:E63"/>
    <mergeCell ref="H63:I63"/>
    <mergeCell ref="C64:E64"/>
    <mergeCell ref="H64:I64"/>
    <mergeCell ref="C52:E52"/>
    <mergeCell ref="H52:I52"/>
    <mergeCell ref="C53:E53"/>
    <mergeCell ref="H53:I53"/>
    <mergeCell ref="C54:E54"/>
    <mergeCell ref="H54:I54"/>
    <mergeCell ref="C55:E55"/>
    <mergeCell ref="H55:I55"/>
    <mergeCell ref="C56:E56"/>
    <mergeCell ref="H56:I56"/>
    <mergeCell ref="C42:E42"/>
    <mergeCell ref="H42:I42"/>
    <mergeCell ref="C45:E45"/>
    <mergeCell ref="A49:B49"/>
    <mergeCell ref="C49:E49"/>
    <mergeCell ref="A50:B50"/>
    <mergeCell ref="C50:E50"/>
    <mergeCell ref="C51:E51"/>
    <mergeCell ref="H51:I51"/>
    <mergeCell ref="C43:C44"/>
    <mergeCell ref="E43:E44"/>
    <mergeCell ref="H49:I50"/>
    <mergeCell ref="D43:D44"/>
    <mergeCell ref="C37:E37"/>
    <mergeCell ref="H37:I37"/>
    <mergeCell ref="C38:E38"/>
    <mergeCell ref="H38:I38"/>
    <mergeCell ref="C39:E39"/>
    <mergeCell ref="H39:I39"/>
    <mergeCell ref="C40:E40"/>
    <mergeCell ref="H40:I40"/>
    <mergeCell ref="C41:E41"/>
    <mergeCell ref="H41:I41"/>
    <mergeCell ref="C26:E26"/>
    <mergeCell ref="C28:E28"/>
    <mergeCell ref="C29:E29"/>
    <mergeCell ref="C30:E30"/>
    <mergeCell ref="C32:E32"/>
    <mergeCell ref="A35:B35"/>
    <mergeCell ref="C35:E35"/>
    <mergeCell ref="A36:B36"/>
    <mergeCell ref="C36:E36"/>
    <mergeCell ref="C14:E14"/>
    <mergeCell ref="C20:E20"/>
    <mergeCell ref="A23:B23"/>
    <mergeCell ref="C23:E23"/>
    <mergeCell ref="H23:I23"/>
    <mergeCell ref="A24:B24"/>
    <mergeCell ref="C24:E24"/>
    <mergeCell ref="H24:I24"/>
    <mergeCell ref="C25:E25"/>
    <mergeCell ref="H25:I25"/>
    <mergeCell ref="A10:B10"/>
    <mergeCell ref="C10:E10"/>
    <mergeCell ref="H10:I10"/>
    <mergeCell ref="A11:B11"/>
    <mergeCell ref="C11:E11"/>
    <mergeCell ref="H11:I11"/>
    <mergeCell ref="C12:E12"/>
    <mergeCell ref="H12:I12"/>
    <mergeCell ref="C13:E13"/>
    <mergeCell ref="C377:E377"/>
    <mergeCell ref="C378:E378"/>
    <mergeCell ref="B379:B381"/>
    <mergeCell ref="C382:E382"/>
    <mergeCell ref="A376:A382"/>
    <mergeCell ref="A364:B364"/>
    <mergeCell ref="C364:E364"/>
    <mergeCell ref="A365:B365"/>
    <mergeCell ref="C365:E365"/>
    <mergeCell ref="C366:E366"/>
    <mergeCell ref="C367:E367"/>
    <mergeCell ref="B368:B375"/>
    <mergeCell ref="C376:E376"/>
  </mergeCells>
  <phoneticPr fontId="42"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I78"/>
  <sheetViews>
    <sheetView topLeftCell="A58" workbookViewId="0">
      <selection activeCell="C14" sqref="C14:E14"/>
    </sheetView>
  </sheetViews>
  <sheetFormatPr defaultColWidth="9" defaultRowHeight="13.5"/>
  <cols>
    <col min="1" max="1" width="4.125" customWidth="1"/>
    <col min="2" max="2" width="12.875" customWidth="1"/>
    <col min="3" max="3" width="15.875" customWidth="1"/>
    <col min="4" max="4" width="9.125" customWidth="1"/>
    <col min="5" max="5" width="61.125" customWidth="1"/>
    <col min="6" max="6" width="3.625" customWidth="1"/>
    <col min="7" max="7" width="18.125" customWidth="1"/>
    <col min="8" max="8" width="11.875" customWidth="1"/>
    <col min="9" max="9" width="54.875" customWidth="1"/>
  </cols>
  <sheetData>
    <row r="1" spans="1:9" s="37" customFormat="1">
      <c r="A1" s="72" t="s">
        <v>463</v>
      </c>
    </row>
    <row r="2" spans="1:9">
      <c r="A2" s="169" t="s">
        <v>6</v>
      </c>
      <c r="B2" s="170"/>
      <c r="C2" s="165"/>
      <c r="D2" s="166"/>
      <c r="E2" s="167"/>
      <c r="G2" s="80" t="s">
        <v>203</v>
      </c>
      <c r="H2" s="169" t="s">
        <v>78</v>
      </c>
      <c r="I2" s="235"/>
    </row>
    <row r="3" spans="1:9">
      <c r="A3" s="169" t="s">
        <v>182</v>
      </c>
      <c r="B3" s="170"/>
      <c r="C3" s="165"/>
      <c r="D3" s="166"/>
      <c r="E3" s="167"/>
      <c r="G3" s="81" t="s">
        <v>205</v>
      </c>
      <c r="H3" s="169" t="s">
        <v>464</v>
      </c>
      <c r="I3" s="235"/>
    </row>
    <row r="4" spans="1:9">
      <c r="A4" s="207" t="s">
        <v>183</v>
      </c>
      <c r="B4" s="79" t="s">
        <v>184</v>
      </c>
      <c r="C4" s="169"/>
      <c r="D4" s="172"/>
      <c r="E4" s="170"/>
      <c r="G4" s="81" t="s">
        <v>207</v>
      </c>
      <c r="H4" s="169" t="s">
        <v>465</v>
      </c>
      <c r="I4" s="235"/>
    </row>
    <row r="5" spans="1:9">
      <c r="A5" s="208"/>
      <c r="B5" s="79" t="s">
        <v>188</v>
      </c>
      <c r="C5" s="169"/>
      <c r="D5" s="172"/>
      <c r="E5" s="170"/>
      <c r="G5" s="81" t="s">
        <v>209</v>
      </c>
      <c r="H5" s="169" t="s">
        <v>338</v>
      </c>
      <c r="I5" s="235"/>
    </row>
    <row r="6" spans="1:9">
      <c r="A6" s="208"/>
      <c r="B6" s="79" t="s">
        <v>212</v>
      </c>
      <c r="C6" s="79"/>
      <c r="D6" s="79"/>
      <c r="E6" s="79"/>
    </row>
    <row r="7" spans="1:9">
      <c r="A7" s="209"/>
      <c r="B7" s="79" t="s">
        <v>200</v>
      </c>
      <c r="C7" s="169"/>
      <c r="D7" s="172"/>
      <c r="E7" s="170"/>
    </row>
    <row r="8" spans="1:9">
      <c r="A8" s="159" t="s">
        <v>217</v>
      </c>
      <c r="B8" s="79" t="s">
        <v>184</v>
      </c>
      <c r="C8" s="169"/>
      <c r="D8" s="172"/>
      <c r="E8" s="170"/>
    </row>
    <row r="9" spans="1:9">
      <c r="A9" s="160"/>
      <c r="B9" s="79" t="s">
        <v>188</v>
      </c>
      <c r="C9" s="169"/>
      <c r="D9" s="172"/>
      <c r="E9" s="170"/>
    </row>
    <row r="10" spans="1:9">
      <c r="A10" s="160"/>
      <c r="B10" s="79" t="s">
        <v>209</v>
      </c>
      <c r="C10" s="79"/>
      <c r="D10" s="79"/>
      <c r="E10" s="79"/>
    </row>
    <row r="11" spans="1:9">
      <c r="A11" s="206"/>
      <c r="B11" s="79" t="s">
        <v>200</v>
      </c>
      <c r="C11" s="169"/>
      <c r="D11" s="172"/>
      <c r="E11" s="170"/>
    </row>
    <row r="13" spans="1:9" s="37" customFormat="1">
      <c r="A13" s="72" t="s">
        <v>90</v>
      </c>
    </row>
    <row r="14" spans="1:9" ht="15.75" customHeight="1">
      <c r="A14" s="169" t="s">
        <v>6</v>
      </c>
      <c r="B14" s="170"/>
      <c r="C14" s="236" t="s">
        <v>91</v>
      </c>
      <c r="D14" s="236"/>
      <c r="E14" s="237"/>
      <c r="G14" s="197" t="s">
        <v>203</v>
      </c>
      <c r="H14" s="187" t="s">
        <v>466</v>
      </c>
      <c r="I14" s="188"/>
    </row>
    <row r="15" spans="1:9">
      <c r="A15" s="169" t="s">
        <v>182</v>
      </c>
      <c r="B15" s="170"/>
      <c r="C15" s="238" t="s">
        <v>89</v>
      </c>
      <c r="D15" s="238"/>
      <c r="E15" s="237"/>
      <c r="G15" s="198"/>
      <c r="H15" s="192" t="s">
        <v>467</v>
      </c>
      <c r="I15" s="193"/>
    </row>
    <row r="16" spans="1:9">
      <c r="A16" s="207" t="s">
        <v>183</v>
      </c>
      <c r="B16" s="79" t="s">
        <v>184</v>
      </c>
      <c r="C16" s="239" t="s">
        <v>185</v>
      </c>
      <c r="D16" s="239"/>
      <c r="E16" s="237"/>
      <c r="G16" s="81" t="s">
        <v>205</v>
      </c>
      <c r="H16" s="169" t="s">
        <v>468</v>
      </c>
      <c r="I16" s="170"/>
    </row>
    <row r="17" spans="1:9">
      <c r="A17" s="208"/>
      <c r="B17" s="79" t="s">
        <v>188</v>
      </c>
      <c r="C17" s="239" t="s">
        <v>19</v>
      </c>
      <c r="D17" s="239"/>
      <c r="E17" s="100"/>
      <c r="G17" s="81" t="s">
        <v>207</v>
      </c>
      <c r="H17" s="79" t="s">
        <v>469</v>
      </c>
      <c r="I17" s="79" t="s">
        <v>470</v>
      </c>
    </row>
    <row r="18" spans="1:9">
      <c r="A18" s="208"/>
      <c r="B18" s="79" t="s">
        <v>212</v>
      </c>
      <c r="C18" s="80" t="s">
        <v>227</v>
      </c>
      <c r="D18" s="239"/>
      <c r="E18" s="237"/>
      <c r="G18" s="81" t="s">
        <v>209</v>
      </c>
      <c r="H18" s="79" t="s">
        <v>227</v>
      </c>
      <c r="I18" s="79"/>
    </row>
    <row r="19" spans="1:9" ht="15.75" customHeight="1">
      <c r="A19" s="209"/>
      <c r="B19" s="79" t="s">
        <v>200</v>
      </c>
      <c r="C19" s="239" t="s">
        <v>442</v>
      </c>
      <c r="D19" s="239"/>
      <c r="E19" s="237"/>
    </row>
    <row r="20" spans="1:9">
      <c r="A20" s="159" t="s">
        <v>217</v>
      </c>
      <c r="B20" s="79" t="s">
        <v>184</v>
      </c>
      <c r="C20" s="239" t="s">
        <v>218</v>
      </c>
      <c r="D20" s="239"/>
      <c r="E20" s="237"/>
    </row>
    <row r="21" spans="1:9">
      <c r="A21" s="160"/>
      <c r="B21" s="79" t="s">
        <v>188</v>
      </c>
      <c r="C21" s="239" t="s">
        <v>19</v>
      </c>
      <c r="D21" s="239"/>
      <c r="E21" s="237"/>
    </row>
    <row r="22" spans="1:9">
      <c r="A22" s="160"/>
      <c r="B22" s="79" t="s">
        <v>209</v>
      </c>
      <c r="C22" s="80" t="s">
        <v>471</v>
      </c>
      <c r="D22" s="239" t="s">
        <v>472</v>
      </c>
      <c r="E22" s="237"/>
    </row>
    <row r="23" spans="1:9" ht="15.75" customHeight="1">
      <c r="A23" s="206"/>
      <c r="B23" s="79" t="s">
        <v>200</v>
      </c>
      <c r="C23" s="239" t="s">
        <v>473</v>
      </c>
      <c r="D23" s="239"/>
      <c r="E23" s="237"/>
    </row>
    <row r="25" spans="1:9" s="37" customFormat="1">
      <c r="A25" s="72" t="s">
        <v>86</v>
      </c>
    </row>
    <row r="26" spans="1:9" ht="15.75" customHeight="1">
      <c r="A26" s="187" t="s">
        <v>6</v>
      </c>
      <c r="B26" s="188"/>
      <c r="C26" s="236" t="s">
        <v>474</v>
      </c>
      <c r="D26" s="236"/>
      <c r="E26" s="237"/>
      <c r="G26" s="80" t="s">
        <v>203</v>
      </c>
      <c r="H26" s="169" t="s">
        <v>475</v>
      </c>
      <c r="I26" s="170"/>
    </row>
    <row r="27" spans="1:9">
      <c r="A27" s="169" t="s">
        <v>182</v>
      </c>
      <c r="B27" s="170"/>
      <c r="C27" s="238" t="s">
        <v>85</v>
      </c>
      <c r="D27" s="238"/>
      <c r="E27" s="237"/>
      <c r="G27" s="81" t="s">
        <v>205</v>
      </c>
      <c r="H27" s="169" t="s">
        <v>476</v>
      </c>
      <c r="I27" s="170"/>
    </row>
    <row r="28" spans="1:9">
      <c r="A28" s="207" t="s">
        <v>183</v>
      </c>
      <c r="B28" s="79" t="s">
        <v>184</v>
      </c>
      <c r="C28" s="239" t="s">
        <v>185</v>
      </c>
      <c r="D28" s="239"/>
      <c r="E28" s="237"/>
      <c r="G28" s="81" t="s">
        <v>207</v>
      </c>
      <c r="H28" s="79" t="s">
        <v>477</v>
      </c>
      <c r="I28" s="89" t="s">
        <v>478</v>
      </c>
    </row>
    <row r="29" spans="1:9">
      <c r="A29" s="208"/>
      <c r="B29" s="79" t="s">
        <v>188</v>
      </c>
      <c r="C29" s="239" t="s">
        <v>19</v>
      </c>
      <c r="D29" s="239"/>
      <c r="E29" s="237"/>
      <c r="G29" s="81" t="s">
        <v>209</v>
      </c>
      <c r="H29" s="79" t="s">
        <v>227</v>
      </c>
      <c r="I29" s="79"/>
    </row>
    <row r="30" spans="1:9">
      <c r="A30" s="208"/>
      <c r="B30" s="79" t="s">
        <v>212</v>
      </c>
      <c r="C30" s="80" t="s">
        <v>227</v>
      </c>
      <c r="D30" s="239"/>
      <c r="E30" s="237"/>
    </row>
    <row r="31" spans="1:9" ht="15.75" customHeight="1">
      <c r="A31" s="209"/>
      <c r="B31" s="79" t="s">
        <v>200</v>
      </c>
      <c r="C31" s="239" t="s">
        <v>442</v>
      </c>
      <c r="D31" s="239"/>
      <c r="E31" s="237"/>
    </row>
    <row r="32" spans="1:9">
      <c r="A32" s="159" t="s">
        <v>217</v>
      </c>
      <c r="B32" s="79" t="s">
        <v>184</v>
      </c>
      <c r="C32" s="239" t="s">
        <v>218</v>
      </c>
      <c r="D32" s="239"/>
      <c r="E32" s="237"/>
    </row>
    <row r="33" spans="1:5">
      <c r="A33" s="160"/>
      <c r="B33" s="79" t="s">
        <v>188</v>
      </c>
      <c r="C33" s="239" t="s">
        <v>19</v>
      </c>
      <c r="D33" s="239"/>
      <c r="E33" s="237"/>
    </row>
    <row r="34" spans="1:5">
      <c r="A34" s="160"/>
      <c r="B34" s="79" t="s">
        <v>209</v>
      </c>
      <c r="C34" s="80" t="s">
        <v>479</v>
      </c>
      <c r="D34" s="239" t="s">
        <v>470</v>
      </c>
      <c r="E34" s="237"/>
    </row>
    <row r="35" spans="1:5" ht="15.75" customHeight="1">
      <c r="A35" s="206"/>
      <c r="B35" s="79" t="s">
        <v>200</v>
      </c>
      <c r="C35" s="239" t="s">
        <v>473</v>
      </c>
      <c r="D35" s="239"/>
      <c r="E35" s="237"/>
    </row>
    <row r="37" spans="1:5" s="74" customFormat="1">
      <c r="A37" s="99" t="s">
        <v>101</v>
      </c>
      <c r="B37" s="93"/>
      <c r="C37" s="93"/>
      <c r="D37" s="93"/>
      <c r="E37" s="93"/>
    </row>
    <row r="38" spans="1:5" s="74" customFormat="1" ht="29.25" customHeight="1">
      <c r="A38" s="153" t="s">
        <v>6</v>
      </c>
      <c r="B38" s="155"/>
      <c r="C38" s="240" t="s">
        <v>480</v>
      </c>
      <c r="D38" s="241"/>
      <c r="E38" s="242"/>
    </row>
    <row r="39" spans="1:5" s="74" customFormat="1">
      <c r="A39" s="153" t="s">
        <v>182</v>
      </c>
      <c r="B39" s="155"/>
      <c r="C39" s="243" t="s">
        <v>100</v>
      </c>
      <c r="D39" s="244"/>
      <c r="E39" s="245"/>
    </row>
    <row r="40" spans="1:5" s="74" customFormat="1">
      <c r="A40" s="210" t="s">
        <v>183</v>
      </c>
      <c r="B40" s="77" t="s">
        <v>184</v>
      </c>
      <c r="C40" s="153" t="s">
        <v>185</v>
      </c>
      <c r="D40" s="154"/>
      <c r="E40" s="155"/>
    </row>
    <row r="41" spans="1:5" s="74" customFormat="1">
      <c r="A41" s="211"/>
      <c r="B41" s="77" t="s">
        <v>188</v>
      </c>
      <c r="C41" s="153" t="s">
        <v>19</v>
      </c>
      <c r="D41" s="154"/>
      <c r="E41" s="155"/>
    </row>
    <row r="42" spans="1:5" s="74" customFormat="1">
      <c r="A42" s="211"/>
      <c r="B42" s="77" t="s">
        <v>212</v>
      </c>
      <c r="C42" s="75" t="s">
        <v>481</v>
      </c>
      <c r="D42" s="246" t="s">
        <v>482</v>
      </c>
      <c r="E42" s="155"/>
    </row>
    <row r="43" spans="1:5" s="74" customFormat="1">
      <c r="A43" s="212"/>
      <c r="B43" s="77" t="s">
        <v>200</v>
      </c>
      <c r="C43" s="153" t="s">
        <v>483</v>
      </c>
      <c r="D43" s="154"/>
      <c r="E43" s="155"/>
    </row>
    <row r="44" spans="1:5" s="74" customFormat="1">
      <c r="A44" s="213" t="s">
        <v>217</v>
      </c>
      <c r="B44" s="77" t="s">
        <v>184</v>
      </c>
      <c r="C44" s="153" t="s">
        <v>218</v>
      </c>
      <c r="D44" s="154"/>
      <c r="E44" s="155"/>
    </row>
    <row r="45" spans="1:5" s="74" customFormat="1">
      <c r="A45" s="214"/>
      <c r="B45" s="77" t="s">
        <v>188</v>
      </c>
      <c r="C45" s="153" t="s">
        <v>19</v>
      </c>
      <c r="D45" s="154"/>
      <c r="E45" s="155"/>
    </row>
    <row r="46" spans="1:5" s="74" customFormat="1">
      <c r="A46" s="214"/>
      <c r="B46" s="156" t="s">
        <v>209</v>
      </c>
      <c r="C46" s="75" t="s">
        <v>484</v>
      </c>
      <c r="D46" s="153" t="s">
        <v>485</v>
      </c>
      <c r="E46" s="247"/>
    </row>
    <row r="47" spans="1:5" s="74" customFormat="1">
      <c r="A47" s="214"/>
      <c r="B47" s="254"/>
      <c r="C47" s="75" t="s">
        <v>486</v>
      </c>
      <c r="D47" s="153" t="s">
        <v>487</v>
      </c>
      <c r="E47" s="155"/>
    </row>
    <row r="48" spans="1:5" s="74" customFormat="1">
      <c r="A48" s="215"/>
      <c r="B48" s="77" t="s">
        <v>200</v>
      </c>
      <c r="C48" s="153" t="s">
        <v>488</v>
      </c>
      <c r="D48" s="154"/>
      <c r="E48" s="155"/>
    </row>
    <row r="50" spans="1:9" s="37" customFormat="1">
      <c r="A50" s="99" t="s">
        <v>94</v>
      </c>
      <c r="B50" s="93"/>
      <c r="C50" s="93"/>
      <c r="D50" s="93"/>
      <c r="E50" s="93"/>
      <c r="F50" s="93"/>
      <c r="G50" s="93"/>
      <c r="H50" s="93"/>
      <c r="I50" s="93"/>
    </row>
    <row r="51" spans="1:9" ht="71.25" customHeight="1">
      <c r="A51" s="153" t="s">
        <v>6</v>
      </c>
      <c r="B51" s="155"/>
      <c r="C51" s="248" t="s">
        <v>489</v>
      </c>
      <c r="D51" s="248"/>
      <c r="E51" s="249"/>
      <c r="F51" s="74"/>
      <c r="G51" s="75" t="s">
        <v>203</v>
      </c>
      <c r="H51" s="153" t="s">
        <v>490</v>
      </c>
      <c r="I51" s="155"/>
    </row>
    <row r="52" spans="1:9">
      <c r="A52" s="153" t="s">
        <v>182</v>
      </c>
      <c r="B52" s="155"/>
      <c r="C52" s="250" t="s">
        <v>93</v>
      </c>
      <c r="D52" s="250"/>
      <c r="E52" s="249"/>
      <c r="F52" s="74"/>
      <c r="G52" s="76" t="s">
        <v>205</v>
      </c>
      <c r="H52" s="153" t="s">
        <v>491</v>
      </c>
      <c r="I52" s="155"/>
    </row>
    <row r="53" spans="1:9">
      <c r="A53" s="210" t="s">
        <v>183</v>
      </c>
      <c r="B53" s="77" t="s">
        <v>184</v>
      </c>
      <c r="C53" s="251" t="s">
        <v>185</v>
      </c>
      <c r="D53" s="251"/>
      <c r="E53" s="249"/>
      <c r="F53" s="74"/>
      <c r="G53" s="76" t="s">
        <v>207</v>
      </c>
      <c r="H53" s="77" t="s">
        <v>492</v>
      </c>
      <c r="I53" s="77"/>
    </row>
    <row r="54" spans="1:9" ht="14.25">
      <c r="A54" s="211"/>
      <c r="B54" s="77"/>
      <c r="C54" s="75"/>
      <c r="D54" s="75"/>
      <c r="E54" s="73"/>
      <c r="F54" s="74"/>
      <c r="G54" s="156" t="s">
        <v>209</v>
      </c>
      <c r="H54" s="75" t="s">
        <v>484</v>
      </c>
      <c r="I54" s="101" t="s">
        <v>493</v>
      </c>
    </row>
    <row r="55" spans="1:9">
      <c r="A55" s="211"/>
      <c r="B55" s="77" t="s">
        <v>188</v>
      </c>
      <c r="C55" s="251" t="s">
        <v>19</v>
      </c>
      <c r="D55" s="251"/>
      <c r="E55" s="249"/>
      <c r="F55" s="74"/>
      <c r="G55" s="168"/>
      <c r="H55" s="77" t="s">
        <v>494</v>
      </c>
      <c r="I55" s="77" t="s">
        <v>495</v>
      </c>
    </row>
    <row r="56" spans="1:9">
      <c r="A56" s="211"/>
      <c r="B56" s="156" t="s">
        <v>212</v>
      </c>
      <c r="C56" s="75" t="s">
        <v>484</v>
      </c>
      <c r="D56" s="153" t="s">
        <v>496</v>
      </c>
      <c r="E56" s="252"/>
      <c r="F56" s="74"/>
      <c r="G56" s="78"/>
      <c r="H56" s="78"/>
      <c r="I56" s="78"/>
    </row>
    <row r="57" spans="1:9">
      <c r="A57" s="211"/>
      <c r="B57" s="254"/>
      <c r="C57" s="75" t="s">
        <v>497</v>
      </c>
      <c r="D57" s="253" t="s">
        <v>498</v>
      </c>
      <c r="E57" s="249"/>
      <c r="F57" s="74"/>
      <c r="G57" s="74"/>
      <c r="H57" s="74"/>
      <c r="I57" s="74"/>
    </row>
    <row r="58" spans="1:9" ht="15.75" customHeight="1">
      <c r="A58" s="212"/>
      <c r="B58" s="77" t="s">
        <v>200</v>
      </c>
      <c r="C58" s="251" t="s">
        <v>483</v>
      </c>
      <c r="D58" s="251"/>
      <c r="E58" s="249"/>
      <c r="F58" s="74"/>
      <c r="G58" s="74"/>
      <c r="H58" s="74"/>
      <c r="I58" s="74"/>
    </row>
    <row r="59" spans="1:9">
      <c r="A59" s="159" t="s">
        <v>217</v>
      </c>
      <c r="B59" s="79" t="s">
        <v>184</v>
      </c>
      <c r="C59" s="239" t="s">
        <v>218</v>
      </c>
      <c r="D59" s="239"/>
      <c r="E59" s="237"/>
    </row>
    <row r="60" spans="1:9">
      <c r="A60" s="160"/>
      <c r="B60" s="79" t="s">
        <v>188</v>
      </c>
      <c r="C60" s="239" t="s">
        <v>19</v>
      </c>
      <c r="D60" s="239"/>
      <c r="E60" s="237"/>
    </row>
    <row r="61" spans="1:9">
      <c r="A61" s="160"/>
      <c r="B61" s="79" t="s">
        <v>209</v>
      </c>
      <c r="C61" s="80" t="s">
        <v>227</v>
      </c>
      <c r="D61" s="239"/>
      <c r="E61" s="237"/>
    </row>
    <row r="62" spans="1:9" ht="15.75" customHeight="1">
      <c r="A62" s="206"/>
      <c r="B62" s="79" t="s">
        <v>200</v>
      </c>
      <c r="C62" s="239" t="s">
        <v>499</v>
      </c>
      <c r="D62" s="239"/>
      <c r="E62" s="237"/>
    </row>
    <row r="65" spans="1:5">
      <c r="A65" s="99" t="s">
        <v>107</v>
      </c>
      <c r="B65" s="93"/>
      <c r="C65" s="93"/>
      <c r="D65" s="93"/>
      <c r="E65" s="93"/>
    </row>
    <row r="66" spans="1:5" ht="31.5" customHeight="1">
      <c r="A66" s="153" t="s">
        <v>6</v>
      </c>
      <c r="B66" s="155"/>
      <c r="C66" s="248" t="s">
        <v>500</v>
      </c>
      <c r="D66" s="248"/>
      <c r="E66" s="249"/>
    </row>
    <row r="67" spans="1:5">
      <c r="A67" s="153" t="s">
        <v>182</v>
      </c>
      <c r="B67" s="155"/>
      <c r="C67" s="250" t="s">
        <v>501</v>
      </c>
      <c r="D67" s="250"/>
      <c r="E67" s="249"/>
    </row>
    <row r="68" spans="1:5">
      <c r="A68" s="210" t="s">
        <v>183</v>
      </c>
      <c r="B68" s="77" t="s">
        <v>184</v>
      </c>
      <c r="C68" s="251" t="s">
        <v>185</v>
      </c>
      <c r="D68" s="251"/>
      <c r="E68" s="249"/>
    </row>
    <row r="69" spans="1:5">
      <c r="A69" s="211"/>
      <c r="B69" s="77" t="s">
        <v>188</v>
      </c>
      <c r="C69" s="251" t="s">
        <v>19</v>
      </c>
      <c r="D69" s="251"/>
      <c r="E69" s="249"/>
    </row>
    <row r="70" spans="1:5">
      <c r="A70" s="211"/>
      <c r="B70" s="156" t="s">
        <v>212</v>
      </c>
      <c r="C70" s="75" t="s">
        <v>502</v>
      </c>
      <c r="D70" s="153" t="s">
        <v>503</v>
      </c>
      <c r="E70" s="252"/>
    </row>
    <row r="71" spans="1:5">
      <c r="A71" s="211"/>
      <c r="B71" s="157"/>
      <c r="C71" s="75" t="s">
        <v>504</v>
      </c>
      <c r="D71" s="153" t="s">
        <v>505</v>
      </c>
      <c r="E71" s="252"/>
    </row>
    <row r="72" spans="1:5">
      <c r="A72" s="211"/>
      <c r="B72" s="157"/>
      <c r="C72" s="75" t="s">
        <v>506</v>
      </c>
      <c r="D72" s="251" t="s">
        <v>507</v>
      </c>
      <c r="E72" s="249"/>
    </row>
    <row r="73" spans="1:5">
      <c r="A73" s="211"/>
      <c r="B73" s="254"/>
      <c r="C73" s="75" t="s">
        <v>508</v>
      </c>
      <c r="D73" s="251" t="s">
        <v>509</v>
      </c>
      <c r="E73" s="249"/>
    </row>
    <row r="74" spans="1:5">
      <c r="A74" s="212"/>
      <c r="B74" s="77" t="s">
        <v>200</v>
      </c>
      <c r="C74" s="251" t="s">
        <v>483</v>
      </c>
      <c r="D74" s="251"/>
      <c r="E74" s="249"/>
    </row>
    <row r="75" spans="1:5">
      <c r="A75" s="213" t="s">
        <v>217</v>
      </c>
      <c r="B75" s="77" t="s">
        <v>184</v>
      </c>
      <c r="C75" s="251" t="s">
        <v>218</v>
      </c>
      <c r="D75" s="251"/>
      <c r="E75" s="249"/>
    </row>
    <row r="76" spans="1:5">
      <c r="A76" s="214"/>
      <c r="B76" s="77" t="s">
        <v>188</v>
      </c>
      <c r="C76" s="251" t="s">
        <v>19</v>
      </c>
      <c r="D76" s="251"/>
      <c r="E76" s="249"/>
    </row>
    <row r="77" spans="1:5">
      <c r="A77" s="214"/>
      <c r="B77" s="77" t="s">
        <v>209</v>
      </c>
      <c r="C77" s="75" t="s">
        <v>227</v>
      </c>
      <c r="D77" s="251"/>
      <c r="E77" s="249"/>
    </row>
    <row r="78" spans="1:5">
      <c r="A78" s="215"/>
      <c r="B78" s="77" t="s">
        <v>200</v>
      </c>
      <c r="C78" s="251" t="s">
        <v>499</v>
      </c>
      <c r="D78" s="251"/>
      <c r="E78" s="249"/>
    </row>
  </sheetData>
  <mergeCells count="103">
    <mergeCell ref="D77:E77"/>
    <mergeCell ref="C78:E78"/>
    <mergeCell ref="A4:A7"/>
    <mergeCell ref="A8:A11"/>
    <mergeCell ref="A16:A19"/>
    <mergeCell ref="A20:A23"/>
    <mergeCell ref="A28:A31"/>
    <mergeCell ref="A32:A35"/>
    <mergeCell ref="A40:A43"/>
    <mergeCell ref="A44:A48"/>
    <mergeCell ref="A53:A58"/>
    <mergeCell ref="A59:A62"/>
    <mergeCell ref="A68:A74"/>
    <mergeCell ref="A75:A78"/>
    <mergeCell ref="B46:B47"/>
    <mergeCell ref="B56:B57"/>
    <mergeCell ref="B70:B73"/>
    <mergeCell ref="C68:E68"/>
    <mergeCell ref="C69:E69"/>
    <mergeCell ref="D70:E70"/>
    <mergeCell ref="D71:E71"/>
    <mergeCell ref="D72:E72"/>
    <mergeCell ref="D73:E73"/>
    <mergeCell ref="C74:E74"/>
    <mergeCell ref="C75:E75"/>
    <mergeCell ref="C76:E76"/>
    <mergeCell ref="D57:E57"/>
    <mergeCell ref="C58:E58"/>
    <mergeCell ref="C59:E59"/>
    <mergeCell ref="C60:E60"/>
    <mergeCell ref="D61:E61"/>
    <mergeCell ref="C62:E62"/>
    <mergeCell ref="A66:B66"/>
    <mergeCell ref="C66:E66"/>
    <mergeCell ref="A67:B67"/>
    <mergeCell ref="C67:E67"/>
    <mergeCell ref="A51:B51"/>
    <mergeCell ref="C51:E51"/>
    <mergeCell ref="H51:I51"/>
    <mergeCell ref="A52:B52"/>
    <mergeCell ref="C52:E52"/>
    <mergeCell ref="H52:I52"/>
    <mergeCell ref="C53:E53"/>
    <mergeCell ref="C55:E55"/>
    <mergeCell ref="D56:E56"/>
    <mergeCell ref="G54:G55"/>
    <mergeCell ref="C40:E40"/>
    <mergeCell ref="C41:E41"/>
    <mergeCell ref="D42:E42"/>
    <mergeCell ref="C43:E43"/>
    <mergeCell ref="C44:E44"/>
    <mergeCell ref="C45:E45"/>
    <mergeCell ref="D46:E46"/>
    <mergeCell ref="D47:E47"/>
    <mergeCell ref="C48:E48"/>
    <mergeCell ref="C31:E31"/>
    <mergeCell ref="C32:E32"/>
    <mergeCell ref="C33:E33"/>
    <mergeCell ref="D34:E34"/>
    <mergeCell ref="C35:E35"/>
    <mergeCell ref="A38:B38"/>
    <mergeCell ref="C38:E38"/>
    <mergeCell ref="A39:B39"/>
    <mergeCell ref="C39:E39"/>
    <mergeCell ref="A26:B26"/>
    <mergeCell ref="C26:E26"/>
    <mergeCell ref="H26:I26"/>
    <mergeCell ref="A27:B27"/>
    <mergeCell ref="C27:E27"/>
    <mergeCell ref="H27:I27"/>
    <mergeCell ref="C28:E28"/>
    <mergeCell ref="C29:E29"/>
    <mergeCell ref="D30:E30"/>
    <mergeCell ref="C16:E16"/>
    <mergeCell ref="H16:I16"/>
    <mergeCell ref="C17:D17"/>
    <mergeCell ref="D18:E18"/>
    <mergeCell ref="C19:E19"/>
    <mergeCell ref="C20:E20"/>
    <mergeCell ref="C21:E21"/>
    <mergeCell ref="D22:E22"/>
    <mergeCell ref="C23:E23"/>
    <mergeCell ref="C7:E7"/>
    <mergeCell ref="C8:E8"/>
    <mergeCell ref="C9:E9"/>
    <mergeCell ref="C11:E11"/>
    <mergeCell ref="A14:B14"/>
    <mergeCell ref="C14:E14"/>
    <mergeCell ref="H14:I14"/>
    <mergeCell ref="A15:B15"/>
    <mergeCell ref="C15:E15"/>
    <mergeCell ref="H15:I15"/>
    <mergeCell ref="G14:G15"/>
    <mergeCell ref="A2:B2"/>
    <mergeCell ref="C2:E2"/>
    <mergeCell ref="H2:I2"/>
    <mergeCell ref="A3:B3"/>
    <mergeCell ref="C3:E3"/>
    <mergeCell ref="H3:I3"/>
    <mergeCell ref="C4:E4"/>
    <mergeCell ref="H4:I4"/>
    <mergeCell ref="C5:E5"/>
    <mergeCell ref="H5:I5"/>
  </mergeCells>
  <phoneticPr fontId="43"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I92"/>
  <sheetViews>
    <sheetView topLeftCell="A61" workbookViewId="0">
      <selection activeCell="A81" sqref="A81"/>
    </sheetView>
  </sheetViews>
  <sheetFormatPr defaultColWidth="9" defaultRowHeight="13.5"/>
  <cols>
    <col min="1" max="1" width="4.125" customWidth="1"/>
    <col min="2" max="2" width="12.875" customWidth="1"/>
    <col min="3" max="3" width="15.875" customWidth="1"/>
    <col min="4" max="4" width="9.125" customWidth="1"/>
    <col min="5" max="5" width="61.125" customWidth="1"/>
    <col min="6" max="6" width="3.625" customWidth="1"/>
    <col min="7" max="7" width="18.125" customWidth="1"/>
    <col min="8" max="8" width="11.875" customWidth="1"/>
    <col min="9" max="9" width="54.875" customWidth="1"/>
  </cols>
  <sheetData>
    <row r="1" spans="1:9" s="37" customFormat="1" ht="14.25" thickBot="1">
      <c r="A1" s="72" t="s">
        <v>118</v>
      </c>
    </row>
    <row r="2" spans="1:9" ht="15.75" customHeight="1" thickBot="1">
      <c r="A2" s="169" t="s">
        <v>6</v>
      </c>
      <c r="B2" s="170"/>
      <c r="C2" s="165" t="s">
        <v>510</v>
      </c>
      <c r="D2" s="166"/>
      <c r="E2" s="167"/>
      <c r="G2" s="80" t="s">
        <v>203</v>
      </c>
      <c r="H2" s="169" t="s">
        <v>510</v>
      </c>
      <c r="I2" s="170"/>
    </row>
    <row r="3" spans="1:9" ht="14.25" thickBot="1">
      <c r="A3" s="169" t="s">
        <v>182</v>
      </c>
      <c r="B3" s="170"/>
      <c r="C3" s="165" t="s">
        <v>117</v>
      </c>
      <c r="D3" s="166"/>
      <c r="E3" s="167"/>
      <c r="G3" s="81" t="s">
        <v>205</v>
      </c>
      <c r="H3" s="169" t="s">
        <v>511</v>
      </c>
      <c r="I3" s="170"/>
    </row>
    <row r="4" spans="1:9" ht="14.25" thickBot="1">
      <c r="A4" s="207" t="s">
        <v>183</v>
      </c>
      <c r="B4" s="79" t="s">
        <v>184</v>
      </c>
      <c r="C4" s="169" t="s">
        <v>185</v>
      </c>
      <c r="D4" s="172"/>
      <c r="E4" s="170"/>
      <c r="G4" s="81" t="s">
        <v>207</v>
      </c>
      <c r="H4" s="169" t="s">
        <v>338</v>
      </c>
      <c r="I4" s="170"/>
    </row>
    <row r="5" spans="1:9" ht="14.25" thickBot="1">
      <c r="A5" s="208"/>
      <c r="B5" s="79" t="s">
        <v>188</v>
      </c>
      <c r="C5" s="169" t="s">
        <v>19</v>
      </c>
      <c r="D5" s="172"/>
      <c r="E5" s="170"/>
      <c r="G5" s="81" t="s">
        <v>209</v>
      </c>
      <c r="H5" s="79" t="s">
        <v>338</v>
      </c>
      <c r="I5" s="79"/>
    </row>
    <row r="6" spans="1:9" ht="14.25" thickBot="1">
      <c r="A6" s="208"/>
      <c r="B6" s="79" t="s">
        <v>212</v>
      </c>
      <c r="C6" s="80" t="s">
        <v>227</v>
      </c>
      <c r="D6" s="169"/>
      <c r="E6" s="170"/>
    </row>
    <row r="7" spans="1:9" ht="15.75" customHeight="1" thickBot="1">
      <c r="A7" s="209"/>
      <c r="B7" s="79" t="s">
        <v>200</v>
      </c>
      <c r="C7" s="169" t="s">
        <v>442</v>
      </c>
      <c r="D7" s="172"/>
      <c r="E7" s="170"/>
    </row>
    <row r="8" spans="1:9" ht="14.25" thickBot="1">
      <c r="A8" s="159" t="s">
        <v>217</v>
      </c>
      <c r="B8" s="79" t="s">
        <v>184</v>
      </c>
      <c r="C8" s="169" t="s">
        <v>218</v>
      </c>
      <c r="D8" s="172"/>
      <c r="E8" s="170"/>
    </row>
    <row r="9" spans="1:9" ht="14.25" thickBot="1">
      <c r="A9" s="160"/>
      <c r="B9" s="79" t="s">
        <v>188</v>
      </c>
      <c r="C9" s="169" t="s">
        <v>19</v>
      </c>
      <c r="D9" s="172"/>
      <c r="E9" s="170"/>
    </row>
    <row r="10" spans="1:9" ht="14.25" thickBot="1">
      <c r="A10" s="160"/>
      <c r="B10" s="79" t="s">
        <v>209</v>
      </c>
      <c r="C10" s="80" t="s">
        <v>338</v>
      </c>
      <c r="D10" s="169"/>
      <c r="E10" s="170"/>
    </row>
    <row r="11" spans="1:9" ht="15.75" customHeight="1" thickBot="1">
      <c r="A11" s="206"/>
      <c r="B11" s="79" t="s">
        <v>200</v>
      </c>
      <c r="C11" s="169" t="s">
        <v>499</v>
      </c>
      <c r="D11" s="172"/>
      <c r="E11" s="170"/>
    </row>
    <row r="13" spans="1:9" s="37" customFormat="1" ht="14.25" thickBot="1">
      <c r="A13" s="72" t="s">
        <v>126</v>
      </c>
    </row>
    <row r="14" spans="1:9" ht="27" customHeight="1" thickBot="1">
      <c r="A14" s="169" t="s">
        <v>6</v>
      </c>
      <c r="B14" s="170"/>
      <c r="C14" s="165" t="s">
        <v>512</v>
      </c>
      <c r="D14" s="166"/>
      <c r="E14" s="167"/>
      <c r="G14" s="80" t="s">
        <v>203</v>
      </c>
      <c r="H14" s="169" t="s">
        <v>512</v>
      </c>
      <c r="I14" s="170"/>
    </row>
    <row r="15" spans="1:9" ht="15.75" customHeight="1" thickBot="1">
      <c r="A15" s="169" t="s">
        <v>182</v>
      </c>
      <c r="B15" s="170"/>
      <c r="C15" s="165" t="s">
        <v>125</v>
      </c>
      <c r="D15" s="166"/>
      <c r="E15" s="167"/>
      <c r="G15" s="81" t="s">
        <v>205</v>
      </c>
      <c r="H15" s="169" t="s">
        <v>513</v>
      </c>
      <c r="I15" s="170"/>
    </row>
    <row r="16" spans="1:9" ht="15.75" customHeight="1" thickBot="1">
      <c r="A16" s="207" t="s">
        <v>183</v>
      </c>
      <c r="B16" s="79" t="s">
        <v>184</v>
      </c>
      <c r="C16" s="169" t="s">
        <v>185</v>
      </c>
      <c r="D16" s="172"/>
      <c r="E16" s="170"/>
      <c r="G16" s="81" t="s">
        <v>207</v>
      </c>
      <c r="H16" s="79" t="s">
        <v>293</v>
      </c>
      <c r="I16" s="79" t="s">
        <v>514</v>
      </c>
    </row>
    <row r="17" spans="1:9" ht="14.25" thickBot="1">
      <c r="A17" s="208"/>
      <c r="B17" s="79" t="s">
        <v>188</v>
      </c>
      <c r="C17" s="169" t="s">
        <v>19</v>
      </c>
      <c r="D17" s="172"/>
      <c r="E17" s="170"/>
      <c r="G17" s="81" t="s">
        <v>209</v>
      </c>
      <c r="H17" s="79" t="s">
        <v>494</v>
      </c>
      <c r="I17" s="79" t="s">
        <v>515</v>
      </c>
    </row>
    <row r="18" spans="1:9" ht="14.25" customHeight="1" thickBot="1">
      <c r="A18" s="208"/>
      <c r="B18" s="79" t="s">
        <v>212</v>
      </c>
      <c r="C18" s="80" t="s">
        <v>479</v>
      </c>
      <c r="D18" s="169" t="s">
        <v>515</v>
      </c>
      <c r="E18" s="170"/>
    </row>
    <row r="19" spans="1:9" ht="25.5" customHeight="1" thickBot="1">
      <c r="A19" s="209"/>
      <c r="B19" s="79" t="s">
        <v>200</v>
      </c>
      <c r="C19" s="169" t="s">
        <v>516</v>
      </c>
      <c r="D19" s="172"/>
      <c r="E19" s="170"/>
    </row>
    <row r="20" spans="1:9" ht="14.25" thickBot="1">
      <c r="A20" s="159" t="s">
        <v>217</v>
      </c>
      <c r="B20" s="79" t="s">
        <v>184</v>
      </c>
      <c r="C20" s="169" t="s">
        <v>218</v>
      </c>
      <c r="D20" s="172"/>
      <c r="E20" s="170"/>
    </row>
    <row r="21" spans="1:9" ht="14.25" thickBot="1">
      <c r="A21" s="160"/>
      <c r="B21" s="79" t="s">
        <v>188</v>
      </c>
      <c r="C21" s="169" t="s">
        <v>19</v>
      </c>
      <c r="D21" s="172"/>
      <c r="E21" s="170"/>
    </row>
    <row r="22" spans="1:9" ht="14.25" thickBot="1">
      <c r="A22" s="160"/>
      <c r="B22" s="79" t="s">
        <v>209</v>
      </c>
      <c r="C22" s="80" t="s">
        <v>517</v>
      </c>
      <c r="D22" s="169" t="s">
        <v>514</v>
      </c>
      <c r="E22" s="170"/>
    </row>
    <row r="23" spans="1:9" ht="25.5" customHeight="1" thickBot="1">
      <c r="A23" s="206"/>
      <c r="B23" s="79" t="s">
        <v>200</v>
      </c>
      <c r="C23" s="169" t="s">
        <v>473</v>
      </c>
      <c r="D23" s="172"/>
      <c r="E23" s="170"/>
    </row>
    <row r="25" spans="1:9" s="37" customFormat="1" ht="14.25" thickBot="1">
      <c r="A25" s="72" t="s">
        <v>135</v>
      </c>
    </row>
    <row r="26" spans="1:9" ht="44.25" customHeight="1" thickBot="1">
      <c r="A26" s="169" t="s">
        <v>6</v>
      </c>
      <c r="B26" s="170"/>
      <c r="C26" s="202" t="s">
        <v>518</v>
      </c>
      <c r="D26" s="203"/>
      <c r="E26" s="204"/>
      <c r="G26" s="80" t="s">
        <v>203</v>
      </c>
      <c r="H26" s="169" t="s">
        <v>519</v>
      </c>
      <c r="I26" s="170"/>
    </row>
    <row r="27" spans="1:9" ht="15.75" customHeight="1" thickBot="1">
      <c r="A27" s="169" t="s">
        <v>182</v>
      </c>
      <c r="B27" s="170"/>
      <c r="C27" s="165" t="s">
        <v>134</v>
      </c>
      <c r="D27" s="166"/>
      <c r="E27" s="167"/>
      <c r="G27" s="81" t="s">
        <v>205</v>
      </c>
      <c r="H27" s="169" t="s">
        <v>520</v>
      </c>
      <c r="I27" s="170"/>
    </row>
    <row r="28" spans="1:9" ht="15.75" customHeight="1" thickBot="1">
      <c r="A28" s="207" t="s">
        <v>183</v>
      </c>
      <c r="B28" s="79" t="s">
        <v>184</v>
      </c>
      <c r="C28" s="169" t="s">
        <v>185</v>
      </c>
      <c r="D28" s="172"/>
      <c r="E28" s="170"/>
      <c r="G28" s="81" t="s">
        <v>207</v>
      </c>
      <c r="H28" s="79" t="s">
        <v>492</v>
      </c>
      <c r="I28" s="79"/>
    </row>
    <row r="29" spans="1:9" ht="15.75" customHeight="1" thickBot="1">
      <c r="A29" s="208"/>
      <c r="B29" s="79" t="s">
        <v>188</v>
      </c>
      <c r="C29" s="169" t="s">
        <v>19</v>
      </c>
      <c r="D29" s="172"/>
      <c r="E29" s="170"/>
      <c r="G29" s="81" t="s">
        <v>209</v>
      </c>
      <c r="H29" s="79" t="s">
        <v>494</v>
      </c>
      <c r="I29" s="89" t="s">
        <v>521</v>
      </c>
    </row>
    <row r="30" spans="1:9" ht="15.75" customHeight="1" thickBot="1">
      <c r="A30" s="208"/>
      <c r="B30" s="79" t="s">
        <v>212</v>
      </c>
      <c r="C30" s="80" t="s">
        <v>497</v>
      </c>
      <c r="D30" s="246" t="s">
        <v>522</v>
      </c>
      <c r="E30" s="255"/>
    </row>
    <row r="31" spans="1:9" ht="15.75" customHeight="1" thickBot="1">
      <c r="A31" s="209"/>
      <c r="B31" s="79" t="s">
        <v>200</v>
      </c>
      <c r="C31" s="169" t="s">
        <v>483</v>
      </c>
      <c r="D31" s="172"/>
      <c r="E31" s="170"/>
    </row>
    <row r="32" spans="1:9" ht="15.75" customHeight="1" thickBot="1">
      <c r="A32" s="159" t="s">
        <v>217</v>
      </c>
      <c r="B32" s="79" t="s">
        <v>184</v>
      </c>
      <c r="C32" s="169" t="s">
        <v>218</v>
      </c>
      <c r="D32" s="172"/>
      <c r="E32" s="170"/>
    </row>
    <row r="33" spans="1:9" ht="15.75" customHeight="1" thickBot="1">
      <c r="A33" s="160"/>
      <c r="B33" s="79" t="s">
        <v>188</v>
      </c>
      <c r="C33" s="169" t="s">
        <v>19</v>
      </c>
      <c r="D33" s="172"/>
      <c r="E33" s="170"/>
    </row>
    <row r="34" spans="1:9" ht="15.75" customHeight="1" thickBot="1">
      <c r="A34" s="160"/>
      <c r="B34" s="79" t="s">
        <v>209</v>
      </c>
      <c r="C34" s="80" t="s">
        <v>523</v>
      </c>
      <c r="D34" s="169"/>
      <c r="E34" s="170"/>
    </row>
    <row r="35" spans="1:9" ht="15.75" customHeight="1" thickBot="1">
      <c r="A35" s="206"/>
      <c r="B35" s="79" t="s">
        <v>200</v>
      </c>
      <c r="C35" s="169" t="s">
        <v>499</v>
      </c>
      <c r="D35" s="172"/>
      <c r="E35" s="170"/>
    </row>
    <row r="38" spans="1:9" s="37" customFormat="1" ht="14.25" thickBot="1">
      <c r="A38" s="72" t="s">
        <v>846</v>
      </c>
    </row>
    <row r="39" spans="1:9" ht="15.75" customHeight="1" thickBot="1">
      <c r="A39" s="169" t="s">
        <v>6</v>
      </c>
      <c r="B39" s="170"/>
      <c r="C39" s="165" t="s">
        <v>132</v>
      </c>
      <c r="D39" s="166"/>
      <c r="E39" s="167"/>
      <c r="G39" s="80" t="s">
        <v>203</v>
      </c>
      <c r="H39" s="169" t="s">
        <v>524</v>
      </c>
      <c r="I39" s="170"/>
    </row>
    <row r="40" spans="1:9" ht="15.75" customHeight="1" thickBot="1">
      <c r="A40" s="169" t="s">
        <v>182</v>
      </c>
      <c r="B40" s="170"/>
      <c r="C40" s="165" t="s">
        <v>845</v>
      </c>
      <c r="D40" s="166"/>
      <c r="E40" s="167"/>
      <c r="G40" s="81" t="s">
        <v>205</v>
      </c>
      <c r="H40" s="169" t="s">
        <v>525</v>
      </c>
      <c r="I40" s="170"/>
    </row>
    <row r="41" spans="1:9" ht="15.75" customHeight="1" thickBot="1">
      <c r="A41" s="207" t="s">
        <v>183</v>
      </c>
      <c r="B41" s="79" t="s">
        <v>184</v>
      </c>
      <c r="C41" s="169" t="s">
        <v>185</v>
      </c>
      <c r="D41" s="172"/>
      <c r="E41" s="170"/>
      <c r="G41" s="81" t="s">
        <v>207</v>
      </c>
      <c r="H41" s="79" t="s">
        <v>293</v>
      </c>
      <c r="I41" s="79" t="s">
        <v>526</v>
      </c>
    </row>
    <row r="42" spans="1:9" ht="15.75" customHeight="1" thickBot="1">
      <c r="A42" s="208"/>
      <c r="B42" s="79" t="s">
        <v>188</v>
      </c>
      <c r="C42" s="169" t="s">
        <v>19</v>
      </c>
      <c r="D42" s="172"/>
      <c r="E42" s="170"/>
      <c r="G42" s="197" t="s">
        <v>209</v>
      </c>
      <c r="H42" s="79" t="s">
        <v>527</v>
      </c>
      <c r="I42" s="79" t="s">
        <v>528</v>
      </c>
    </row>
    <row r="43" spans="1:9" ht="15.75" customHeight="1" thickBot="1">
      <c r="A43" s="208"/>
      <c r="B43" s="79" t="s">
        <v>212</v>
      </c>
      <c r="C43" s="80" t="s">
        <v>529</v>
      </c>
      <c r="D43" s="169" t="s">
        <v>530</v>
      </c>
      <c r="E43" s="170"/>
      <c r="G43" s="198"/>
      <c r="H43" s="77" t="s">
        <v>531</v>
      </c>
      <c r="I43" s="77" t="s">
        <v>532</v>
      </c>
    </row>
    <row r="44" spans="1:9" ht="15.75" customHeight="1" thickBot="1">
      <c r="A44" s="209"/>
      <c r="B44" s="79" t="s">
        <v>200</v>
      </c>
      <c r="C44" s="169" t="s">
        <v>483</v>
      </c>
      <c r="D44" s="172"/>
      <c r="E44" s="170"/>
    </row>
    <row r="45" spans="1:9" ht="15.75" customHeight="1" thickBot="1">
      <c r="A45" s="159" t="s">
        <v>217</v>
      </c>
      <c r="B45" s="79" t="s">
        <v>184</v>
      </c>
      <c r="C45" s="169" t="s">
        <v>218</v>
      </c>
      <c r="D45" s="172"/>
      <c r="E45" s="170"/>
    </row>
    <row r="46" spans="1:9" ht="15.75" customHeight="1" thickBot="1">
      <c r="A46" s="160"/>
      <c r="B46" s="79" t="s">
        <v>188</v>
      </c>
      <c r="C46" s="169" t="s">
        <v>19</v>
      </c>
      <c r="D46" s="172"/>
      <c r="E46" s="170"/>
    </row>
    <row r="47" spans="1:9" ht="15.75" customHeight="1" thickBot="1">
      <c r="A47" s="160"/>
      <c r="B47" s="197" t="s">
        <v>209</v>
      </c>
      <c r="C47" s="80" t="s">
        <v>529</v>
      </c>
      <c r="D47" s="169" t="s">
        <v>528</v>
      </c>
      <c r="E47" s="170"/>
    </row>
    <row r="48" spans="1:9" ht="15.75" customHeight="1" thickBot="1">
      <c r="A48" s="160"/>
      <c r="B48" s="198"/>
      <c r="C48" s="75" t="s">
        <v>533</v>
      </c>
      <c r="D48" s="153" t="s">
        <v>534</v>
      </c>
      <c r="E48" s="155"/>
    </row>
    <row r="49" spans="1:5" ht="15.75" customHeight="1" thickBot="1">
      <c r="A49" s="206"/>
      <c r="B49" s="79" t="s">
        <v>200</v>
      </c>
      <c r="C49" s="169" t="s">
        <v>473</v>
      </c>
      <c r="D49" s="172"/>
      <c r="E49" s="170"/>
    </row>
    <row r="51" spans="1:5" ht="14.25" thickBot="1">
      <c r="A51" s="99" t="s">
        <v>139</v>
      </c>
      <c r="B51" s="93"/>
      <c r="C51" s="93"/>
      <c r="D51" s="93"/>
      <c r="E51" s="93"/>
    </row>
    <row r="52" spans="1:5" ht="16.5" customHeight="1" thickBot="1">
      <c r="A52" s="153" t="s">
        <v>6</v>
      </c>
      <c r="B52" s="155"/>
      <c r="C52" s="240" t="s">
        <v>535</v>
      </c>
      <c r="D52" s="241"/>
      <c r="E52" s="242"/>
    </row>
    <row r="53" spans="1:5" ht="14.25" thickBot="1">
      <c r="A53" s="153" t="s">
        <v>182</v>
      </c>
      <c r="B53" s="155"/>
      <c r="C53" s="243" t="s">
        <v>138</v>
      </c>
      <c r="D53" s="244"/>
      <c r="E53" s="245"/>
    </row>
    <row r="54" spans="1:5" ht="14.25" thickBot="1">
      <c r="A54" s="210" t="s">
        <v>183</v>
      </c>
      <c r="B54" s="77" t="s">
        <v>184</v>
      </c>
      <c r="C54" s="153" t="s">
        <v>185</v>
      </c>
      <c r="D54" s="154"/>
      <c r="E54" s="155"/>
    </row>
    <row r="55" spans="1:5" ht="14.25" thickBot="1">
      <c r="A55" s="211"/>
      <c r="B55" s="77" t="s">
        <v>188</v>
      </c>
      <c r="C55" s="153" t="s">
        <v>19</v>
      </c>
      <c r="D55" s="154"/>
      <c r="E55" s="155"/>
    </row>
    <row r="56" spans="1:5" ht="14.25" customHeight="1" thickBot="1">
      <c r="A56" s="211"/>
      <c r="B56" s="156" t="s">
        <v>212</v>
      </c>
      <c r="C56" s="75" t="s">
        <v>502</v>
      </c>
      <c r="D56" s="153" t="s">
        <v>503</v>
      </c>
      <c r="E56" s="155"/>
    </row>
    <row r="57" spans="1:5" ht="14.25" customHeight="1" thickBot="1">
      <c r="A57" s="211"/>
      <c r="B57" s="157"/>
      <c r="C57" s="75" t="s">
        <v>504</v>
      </c>
      <c r="D57" s="153" t="s">
        <v>505</v>
      </c>
      <c r="E57" s="155"/>
    </row>
    <row r="58" spans="1:5" ht="14.25" customHeight="1" thickBot="1">
      <c r="A58" s="211"/>
      <c r="B58" s="157"/>
      <c r="C58" s="75" t="s">
        <v>506</v>
      </c>
      <c r="D58" s="153" t="s">
        <v>507</v>
      </c>
      <c r="E58" s="155"/>
    </row>
    <row r="59" spans="1:5" ht="14.25" customHeight="1" thickBot="1">
      <c r="A59" s="211"/>
      <c r="B59" s="254"/>
      <c r="C59" s="75" t="s">
        <v>508</v>
      </c>
      <c r="D59" s="153" t="s">
        <v>509</v>
      </c>
      <c r="E59" s="155"/>
    </row>
    <row r="60" spans="1:5" ht="14.25" customHeight="1" thickBot="1">
      <c r="A60" s="212"/>
      <c r="B60" s="77" t="s">
        <v>200</v>
      </c>
      <c r="C60" s="153" t="s">
        <v>483</v>
      </c>
      <c r="D60" s="154"/>
      <c r="E60" s="155"/>
    </row>
    <row r="61" spans="1:5" ht="14.25" thickBot="1">
      <c r="A61" s="213" t="s">
        <v>217</v>
      </c>
      <c r="B61" s="77" t="s">
        <v>184</v>
      </c>
      <c r="C61" s="153" t="s">
        <v>218</v>
      </c>
      <c r="D61" s="154"/>
      <c r="E61" s="155"/>
    </row>
    <row r="62" spans="1:5" ht="14.25" thickBot="1">
      <c r="A62" s="214"/>
      <c r="B62" s="77" t="s">
        <v>188</v>
      </c>
      <c r="C62" s="153" t="s">
        <v>19</v>
      </c>
      <c r="D62" s="154"/>
      <c r="E62" s="155"/>
    </row>
    <row r="63" spans="1:5" ht="14.25" thickBot="1">
      <c r="A63" s="214"/>
      <c r="B63" s="77" t="s">
        <v>209</v>
      </c>
      <c r="C63" s="75" t="s">
        <v>227</v>
      </c>
      <c r="D63" s="153"/>
      <c r="E63" s="155"/>
    </row>
    <row r="64" spans="1:5" ht="14.25" customHeight="1" thickBot="1">
      <c r="A64" s="215"/>
      <c r="B64" s="77" t="s">
        <v>200</v>
      </c>
      <c r="C64" s="153" t="s">
        <v>499</v>
      </c>
      <c r="D64" s="154"/>
      <c r="E64" s="155"/>
    </row>
    <row r="66" spans="1:5" ht="14.25" thickBot="1">
      <c r="A66" s="86" t="s">
        <v>142</v>
      </c>
      <c r="B66" s="37"/>
      <c r="C66" s="37"/>
      <c r="D66" s="37"/>
      <c r="E66" s="37"/>
    </row>
    <row r="67" spans="1:5" ht="15" customHeight="1" thickBot="1">
      <c r="A67" s="187" t="s">
        <v>6</v>
      </c>
      <c r="B67" s="188"/>
      <c r="C67" s="202" t="s">
        <v>144</v>
      </c>
      <c r="D67" s="203"/>
      <c r="E67" s="204"/>
    </row>
    <row r="68" spans="1:5" ht="14.25" thickBot="1">
      <c r="A68" s="169" t="s">
        <v>182</v>
      </c>
      <c r="B68" s="170"/>
      <c r="C68" s="165" t="s">
        <v>141</v>
      </c>
      <c r="D68" s="166"/>
      <c r="E68" s="167"/>
    </row>
    <row r="69" spans="1:5" ht="14.25" thickBot="1">
      <c r="A69" s="159" t="s">
        <v>217</v>
      </c>
      <c r="B69" s="79" t="s">
        <v>184</v>
      </c>
      <c r="C69" s="169" t="s">
        <v>218</v>
      </c>
      <c r="D69" s="172"/>
      <c r="E69" s="170"/>
    </row>
    <row r="70" spans="1:5" ht="14.25" thickBot="1">
      <c r="A70" s="160"/>
      <c r="B70" s="79" t="s">
        <v>188</v>
      </c>
      <c r="C70" s="169" t="s">
        <v>19</v>
      </c>
      <c r="D70" s="172"/>
      <c r="E70" s="170"/>
    </row>
    <row r="71" spans="1:5" ht="14.25" thickBot="1">
      <c r="A71" s="160"/>
      <c r="B71" s="197" t="s">
        <v>209</v>
      </c>
      <c r="C71" s="79" t="s">
        <v>536</v>
      </c>
      <c r="D71" s="79" t="s">
        <v>339</v>
      </c>
      <c r="E71" s="79" t="s">
        <v>340</v>
      </c>
    </row>
    <row r="72" spans="1:5" ht="14.25" thickBot="1">
      <c r="A72" s="160"/>
      <c r="B72" s="205"/>
      <c r="C72" s="79" t="s">
        <v>537</v>
      </c>
      <c r="D72" s="79" t="s">
        <v>220</v>
      </c>
      <c r="E72" s="79" t="s">
        <v>538</v>
      </c>
    </row>
    <row r="73" spans="1:5" ht="14.25" thickBot="1">
      <c r="A73" s="160"/>
      <c r="B73" s="205"/>
      <c r="C73" s="79" t="s">
        <v>539</v>
      </c>
      <c r="D73" s="79" t="s">
        <v>220</v>
      </c>
      <c r="E73" s="79" t="s">
        <v>400</v>
      </c>
    </row>
    <row r="74" spans="1:5" ht="14.25" thickBot="1">
      <c r="A74" s="160"/>
      <c r="B74" s="205"/>
      <c r="C74" s="79" t="s">
        <v>540</v>
      </c>
      <c r="D74" s="79" t="s">
        <v>339</v>
      </c>
      <c r="E74" s="79" t="s">
        <v>344</v>
      </c>
    </row>
    <row r="75" spans="1:5" ht="38.25" customHeight="1" thickBot="1">
      <c r="A75" s="160"/>
      <c r="B75" s="205"/>
      <c r="C75" s="79" t="s">
        <v>345</v>
      </c>
      <c r="D75" s="79" t="s">
        <v>220</v>
      </c>
      <c r="E75" s="79" t="s">
        <v>541</v>
      </c>
    </row>
    <row r="76" spans="1:5" ht="38.25" customHeight="1" thickBot="1">
      <c r="A76" s="160"/>
      <c r="B76" s="205"/>
      <c r="C76" s="79" t="s">
        <v>347</v>
      </c>
      <c r="D76" s="79" t="s">
        <v>542</v>
      </c>
      <c r="E76" s="79" t="s">
        <v>263</v>
      </c>
    </row>
    <row r="77" spans="1:5" ht="26.25" customHeight="1" thickBot="1">
      <c r="A77" s="160"/>
      <c r="B77" s="198"/>
      <c r="C77" s="134" t="s">
        <v>880</v>
      </c>
      <c r="D77" s="77" t="s">
        <v>339</v>
      </c>
      <c r="E77" s="134" t="s">
        <v>883</v>
      </c>
    </row>
    <row r="78" spans="1:5" ht="13.5" customHeight="1" thickBot="1">
      <c r="A78" s="206"/>
      <c r="B78" s="79" t="s">
        <v>200</v>
      </c>
      <c r="C78" s="169" t="s">
        <v>543</v>
      </c>
      <c r="D78" s="172"/>
      <c r="E78" s="170"/>
    </row>
    <row r="81" spans="1:5" ht="14.25" thickBot="1">
      <c r="A81" s="147" t="s">
        <v>900</v>
      </c>
      <c r="B81" s="37"/>
      <c r="C81" s="37"/>
      <c r="D81" s="37"/>
      <c r="E81" s="37"/>
    </row>
    <row r="82" spans="1:5" ht="14.25" thickBot="1">
      <c r="A82" s="169" t="s">
        <v>6</v>
      </c>
      <c r="B82" s="170"/>
      <c r="C82" s="165" t="s">
        <v>874</v>
      </c>
      <c r="D82" s="166"/>
      <c r="E82" s="167"/>
    </row>
    <row r="83" spans="1:5" ht="14.25" thickBot="1">
      <c r="A83" s="169" t="s">
        <v>182</v>
      </c>
      <c r="B83" s="170"/>
      <c r="C83" s="165" t="s">
        <v>875</v>
      </c>
      <c r="D83" s="166"/>
      <c r="E83" s="167"/>
    </row>
    <row r="84" spans="1:5" ht="14.25" thickBot="1">
      <c r="A84" s="207" t="s">
        <v>183</v>
      </c>
      <c r="B84" s="135" t="s">
        <v>184</v>
      </c>
      <c r="C84" s="169" t="s">
        <v>185</v>
      </c>
      <c r="D84" s="172"/>
      <c r="E84" s="170"/>
    </row>
    <row r="85" spans="1:5" ht="14.25" thickBot="1">
      <c r="A85" s="208"/>
      <c r="B85" s="135" t="s">
        <v>188</v>
      </c>
      <c r="C85" s="169" t="s">
        <v>19</v>
      </c>
      <c r="D85" s="172"/>
      <c r="E85" s="170"/>
    </row>
    <row r="86" spans="1:5" ht="14.25" thickBot="1">
      <c r="A86" s="208"/>
      <c r="B86" s="135" t="s">
        <v>212</v>
      </c>
      <c r="C86" s="139" t="s">
        <v>877</v>
      </c>
      <c r="D86" s="148" t="s">
        <v>876</v>
      </c>
      <c r="E86" s="149" t="s">
        <v>878</v>
      </c>
    </row>
    <row r="87" spans="1:5" ht="14.25" thickBot="1">
      <c r="A87" s="209"/>
      <c r="B87" s="135" t="s">
        <v>200</v>
      </c>
      <c r="C87" s="169" t="s">
        <v>483</v>
      </c>
      <c r="D87" s="172"/>
      <c r="E87" s="170"/>
    </row>
    <row r="88" spans="1:5" ht="14.25" thickBot="1">
      <c r="A88" s="159" t="s">
        <v>217</v>
      </c>
      <c r="B88" s="135" t="s">
        <v>184</v>
      </c>
      <c r="C88" s="169" t="s">
        <v>218</v>
      </c>
      <c r="D88" s="172"/>
      <c r="E88" s="170"/>
    </row>
    <row r="89" spans="1:5" ht="14.25" thickBot="1">
      <c r="A89" s="160"/>
      <c r="B89" s="135" t="s">
        <v>188</v>
      </c>
      <c r="C89" s="169" t="s">
        <v>19</v>
      </c>
      <c r="D89" s="172"/>
      <c r="E89" s="170"/>
    </row>
    <row r="90" spans="1:5" ht="14.25" thickBot="1">
      <c r="A90" s="160"/>
      <c r="B90" s="197" t="s">
        <v>209</v>
      </c>
      <c r="C90" s="139" t="s">
        <v>879</v>
      </c>
      <c r="D90" s="141" t="s">
        <v>899</v>
      </c>
      <c r="E90" s="142" t="s">
        <v>898</v>
      </c>
    </row>
    <row r="91" spans="1:5" ht="14.25" thickBot="1">
      <c r="A91" s="160"/>
      <c r="B91" s="198"/>
      <c r="C91" s="138" t="s">
        <v>881</v>
      </c>
      <c r="D91" s="136" t="s">
        <v>882</v>
      </c>
      <c r="E91" s="137" t="s">
        <v>884</v>
      </c>
    </row>
    <row r="92" spans="1:5" ht="14.25" thickBot="1">
      <c r="A92" s="206"/>
      <c r="B92" s="135" t="s">
        <v>200</v>
      </c>
      <c r="C92" s="169" t="s">
        <v>473</v>
      </c>
      <c r="D92" s="172"/>
      <c r="E92" s="170"/>
    </row>
  </sheetData>
  <mergeCells count="108">
    <mergeCell ref="A88:A92"/>
    <mergeCell ref="C88:E88"/>
    <mergeCell ref="C89:E89"/>
    <mergeCell ref="B90:B91"/>
    <mergeCell ref="C92:E92"/>
    <mergeCell ref="A83:B83"/>
    <mergeCell ref="C83:E83"/>
    <mergeCell ref="A84:A87"/>
    <mergeCell ref="C84:E84"/>
    <mergeCell ref="C85:E85"/>
    <mergeCell ref="C87:E87"/>
    <mergeCell ref="C16:E16"/>
    <mergeCell ref="A82:B82"/>
    <mergeCell ref="C82:E82"/>
    <mergeCell ref="G42:G43"/>
    <mergeCell ref="A41:A44"/>
    <mergeCell ref="A45:A49"/>
    <mergeCell ref="A54:A60"/>
    <mergeCell ref="A61:A64"/>
    <mergeCell ref="C62:E62"/>
    <mergeCell ref="D63:E63"/>
    <mergeCell ref="C64:E64"/>
    <mergeCell ref="C53:E53"/>
    <mergeCell ref="C54:E54"/>
    <mergeCell ref="C55:E55"/>
    <mergeCell ref="D56:E56"/>
    <mergeCell ref="C46:E46"/>
    <mergeCell ref="D47:E47"/>
    <mergeCell ref="D48:E48"/>
    <mergeCell ref="C49:E49"/>
    <mergeCell ref="A69:A78"/>
    <mergeCell ref="C68:E68"/>
    <mergeCell ref="C69:E69"/>
    <mergeCell ref="C70:E70"/>
    <mergeCell ref="C78:E78"/>
    <mergeCell ref="A16:A19"/>
    <mergeCell ref="A20:A23"/>
    <mergeCell ref="A28:A31"/>
    <mergeCell ref="A68:B68"/>
    <mergeCell ref="A67:B67"/>
    <mergeCell ref="A53:B53"/>
    <mergeCell ref="B56:B59"/>
    <mergeCell ref="A52:B52"/>
    <mergeCell ref="A27:B27"/>
    <mergeCell ref="A26:B26"/>
    <mergeCell ref="B71:B77"/>
    <mergeCell ref="C67:E67"/>
    <mergeCell ref="D57:E57"/>
    <mergeCell ref="D58:E58"/>
    <mergeCell ref="D59:E59"/>
    <mergeCell ref="C60:E60"/>
    <mergeCell ref="C61:E61"/>
    <mergeCell ref="C52:E52"/>
    <mergeCell ref="B47:B48"/>
    <mergeCell ref="C41:E41"/>
    <mergeCell ref="C42:E42"/>
    <mergeCell ref="D43:E43"/>
    <mergeCell ref="C44:E44"/>
    <mergeCell ref="C45:E45"/>
    <mergeCell ref="C35:E35"/>
    <mergeCell ref="A39:B39"/>
    <mergeCell ref="C39:E39"/>
    <mergeCell ref="H39:I39"/>
    <mergeCell ref="A40:B40"/>
    <mergeCell ref="C40:E40"/>
    <mergeCell ref="H40:I40"/>
    <mergeCell ref="A32:A35"/>
    <mergeCell ref="D30:E30"/>
    <mergeCell ref="C31:E31"/>
    <mergeCell ref="C32:E32"/>
    <mergeCell ref="C33:E33"/>
    <mergeCell ref="D34:E34"/>
    <mergeCell ref="C27:E27"/>
    <mergeCell ref="H27:I27"/>
    <mergeCell ref="C28:E28"/>
    <mergeCell ref="C29:E29"/>
    <mergeCell ref="D22:E22"/>
    <mergeCell ref="C23:E23"/>
    <mergeCell ref="C26:E26"/>
    <mergeCell ref="H26:I26"/>
    <mergeCell ref="C17:E17"/>
    <mergeCell ref="D18:E18"/>
    <mergeCell ref="C19:E19"/>
    <mergeCell ref="C20:E20"/>
    <mergeCell ref="C21:E21"/>
    <mergeCell ref="H14:I14"/>
    <mergeCell ref="A15:B15"/>
    <mergeCell ref="C15:E15"/>
    <mergeCell ref="H15:I15"/>
    <mergeCell ref="C8:E8"/>
    <mergeCell ref="C9:E9"/>
    <mergeCell ref="D10:E10"/>
    <mergeCell ref="C11:E11"/>
    <mergeCell ref="A14:B14"/>
    <mergeCell ref="C14:E14"/>
    <mergeCell ref="A8:A11"/>
    <mergeCell ref="C4:E4"/>
    <mergeCell ref="H4:I4"/>
    <mergeCell ref="C5:E5"/>
    <mergeCell ref="D6:E6"/>
    <mergeCell ref="C7:E7"/>
    <mergeCell ref="A2:B2"/>
    <mergeCell ref="C2:E2"/>
    <mergeCell ref="H2:I2"/>
    <mergeCell ref="A3:B3"/>
    <mergeCell ref="C3:E3"/>
    <mergeCell ref="H3:I3"/>
    <mergeCell ref="A4:A7"/>
  </mergeCells>
  <phoneticPr fontId="43" type="noConversion"/>
  <pageMargins left="0.69930555555555596" right="0.69930555555555596"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I14"/>
  <sheetViews>
    <sheetView topLeftCell="A7" workbookViewId="0">
      <selection activeCell="E34" sqref="E34"/>
    </sheetView>
  </sheetViews>
  <sheetFormatPr defaultColWidth="9" defaultRowHeight="13.5"/>
  <cols>
    <col min="5" max="5" width="60.125" customWidth="1"/>
    <col min="7" max="7" width="24.75" customWidth="1"/>
    <col min="8" max="8" width="11.125" customWidth="1"/>
    <col min="9" max="9" width="59.5" customWidth="1"/>
  </cols>
  <sheetData>
    <row r="1" spans="1:9">
      <c r="A1" s="92" t="s">
        <v>171</v>
      </c>
      <c r="B1" s="93"/>
      <c r="C1" s="93"/>
      <c r="D1" s="93"/>
      <c r="E1" s="93"/>
      <c r="F1" s="94"/>
      <c r="G1" s="94"/>
      <c r="H1" s="94"/>
      <c r="I1" s="94"/>
    </row>
    <row r="2" spans="1:9" ht="15">
      <c r="A2" s="175" t="s">
        <v>6</v>
      </c>
      <c r="B2" s="176"/>
      <c r="C2" s="177" t="s">
        <v>544</v>
      </c>
      <c r="D2" s="178"/>
      <c r="E2" s="179"/>
      <c r="F2" s="96"/>
    </row>
    <row r="3" spans="1:9">
      <c r="A3" s="153" t="s">
        <v>182</v>
      </c>
      <c r="B3" s="155"/>
      <c r="C3" s="180" t="s">
        <v>170</v>
      </c>
      <c r="D3" s="181"/>
      <c r="E3" s="182"/>
      <c r="F3" s="96"/>
    </row>
    <row r="4" spans="1:9">
      <c r="A4" s="210" t="s">
        <v>183</v>
      </c>
      <c r="B4" s="77" t="s">
        <v>184</v>
      </c>
      <c r="C4" s="153" t="s">
        <v>185</v>
      </c>
      <c r="D4" s="154"/>
      <c r="E4" s="155"/>
      <c r="F4" s="96"/>
    </row>
    <row r="5" spans="1:9">
      <c r="A5" s="211"/>
      <c r="B5" s="77" t="s">
        <v>188</v>
      </c>
      <c r="C5" s="153" t="s">
        <v>19</v>
      </c>
      <c r="D5" s="154"/>
      <c r="E5" s="155"/>
      <c r="F5" s="96"/>
    </row>
    <row r="6" spans="1:9">
      <c r="A6" s="211"/>
      <c r="B6" s="97"/>
      <c r="C6" s="95"/>
      <c r="D6" s="98" t="s">
        <v>545</v>
      </c>
      <c r="E6" s="77" t="s">
        <v>268</v>
      </c>
      <c r="F6" s="96"/>
    </row>
    <row r="7" spans="1:9">
      <c r="A7" s="211"/>
      <c r="B7" s="156" t="s">
        <v>212</v>
      </c>
      <c r="C7" s="256" t="s">
        <v>546</v>
      </c>
      <c r="D7" s="98" t="s">
        <v>547</v>
      </c>
      <c r="E7" s="77" t="s">
        <v>548</v>
      </c>
      <c r="F7" s="96"/>
    </row>
    <row r="8" spans="1:9" ht="38.25" customHeight="1">
      <c r="A8" s="211"/>
      <c r="B8" s="168"/>
      <c r="C8" s="257"/>
      <c r="D8" s="79" t="s">
        <v>549</v>
      </c>
      <c r="E8" s="79" t="s">
        <v>347</v>
      </c>
      <c r="F8" s="96"/>
    </row>
    <row r="9" spans="1:9" ht="17.25" customHeight="1">
      <c r="A9" s="212"/>
      <c r="B9" s="77" t="s">
        <v>200</v>
      </c>
      <c r="C9" s="153" t="s">
        <v>390</v>
      </c>
      <c r="D9" s="154"/>
      <c r="E9" s="155"/>
      <c r="F9" s="96"/>
    </row>
    <row r="10" spans="1:9">
      <c r="A10" s="213" t="s">
        <v>217</v>
      </c>
      <c r="B10" s="77" t="s">
        <v>184</v>
      </c>
      <c r="C10" s="153" t="s">
        <v>218</v>
      </c>
      <c r="D10" s="154"/>
      <c r="E10" s="155"/>
      <c r="F10" s="96"/>
    </row>
    <row r="11" spans="1:9">
      <c r="A11" s="214"/>
      <c r="B11" s="77" t="s">
        <v>188</v>
      </c>
      <c r="C11" s="153" t="s">
        <v>232</v>
      </c>
      <c r="D11" s="154"/>
      <c r="E11" s="155"/>
      <c r="F11" s="96"/>
    </row>
    <row r="12" spans="1:9" ht="14.25" customHeight="1">
      <c r="A12" s="214"/>
      <c r="B12" s="156" t="s">
        <v>209</v>
      </c>
      <c r="C12" s="175" t="s">
        <v>237</v>
      </c>
      <c r="D12" s="258"/>
      <c r="E12" s="176"/>
      <c r="F12" s="96"/>
    </row>
    <row r="13" spans="1:9">
      <c r="A13" s="214"/>
      <c r="B13" s="168"/>
      <c r="C13" s="185"/>
      <c r="D13" s="259"/>
      <c r="E13" s="186"/>
      <c r="F13" s="96"/>
      <c r="G13" s="96"/>
      <c r="H13" s="96"/>
      <c r="I13" s="96"/>
    </row>
    <row r="14" spans="1:9">
      <c r="A14" s="215"/>
      <c r="B14" s="77" t="s">
        <v>200</v>
      </c>
      <c r="C14" s="153" t="s">
        <v>442</v>
      </c>
      <c r="D14" s="154"/>
      <c r="E14" s="155"/>
      <c r="F14" s="96"/>
      <c r="G14" s="96"/>
      <c r="H14" s="96"/>
      <c r="I14" s="96"/>
    </row>
  </sheetData>
  <mergeCells count="16">
    <mergeCell ref="C10:E10"/>
    <mergeCell ref="C11:E11"/>
    <mergeCell ref="C14:E14"/>
    <mergeCell ref="A10:A14"/>
    <mergeCell ref="B7:B8"/>
    <mergeCell ref="B12:B13"/>
    <mergeCell ref="C7:C8"/>
    <mergeCell ref="C12:E13"/>
    <mergeCell ref="A2:B2"/>
    <mergeCell ref="C2:E2"/>
    <mergeCell ref="A3:B3"/>
    <mergeCell ref="C3:E3"/>
    <mergeCell ref="C4:E4"/>
    <mergeCell ref="A4:A9"/>
    <mergeCell ref="C5:E5"/>
    <mergeCell ref="C9:E9"/>
  </mergeCells>
  <phoneticPr fontId="43"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I115"/>
  <sheetViews>
    <sheetView topLeftCell="A46" workbookViewId="0">
      <selection activeCell="A44" sqref="A44:E56"/>
    </sheetView>
  </sheetViews>
  <sheetFormatPr defaultColWidth="9" defaultRowHeight="13.5"/>
  <cols>
    <col min="1" max="1" width="4.125" customWidth="1"/>
    <col min="2" max="2" width="12.875" customWidth="1"/>
    <col min="3" max="3" width="23" customWidth="1"/>
    <col min="4" max="4" width="9.125" customWidth="1"/>
    <col min="5" max="5" width="61.125" customWidth="1"/>
    <col min="6" max="6" width="3.625" customWidth="1"/>
    <col min="7" max="7" width="18.125" customWidth="1"/>
    <col min="8" max="8" width="11.875" customWidth="1"/>
    <col min="9" max="9" width="54.875" customWidth="1"/>
  </cols>
  <sheetData>
    <row r="1" spans="1:9" s="37" customFormat="1">
      <c r="A1" s="72" t="s">
        <v>150</v>
      </c>
    </row>
    <row r="2" spans="1:9" ht="71.25" customHeight="1">
      <c r="A2" s="153" t="s">
        <v>6</v>
      </c>
      <c r="B2" s="155"/>
      <c r="C2" s="248" t="s">
        <v>550</v>
      </c>
      <c r="D2" s="248"/>
      <c r="E2" s="249"/>
      <c r="F2" s="74"/>
      <c r="G2" s="75" t="s">
        <v>203</v>
      </c>
      <c r="H2" s="153" t="s">
        <v>551</v>
      </c>
      <c r="I2" s="155"/>
    </row>
    <row r="3" spans="1:9">
      <c r="A3" s="153" t="s">
        <v>182</v>
      </c>
      <c r="B3" s="155"/>
      <c r="C3" s="250" t="s">
        <v>149</v>
      </c>
      <c r="D3" s="250"/>
      <c r="E3" s="249"/>
      <c r="F3" s="74"/>
      <c r="G3" s="76" t="s">
        <v>205</v>
      </c>
      <c r="H3" s="153" t="s">
        <v>491</v>
      </c>
      <c r="I3" s="155"/>
    </row>
    <row r="4" spans="1:9">
      <c r="A4" s="210" t="s">
        <v>183</v>
      </c>
      <c r="B4" s="77" t="s">
        <v>184</v>
      </c>
      <c r="C4" s="251" t="s">
        <v>185</v>
      </c>
      <c r="D4" s="251"/>
      <c r="E4" s="249"/>
      <c r="F4" s="74"/>
      <c r="G4" s="76" t="s">
        <v>207</v>
      </c>
      <c r="H4" s="77" t="s">
        <v>492</v>
      </c>
      <c r="I4" s="77"/>
    </row>
    <row r="5" spans="1:9">
      <c r="A5" s="211"/>
      <c r="B5" s="77" t="s">
        <v>188</v>
      </c>
      <c r="C5" s="251" t="s">
        <v>19</v>
      </c>
      <c r="D5" s="251"/>
      <c r="E5" s="249"/>
      <c r="F5" s="74"/>
      <c r="G5" s="76" t="s">
        <v>209</v>
      </c>
      <c r="H5" s="77" t="s">
        <v>494</v>
      </c>
      <c r="I5" s="89" t="s">
        <v>552</v>
      </c>
    </row>
    <row r="6" spans="1:9">
      <c r="A6" s="211"/>
      <c r="B6" s="77" t="s">
        <v>212</v>
      </c>
      <c r="C6" s="75" t="s">
        <v>481</v>
      </c>
      <c r="D6" s="75" t="s">
        <v>553</v>
      </c>
      <c r="E6" s="73" t="s">
        <v>554</v>
      </c>
      <c r="F6" s="74"/>
      <c r="G6" s="78"/>
      <c r="H6" s="78"/>
      <c r="I6" s="90"/>
    </row>
    <row r="7" spans="1:9">
      <c r="A7" s="211"/>
      <c r="B7" s="77" t="s">
        <v>212</v>
      </c>
      <c r="C7" s="75" t="s">
        <v>555</v>
      </c>
      <c r="D7" s="75" t="s">
        <v>556</v>
      </c>
      <c r="E7" s="73" t="s">
        <v>557</v>
      </c>
      <c r="F7" s="74"/>
      <c r="G7" s="78"/>
      <c r="H7" s="78"/>
      <c r="I7" s="90"/>
    </row>
    <row r="8" spans="1:9">
      <c r="A8" s="211"/>
      <c r="B8" s="77" t="s">
        <v>212</v>
      </c>
      <c r="C8" s="75" t="s">
        <v>558</v>
      </c>
      <c r="D8" s="75" t="s">
        <v>556</v>
      </c>
      <c r="E8" s="73" t="s">
        <v>559</v>
      </c>
      <c r="F8" s="74"/>
      <c r="G8" s="74"/>
      <c r="H8" s="74"/>
      <c r="I8" s="74"/>
    </row>
    <row r="9" spans="1:9" ht="15.75" customHeight="1">
      <c r="A9" s="211"/>
      <c r="B9" s="77" t="s">
        <v>212</v>
      </c>
      <c r="C9" s="75" t="s">
        <v>560</v>
      </c>
      <c r="D9" s="75" t="s">
        <v>556</v>
      </c>
      <c r="E9" s="73" t="s">
        <v>561</v>
      </c>
      <c r="F9" s="74"/>
      <c r="G9" s="74"/>
      <c r="H9" s="74"/>
      <c r="I9" s="74"/>
    </row>
    <row r="10" spans="1:9" ht="15.75" customHeight="1">
      <c r="A10" s="212"/>
      <c r="B10" s="77" t="s">
        <v>200</v>
      </c>
      <c r="C10" s="251" t="s">
        <v>483</v>
      </c>
      <c r="D10" s="251"/>
      <c r="E10" s="249"/>
      <c r="F10" s="74"/>
      <c r="G10" s="74"/>
      <c r="H10" s="74"/>
      <c r="I10" s="74"/>
    </row>
    <row r="11" spans="1:9">
      <c r="A11" s="159" t="s">
        <v>217</v>
      </c>
      <c r="B11" s="79" t="s">
        <v>184</v>
      </c>
      <c r="C11" s="239" t="s">
        <v>218</v>
      </c>
      <c r="D11" s="239"/>
      <c r="E11" s="237"/>
    </row>
    <row r="12" spans="1:9">
      <c r="A12" s="160"/>
      <c r="B12" s="79" t="s">
        <v>188</v>
      </c>
      <c r="C12" s="239" t="s">
        <v>19</v>
      </c>
      <c r="D12" s="239"/>
      <c r="E12" s="237"/>
    </row>
    <row r="13" spans="1:9">
      <c r="A13" s="160"/>
      <c r="B13" s="79" t="s">
        <v>209</v>
      </c>
      <c r="C13" s="80" t="s">
        <v>227</v>
      </c>
      <c r="D13" s="239"/>
      <c r="E13" s="237"/>
    </row>
    <row r="14" spans="1:9" ht="15.75" customHeight="1">
      <c r="A14" s="206"/>
      <c r="B14" s="79" t="s">
        <v>200</v>
      </c>
      <c r="C14" s="239" t="s">
        <v>499</v>
      </c>
      <c r="D14" s="239"/>
      <c r="E14" s="237"/>
    </row>
    <row r="16" spans="1:9" s="37" customFormat="1">
      <c r="A16" s="72" t="s">
        <v>146</v>
      </c>
    </row>
    <row r="17" spans="1:9" ht="42" customHeight="1">
      <c r="A17" s="153" t="s">
        <v>6</v>
      </c>
      <c r="B17" s="155"/>
      <c r="C17" s="260" t="s">
        <v>562</v>
      </c>
      <c r="D17" s="260"/>
      <c r="E17" s="249"/>
      <c r="G17" s="80" t="s">
        <v>203</v>
      </c>
      <c r="H17" s="169" t="s">
        <v>563</v>
      </c>
      <c r="I17" s="170"/>
    </row>
    <row r="18" spans="1:9" ht="15.75" customHeight="1">
      <c r="A18" s="153" t="s">
        <v>182</v>
      </c>
      <c r="B18" s="155"/>
      <c r="C18" s="260" t="s">
        <v>145</v>
      </c>
      <c r="D18" s="260"/>
      <c r="E18" s="249"/>
      <c r="G18" s="81" t="s">
        <v>205</v>
      </c>
      <c r="H18" s="169" t="s">
        <v>564</v>
      </c>
      <c r="I18" s="170"/>
    </row>
    <row r="19" spans="1:9" ht="15.75" customHeight="1">
      <c r="A19" s="210" t="s">
        <v>183</v>
      </c>
      <c r="B19" s="77" t="s">
        <v>184</v>
      </c>
      <c r="C19" s="251" t="s">
        <v>185</v>
      </c>
      <c r="D19" s="251"/>
      <c r="E19" s="249"/>
      <c r="G19" s="81" t="s">
        <v>207</v>
      </c>
      <c r="H19" s="81" t="s">
        <v>293</v>
      </c>
      <c r="I19" s="79" t="s">
        <v>565</v>
      </c>
    </row>
    <row r="20" spans="1:9">
      <c r="A20" s="211"/>
      <c r="B20" s="77" t="s">
        <v>188</v>
      </c>
      <c r="C20" s="251" t="s">
        <v>19</v>
      </c>
      <c r="D20" s="251"/>
      <c r="E20" s="249"/>
      <c r="G20" s="81" t="s">
        <v>209</v>
      </c>
      <c r="H20" s="81" t="s">
        <v>494</v>
      </c>
      <c r="I20" s="79" t="s">
        <v>515</v>
      </c>
    </row>
    <row r="21" spans="1:9" ht="14.25">
      <c r="A21" s="211"/>
      <c r="B21" s="156" t="s">
        <v>212</v>
      </c>
      <c r="C21" s="83" t="s">
        <v>566</v>
      </c>
      <c r="D21" s="153" t="s">
        <v>567</v>
      </c>
      <c r="E21" s="252"/>
      <c r="G21" s="84"/>
      <c r="H21" s="84"/>
      <c r="I21" s="84"/>
    </row>
    <row r="22" spans="1:9">
      <c r="A22" s="211"/>
      <c r="B22" s="254"/>
      <c r="C22" s="75" t="s">
        <v>479</v>
      </c>
      <c r="D22" s="251" t="s">
        <v>568</v>
      </c>
      <c r="E22" s="249"/>
    </row>
    <row r="23" spans="1:9" ht="25.5" customHeight="1">
      <c r="A23" s="212"/>
      <c r="B23" s="77" t="s">
        <v>200</v>
      </c>
      <c r="C23" s="251" t="s">
        <v>516</v>
      </c>
      <c r="D23" s="251"/>
      <c r="E23" s="249"/>
    </row>
    <row r="24" spans="1:9">
      <c r="A24" s="213" t="s">
        <v>217</v>
      </c>
      <c r="B24" s="77" t="s">
        <v>184</v>
      </c>
      <c r="C24" s="251" t="s">
        <v>218</v>
      </c>
      <c r="D24" s="251"/>
      <c r="E24" s="249"/>
    </row>
    <row r="25" spans="1:9">
      <c r="A25" s="214"/>
      <c r="B25" s="77" t="s">
        <v>188</v>
      </c>
      <c r="C25" s="251" t="s">
        <v>19</v>
      </c>
      <c r="D25" s="251"/>
      <c r="E25" s="249"/>
    </row>
    <row r="26" spans="1:9">
      <c r="A26" s="214"/>
      <c r="B26" s="156" t="s">
        <v>209</v>
      </c>
      <c r="C26" s="75" t="s">
        <v>569</v>
      </c>
      <c r="D26" s="75" t="s">
        <v>220</v>
      </c>
      <c r="E26" s="73" t="s">
        <v>570</v>
      </c>
    </row>
    <row r="27" spans="1:9" ht="25.5" customHeight="1">
      <c r="A27" s="214"/>
      <c r="B27" s="254"/>
      <c r="C27" s="75" t="s">
        <v>571</v>
      </c>
      <c r="D27" s="251" t="s">
        <v>572</v>
      </c>
      <c r="E27" s="249"/>
    </row>
    <row r="28" spans="1:9" ht="25.5" customHeight="1">
      <c r="A28" s="215"/>
      <c r="B28" s="77" t="s">
        <v>200</v>
      </c>
      <c r="C28" s="251" t="s">
        <v>473</v>
      </c>
      <c r="D28" s="251"/>
      <c r="E28" s="249"/>
    </row>
    <row r="29" spans="1:9" ht="25.5" customHeight="1"/>
    <row r="30" spans="1:9">
      <c r="A30" s="72" t="s">
        <v>153</v>
      </c>
      <c r="B30" s="37"/>
      <c r="C30" s="37"/>
      <c r="D30" s="37"/>
      <c r="E30" s="37"/>
    </row>
    <row r="31" spans="1:9" ht="15">
      <c r="A31" s="153" t="s">
        <v>6</v>
      </c>
      <c r="B31" s="155"/>
      <c r="C31" s="248" t="s">
        <v>154</v>
      </c>
      <c r="D31" s="248"/>
      <c r="E31" s="249"/>
    </row>
    <row r="32" spans="1:9">
      <c r="A32" s="153" t="s">
        <v>182</v>
      </c>
      <c r="B32" s="155"/>
      <c r="C32" s="250" t="s">
        <v>152</v>
      </c>
      <c r="D32" s="250"/>
      <c r="E32" s="249"/>
    </row>
    <row r="33" spans="1:5">
      <c r="A33" s="210" t="s">
        <v>183</v>
      </c>
      <c r="B33" s="77" t="s">
        <v>184</v>
      </c>
      <c r="C33" s="251" t="s">
        <v>185</v>
      </c>
      <c r="D33" s="251"/>
      <c r="E33" s="249"/>
    </row>
    <row r="34" spans="1:5">
      <c r="A34" s="211"/>
      <c r="B34" s="77" t="s">
        <v>188</v>
      </c>
      <c r="C34" s="251" t="s">
        <v>19</v>
      </c>
      <c r="D34" s="251"/>
      <c r="E34" s="249"/>
    </row>
    <row r="35" spans="1:5">
      <c r="A35" s="211"/>
      <c r="B35" s="156" t="s">
        <v>212</v>
      </c>
      <c r="C35" s="82" t="s">
        <v>573</v>
      </c>
      <c r="D35" s="153" t="s">
        <v>574</v>
      </c>
      <c r="E35" s="235"/>
    </row>
    <row r="36" spans="1:5">
      <c r="A36" s="211"/>
      <c r="B36" s="158"/>
      <c r="C36" s="85" t="s">
        <v>575</v>
      </c>
      <c r="D36" s="251" t="s">
        <v>576</v>
      </c>
      <c r="E36" s="249"/>
    </row>
    <row r="37" spans="1:5">
      <c r="A37" s="212"/>
      <c r="B37" s="77" t="s">
        <v>200</v>
      </c>
      <c r="C37" s="251" t="s">
        <v>483</v>
      </c>
      <c r="D37" s="251"/>
      <c r="E37" s="249"/>
    </row>
    <row r="38" spans="1:5">
      <c r="A38" s="159" t="s">
        <v>217</v>
      </c>
      <c r="B38" s="79" t="s">
        <v>184</v>
      </c>
      <c r="C38" s="239" t="s">
        <v>218</v>
      </c>
      <c r="D38" s="239"/>
      <c r="E38" s="237"/>
    </row>
    <row r="39" spans="1:5">
      <c r="A39" s="160"/>
      <c r="B39" s="79" t="s">
        <v>188</v>
      </c>
      <c r="C39" s="239" t="s">
        <v>19</v>
      </c>
      <c r="D39" s="239"/>
      <c r="E39" s="237"/>
    </row>
    <row r="40" spans="1:5">
      <c r="A40" s="160"/>
      <c r="B40" s="79" t="s">
        <v>209</v>
      </c>
      <c r="C40" s="80" t="s">
        <v>227</v>
      </c>
      <c r="D40" s="239"/>
      <c r="E40" s="237"/>
    </row>
    <row r="41" spans="1:5">
      <c r="A41" s="206"/>
      <c r="B41" s="79" t="s">
        <v>200</v>
      </c>
      <c r="C41" s="239" t="s">
        <v>499</v>
      </c>
      <c r="D41" s="239"/>
      <c r="E41" s="237"/>
    </row>
    <row r="44" spans="1:5">
      <c r="A44" s="121" t="s">
        <v>857</v>
      </c>
      <c r="B44" s="122"/>
      <c r="C44" s="122"/>
      <c r="D44" s="122"/>
      <c r="E44" s="122"/>
    </row>
    <row r="45" spans="1:5" ht="15.75">
      <c r="A45" s="217" t="s">
        <v>6</v>
      </c>
      <c r="B45" s="218"/>
      <c r="C45" s="261" t="s">
        <v>577</v>
      </c>
      <c r="D45" s="262"/>
      <c r="E45" s="263"/>
    </row>
    <row r="46" spans="1:5">
      <c r="A46" s="217" t="s">
        <v>182</v>
      </c>
      <c r="B46" s="218"/>
      <c r="C46" s="220" t="s">
        <v>858</v>
      </c>
      <c r="D46" s="221"/>
      <c r="E46" s="222"/>
    </row>
    <row r="47" spans="1:5">
      <c r="A47" s="225" t="s">
        <v>183</v>
      </c>
      <c r="B47" s="124" t="s">
        <v>184</v>
      </c>
      <c r="C47" s="217" t="s">
        <v>185</v>
      </c>
      <c r="D47" s="224"/>
      <c r="E47" s="218"/>
    </row>
    <row r="48" spans="1:5">
      <c r="A48" s="226"/>
      <c r="B48" s="124" t="s">
        <v>188</v>
      </c>
      <c r="C48" s="217" t="s">
        <v>19</v>
      </c>
      <c r="D48" s="224"/>
      <c r="E48" s="218"/>
    </row>
    <row r="49" spans="1:5">
      <c r="A49" s="226"/>
      <c r="B49" s="264" t="s">
        <v>209</v>
      </c>
      <c r="C49" s="124" t="s">
        <v>469</v>
      </c>
      <c r="D49" s="124" t="s">
        <v>859</v>
      </c>
      <c r="E49" s="123" t="s">
        <v>578</v>
      </c>
    </row>
    <row r="50" spans="1:5">
      <c r="A50" s="226"/>
      <c r="B50" s="265"/>
      <c r="C50" s="124" t="s">
        <v>410</v>
      </c>
      <c r="D50" s="124" t="s">
        <v>339</v>
      </c>
      <c r="E50" s="123" t="s">
        <v>412</v>
      </c>
    </row>
    <row r="51" spans="1:5">
      <c r="A51" s="227"/>
      <c r="B51" s="124" t="s">
        <v>200</v>
      </c>
      <c r="C51" s="217" t="s">
        <v>860</v>
      </c>
      <c r="D51" s="224"/>
      <c r="E51" s="218"/>
    </row>
    <row r="52" spans="1:5">
      <c r="A52" s="229" t="s">
        <v>217</v>
      </c>
      <c r="B52" s="124" t="s">
        <v>184</v>
      </c>
      <c r="C52" s="217" t="s">
        <v>861</v>
      </c>
      <c r="D52" s="224"/>
      <c r="E52" s="218"/>
    </row>
    <row r="53" spans="1:5" ht="14.25" thickBot="1">
      <c r="A53" s="230"/>
      <c r="B53" s="124" t="s">
        <v>188</v>
      </c>
      <c r="C53" s="217" t="s">
        <v>19</v>
      </c>
      <c r="D53" s="224"/>
      <c r="E53" s="218"/>
    </row>
    <row r="54" spans="1:5" ht="14.25" thickBot="1">
      <c r="A54" s="230"/>
      <c r="B54" s="124"/>
      <c r="C54" s="124" t="s">
        <v>862</v>
      </c>
      <c r="D54" s="124" t="s">
        <v>339</v>
      </c>
      <c r="E54" s="124" t="s">
        <v>444</v>
      </c>
    </row>
    <row r="55" spans="1:5" ht="14.25" thickBot="1">
      <c r="A55" s="230"/>
      <c r="B55" s="124" t="s">
        <v>209</v>
      </c>
      <c r="C55" s="124" t="s">
        <v>863</v>
      </c>
      <c r="D55" s="124" t="s">
        <v>864</v>
      </c>
      <c r="E55" s="124" t="s">
        <v>865</v>
      </c>
    </row>
    <row r="56" spans="1:5" ht="14.25" thickBot="1">
      <c r="A56" s="231"/>
      <c r="B56" s="124" t="s">
        <v>200</v>
      </c>
      <c r="C56" s="217" t="s">
        <v>314</v>
      </c>
      <c r="D56" s="224"/>
      <c r="E56" s="218"/>
    </row>
    <row r="59" spans="1:5">
      <c r="A59" s="86" t="s">
        <v>159</v>
      </c>
      <c r="B59" s="37"/>
      <c r="C59" s="37"/>
      <c r="D59" s="37"/>
      <c r="E59" s="37"/>
    </row>
    <row r="60" spans="1:5" ht="15.75">
      <c r="A60" s="169" t="s">
        <v>6</v>
      </c>
      <c r="B60" s="170"/>
      <c r="C60" s="199" t="s">
        <v>579</v>
      </c>
      <c r="D60" s="200"/>
      <c r="E60" s="201"/>
    </row>
    <row r="61" spans="1:5">
      <c r="A61" s="169" t="s">
        <v>182</v>
      </c>
      <c r="B61" s="170"/>
      <c r="C61" s="165" t="s">
        <v>158</v>
      </c>
      <c r="D61" s="166"/>
      <c r="E61" s="167"/>
    </row>
    <row r="62" spans="1:5">
      <c r="A62" s="207" t="s">
        <v>183</v>
      </c>
      <c r="B62" s="79" t="s">
        <v>184</v>
      </c>
      <c r="C62" s="169" t="s">
        <v>185</v>
      </c>
      <c r="D62" s="172"/>
      <c r="E62" s="170"/>
    </row>
    <row r="63" spans="1:5">
      <c r="A63" s="208"/>
      <c r="B63" s="79" t="s">
        <v>188</v>
      </c>
      <c r="C63" s="169" t="s">
        <v>19</v>
      </c>
      <c r="D63" s="172"/>
      <c r="E63" s="170"/>
    </row>
    <row r="64" spans="1:5" ht="25.5">
      <c r="A64" s="208"/>
      <c r="B64" s="266" t="s">
        <v>209</v>
      </c>
      <c r="C64" s="79" t="s">
        <v>580</v>
      </c>
      <c r="D64" s="79" t="s">
        <v>220</v>
      </c>
      <c r="E64" s="87" t="s">
        <v>581</v>
      </c>
    </row>
    <row r="65" spans="1:7" ht="38.25">
      <c r="A65" s="208"/>
      <c r="B65" s="267"/>
      <c r="C65" s="79" t="s">
        <v>582</v>
      </c>
      <c r="D65" s="79" t="s">
        <v>220</v>
      </c>
      <c r="E65" s="87" t="s">
        <v>583</v>
      </c>
      <c r="G65" s="88"/>
    </row>
    <row r="66" spans="1:7" ht="51">
      <c r="A66" s="208"/>
      <c r="B66" s="267"/>
      <c r="C66" s="79" t="s">
        <v>584</v>
      </c>
      <c r="D66" s="79" t="s">
        <v>220</v>
      </c>
      <c r="E66" s="87" t="s">
        <v>585</v>
      </c>
      <c r="G66" s="88"/>
    </row>
    <row r="67" spans="1:7">
      <c r="A67" s="208"/>
      <c r="B67" s="267"/>
      <c r="C67" s="79" t="s">
        <v>586</v>
      </c>
      <c r="D67" s="79" t="s">
        <v>587</v>
      </c>
      <c r="E67" s="87" t="s">
        <v>588</v>
      </c>
      <c r="G67" s="88"/>
    </row>
    <row r="68" spans="1:7" ht="102">
      <c r="A68" s="208"/>
      <c r="B68" s="267"/>
      <c r="C68" s="79" t="s">
        <v>589</v>
      </c>
      <c r="D68" s="79" t="s">
        <v>220</v>
      </c>
      <c r="E68" s="87" t="s">
        <v>590</v>
      </c>
      <c r="G68" s="88"/>
    </row>
    <row r="69" spans="1:7" ht="63.75">
      <c r="A69" s="208"/>
      <c r="B69" s="267"/>
      <c r="C69" s="79" t="s">
        <v>591</v>
      </c>
      <c r="D69" s="79" t="s">
        <v>220</v>
      </c>
      <c r="E69" s="87" t="s">
        <v>592</v>
      </c>
    </row>
    <row r="70" spans="1:7" ht="63.75">
      <c r="A70" s="208"/>
      <c r="B70" s="267"/>
      <c r="C70" s="79" t="s">
        <v>593</v>
      </c>
      <c r="D70" s="79" t="s">
        <v>330</v>
      </c>
      <c r="E70" s="87" t="s">
        <v>594</v>
      </c>
    </row>
    <row r="71" spans="1:7" ht="51">
      <c r="A71" s="208"/>
      <c r="B71" s="267"/>
      <c r="C71" s="79" t="s">
        <v>595</v>
      </c>
      <c r="D71" s="79" t="s">
        <v>596</v>
      </c>
      <c r="E71" s="87" t="s">
        <v>597</v>
      </c>
    </row>
    <row r="72" spans="1:7" ht="75" customHeight="1">
      <c r="A72" s="208"/>
      <c r="B72" s="267"/>
      <c r="C72" s="79" t="s">
        <v>598</v>
      </c>
      <c r="D72" s="79" t="s">
        <v>599</v>
      </c>
      <c r="E72" s="87" t="s">
        <v>600</v>
      </c>
    </row>
    <row r="73" spans="1:7" ht="53.25" customHeight="1">
      <c r="A73" s="208"/>
      <c r="B73" s="267"/>
      <c r="C73" s="79" t="s">
        <v>601</v>
      </c>
      <c r="D73" s="79" t="s">
        <v>220</v>
      </c>
      <c r="E73" s="87" t="s">
        <v>602</v>
      </c>
    </row>
    <row r="74" spans="1:7" ht="133.5" customHeight="1">
      <c r="A74" s="208"/>
      <c r="B74" s="267"/>
      <c r="C74" s="79" t="s">
        <v>603</v>
      </c>
      <c r="D74" s="79" t="s">
        <v>604</v>
      </c>
      <c r="E74" s="87" t="s">
        <v>605</v>
      </c>
    </row>
    <row r="75" spans="1:7" ht="45.75" customHeight="1">
      <c r="A75" s="208"/>
      <c r="B75" s="267"/>
      <c r="C75" s="79" t="s">
        <v>606</v>
      </c>
      <c r="D75" s="79" t="s">
        <v>220</v>
      </c>
      <c r="E75" s="87" t="s">
        <v>607</v>
      </c>
    </row>
    <row r="76" spans="1:7">
      <c r="A76" s="208"/>
      <c r="B76" s="158"/>
      <c r="C76" s="79" t="s">
        <v>410</v>
      </c>
      <c r="D76" s="79" t="s">
        <v>542</v>
      </c>
      <c r="E76" s="87" t="s">
        <v>412</v>
      </c>
    </row>
    <row r="77" spans="1:7">
      <c r="A77" s="209"/>
      <c r="B77" s="79" t="s">
        <v>200</v>
      </c>
      <c r="C77" s="169" t="s">
        <v>314</v>
      </c>
      <c r="D77" s="172"/>
      <c r="E77" s="170"/>
    </row>
    <row r="78" spans="1:7">
      <c r="A78" s="159" t="s">
        <v>217</v>
      </c>
      <c r="B78" s="79" t="s">
        <v>184</v>
      </c>
      <c r="C78" s="169" t="s">
        <v>218</v>
      </c>
      <c r="D78" s="172"/>
      <c r="E78" s="170"/>
    </row>
    <row r="79" spans="1:7">
      <c r="A79" s="160"/>
      <c r="B79" s="79" t="s">
        <v>188</v>
      </c>
      <c r="C79" s="169" t="s">
        <v>19</v>
      </c>
      <c r="D79" s="172"/>
      <c r="E79" s="170"/>
    </row>
    <row r="80" spans="1:7" ht="25.5">
      <c r="A80" s="160"/>
      <c r="B80" s="79" t="s">
        <v>209</v>
      </c>
      <c r="C80" s="79" t="s">
        <v>608</v>
      </c>
      <c r="D80" s="79" t="s">
        <v>220</v>
      </c>
      <c r="E80" s="79" t="s">
        <v>609</v>
      </c>
    </row>
    <row r="81" spans="1:5">
      <c r="A81" s="206"/>
      <c r="B81" s="79" t="s">
        <v>200</v>
      </c>
      <c r="C81" s="169" t="s">
        <v>314</v>
      </c>
      <c r="D81" s="172"/>
      <c r="E81" s="170"/>
    </row>
    <row r="83" spans="1:5">
      <c r="A83" s="86" t="s">
        <v>162</v>
      </c>
      <c r="B83" s="37"/>
      <c r="C83" s="37"/>
      <c r="D83" s="37"/>
      <c r="E83" s="37"/>
    </row>
    <row r="84" spans="1:5" ht="15.75">
      <c r="A84" s="169" t="s">
        <v>6</v>
      </c>
      <c r="B84" s="170"/>
      <c r="C84" s="199" t="s">
        <v>610</v>
      </c>
      <c r="D84" s="200"/>
      <c r="E84" s="201"/>
    </row>
    <row r="85" spans="1:5">
      <c r="A85" s="169" t="s">
        <v>182</v>
      </c>
      <c r="B85" s="170"/>
      <c r="C85" s="165" t="s">
        <v>161</v>
      </c>
      <c r="D85" s="166"/>
      <c r="E85" s="167"/>
    </row>
    <row r="86" spans="1:5">
      <c r="A86" s="207" t="s">
        <v>183</v>
      </c>
      <c r="B86" s="79" t="s">
        <v>184</v>
      </c>
      <c r="C86" s="169" t="s">
        <v>185</v>
      </c>
      <c r="D86" s="172"/>
      <c r="E86" s="170"/>
    </row>
    <row r="87" spans="1:5">
      <c r="A87" s="208"/>
      <c r="B87" s="79" t="s">
        <v>188</v>
      </c>
      <c r="C87" s="169" t="s">
        <v>19</v>
      </c>
      <c r="D87" s="172"/>
      <c r="E87" s="170"/>
    </row>
    <row r="88" spans="1:5">
      <c r="A88" s="208"/>
      <c r="B88" s="91" t="s">
        <v>209</v>
      </c>
      <c r="C88" s="79" t="s">
        <v>611</v>
      </c>
      <c r="D88" s="79"/>
      <c r="E88" s="87"/>
    </row>
    <row r="89" spans="1:5">
      <c r="A89" s="209"/>
      <c r="B89" s="79" t="s">
        <v>200</v>
      </c>
      <c r="C89" s="169" t="s">
        <v>499</v>
      </c>
      <c r="D89" s="172"/>
      <c r="E89" s="170"/>
    </row>
    <row r="90" spans="1:5">
      <c r="A90" s="159" t="s">
        <v>217</v>
      </c>
      <c r="B90" s="79" t="s">
        <v>184</v>
      </c>
      <c r="C90" s="169" t="s">
        <v>218</v>
      </c>
      <c r="D90" s="172"/>
      <c r="E90" s="170"/>
    </row>
    <row r="91" spans="1:5">
      <c r="A91" s="160"/>
      <c r="B91" s="79" t="s">
        <v>188</v>
      </c>
      <c r="C91" s="169" t="s">
        <v>612</v>
      </c>
      <c r="D91" s="172"/>
      <c r="E91" s="170"/>
    </row>
    <row r="92" spans="1:5">
      <c r="A92" s="160"/>
      <c r="B92" s="79" t="s">
        <v>209</v>
      </c>
      <c r="C92" s="79" t="s">
        <v>584</v>
      </c>
      <c r="D92" s="79" t="s">
        <v>613</v>
      </c>
      <c r="E92" s="79" t="s">
        <v>614</v>
      </c>
    </row>
    <row r="93" spans="1:5">
      <c r="A93" s="206"/>
      <c r="B93" s="79" t="s">
        <v>200</v>
      </c>
      <c r="C93" s="169" t="s">
        <v>314</v>
      </c>
      <c r="D93" s="172"/>
      <c r="E93" s="170"/>
    </row>
    <row r="95" spans="1:5">
      <c r="A95" s="86" t="s">
        <v>165</v>
      </c>
      <c r="B95" s="37"/>
      <c r="C95" s="37"/>
      <c r="D95" s="37"/>
      <c r="E95" s="37"/>
    </row>
    <row r="96" spans="1:5" ht="15.75">
      <c r="A96" s="169" t="s">
        <v>6</v>
      </c>
      <c r="B96" s="170"/>
      <c r="C96" s="199" t="s">
        <v>615</v>
      </c>
      <c r="D96" s="200"/>
      <c r="E96" s="201"/>
    </row>
    <row r="97" spans="1:7">
      <c r="A97" s="169" t="s">
        <v>182</v>
      </c>
      <c r="B97" s="170"/>
      <c r="C97" s="165" t="s">
        <v>164</v>
      </c>
      <c r="D97" s="166"/>
      <c r="E97" s="167"/>
    </row>
    <row r="98" spans="1:7">
      <c r="A98" s="207" t="s">
        <v>183</v>
      </c>
      <c r="B98" s="79" t="s">
        <v>184</v>
      </c>
      <c r="C98" s="169" t="s">
        <v>185</v>
      </c>
      <c r="D98" s="172"/>
      <c r="E98" s="170"/>
    </row>
    <row r="99" spans="1:7">
      <c r="A99" s="208"/>
      <c r="B99" s="79" t="s">
        <v>188</v>
      </c>
      <c r="C99" s="169" t="s">
        <v>19</v>
      </c>
      <c r="D99" s="172"/>
      <c r="E99" s="170"/>
    </row>
    <row r="100" spans="1:7">
      <c r="A100" s="208"/>
      <c r="B100" s="79" t="s">
        <v>209</v>
      </c>
      <c r="C100" s="79" t="s">
        <v>584</v>
      </c>
      <c r="D100" s="79" t="s">
        <v>220</v>
      </c>
      <c r="E100" s="79" t="s">
        <v>616</v>
      </c>
    </row>
    <row r="101" spans="1:7">
      <c r="A101" s="209"/>
      <c r="B101" s="79" t="s">
        <v>200</v>
      </c>
      <c r="C101" s="169" t="s">
        <v>314</v>
      </c>
      <c r="D101" s="172"/>
      <c r="E101" s="170"/>
    </row>
    <row r="102" spans="1:7">
      <c r="A102" s="159" t="s">
        <v>217</v>
      </c>
      <c r="B102" s="79" t="s">
        <v>184</v>
      </c>
      <c r="C102" s="169" t="s">
        <v>218</v>
      </c>
      <c r="D102" s="172"/>
      <c r="E102" s="170"/>
    </row>
    <row r="103" spans="1:7">
      <c r="A103" s="160"/>
      <c r="B103" s="79" t="s">
        <v>188</v>
      </c>
      <c r="C103" s="169" t="s">
        <v>19</v>
      </c>
      <c r="D103" s="172"/>
      <c r="E103" s="170"/>
    </row>
    <row r="104" spans="1:7" ht="25.5">
      <c r="A104" s="160"/>
      <c r="B104" s="266" t="s">
        <v>209</v>
      </c>
      <c r="C104" s="79" t="s">
        <v>580</v>
      </c>
      <c r="D104" s="79" t="s">
        <v>220</v>
      </c>
      <c r="E104" s="87" t="s">
        <v>581</v>
      </c>
    </row>
    <row r="105" spans="1:7">
      <c r="A105" s="160"/>
      <c r="B105" s="267"/>
      <c r="C105" s="79" t="s">
        <v>586</v>
      </c>
      <c r="D105" s="79" t="s">
        <v>587</v>
      </c>
      <c r="E105" s="87" t="s">
        <v>588</v>
      </c>
      <c r="G105" s="88"/>
    </row>
    <row r="106" spans="1:7" ht="102">
      <c r="A106" s="160"/>
      <c r="B106" s="267"/>
      <c r="C106" s="79" t="s">
        <v>589</v>
      </c>
      <c r="D106" s="79" t="s">
        <v>220</v>
      </c>
      <c r="E106" s="87" t="s">
        <v>590</v>
      </c>
      <c r="G106" s="88"/>
    </row>
    <row r="107" spans="1:7" ht="63.75">
      <c r="A107" s="160"/>
      <c r="B107" s="267"/>
      <c r="C107" s="79" t="s">
        <v>591</v>
      </c>
      <c r="D107" s="79" t="s">
        <v>220</v>
      </c>
      <c r="E107" s="87" t="s">
        <v>592</v>
      </c>
    </row>
    <row r="108" spans="1:7" ht="63.75">
      <c r="A108" s="160"/>
      <c r="B108" s="267"/>
      <c r="C108" s="79" t="s">
        <v>593</v>
      </c>
      <c r="D108" s="79" t="s">
        <v>330</v>
      </c>
      <c r="E108" s="87" t="s">
        <v>594</v>
      </c>
    </row>
    <row r="109" spans="1:7" ht="51">
      <c r="A109" s="160"/>
      <c r="B109" s="267"/>
      <c r="C109" s="79" t="s">
        <v>595</v>
      </c>
      <c r="D109" s="79" t="s">
        <v>596</v>
      </c>
      <c r="E109" s="87" t="s">
        <v>597</v>
      </c>
    </row>
    <row r="110" spans="1:7" ht="75" customHeight="1">
      <c r="A110" s="160"/>
      <c r="B110" s="267"/>
      <c r="C110" s="79" t="s">
        <v>598</v>
      </c>
      <c r="D110" s="79" t="s">
        <v>599</v>
      </c>
      <c r="E110" s="87" t="s">
        <v>600</v>
      </c>
    </row>
    <row r="111" spans="1:7" ht="53.25" customHeight="1">
      <c r="A111" s="160"/>
      <c r="B111" s="267"/>
      <c r="C111" s="79" t="s">
        <v>601</v>
      </c>
      <c r="D111" s="79" t="s">
        <v>220</v>
      </c>
      <c r="E111" s="87" t="s">
        <v>602</v>
      </c>
    </row>
    <row r="112" spans="1:7" ht="133.5" customHeight="1">
      <c r="A112" s="160"/>
      <c r="B112" s="267"/>
      <c r="C112" s="79" t="s">
        <v>603</v>
      </c>
      <c r="D112" s="79" t="s">
        <v>604</v>
      </c>
      <c r="E112" s="87" t="s">
        <v>605</v>
      </c>
    </row>
    <row r="113" spans="1:5" ht="45.75" customHeight="1">
      <c r="A113" s="160"/>
      <c r="B113" s="267"/>
      <c r="C113" s="79" t="s">
        <v>606</v>
      </c>
      <c r="D113" s="79" t="s">
        <v>220</v>
      </c>
      <c r="E113" s="87" t="s">
        <v>607</v>
      </c>
    </row>
    <row r="114" spans="1:5">
      <c r="A114" s="160"/>
      <c r="B114" s="158"/>
      <c r="C114" s="79" t="s">
        <v>410</v>
      </c>
      <c r="D114" s="79" t="s">
        <v>542</v>
      </c>
      <c r="E114" s="87" t="s">
        <v>412</v>
      </c>
    </row>
    <row r="115" spans="1:5">
      <c r="A115" s="206"/>
      <c r="B115" s="79" t="s">
        <v>200</v>
      </c>
      <c r="C115" s="169" t="s">
        <v>314</v>
      </c>
      <c r="D115" s="172"/>
      <c r="E115" s="170"/>
    </row>
  </sheetData>
  <mergeCells count="101">
    <mergeCell ref="B104:B114"/>
    <mergeCell ref="C98:E98"/>
    <mergeCell ref="C99:E99"/>
    <mergeCell ref="C101:E101"/>
    <mergeCell ref="C102:E102"/>
    <mergeCell ref="C103:E103"/>
    <mergeCell ref="C115:E115"/>
    <mergeCell ref="A4:A10"/>
    <mergeCell ref="A11:A14"/>
    <mergeCell ref="A19:A23"/>
    <mergeCell ref="A24:A28"/>
    <mergeCell ref="A33:A37"/>
    <mergeCell ref="A38:A41"/>
    <mergeCell ref="A47:A51"/>
    <mergeCell ref="A52:A56"/>
    <mergeCell ref="A62:A77"/>
    <mergeCell ref="A78:A81"/>
    <mergeCell ref="A86:A89"/>
    <mergeCell ref="A90:A93"/>
    <mergeCell ref="A98:A101"/>
    <mergeCell ref="A102:A115"/>
    <mergeCell ref="B21:B22"/>
    <mergeCell ref="B26:B27"/>
    <mergeCell ref="B35:B36"/>
    <mergeCell ref="A97:B97"/>
    <mergeCell ref="C97:E97"/>
    <mergeCell ref="C62:E62"/>
    <mergeCell ref="C63:E63"/>
    <mergeCell ref="C77:E77"/>
    <mergeCell ref="C78:E78"/>
    <mergeCell ref="C79:E79"/>
    <mergeCell ref="C81:E81"/>
    <mergeCell ref="A84:B84"/>
    <mergeCell ref="C84:E84"/>
    <mergeCell ref="A85:B85"/>
    <mergeCell ref="C85:E85"/>
    <mergeCell ref="B64:B76"/>
    <mergeCell ref="C86:E86"/>
    <mergeCell ref="C87:E87"/>
    <mergeCell ref="C89:E89"/>
    <mergeCell ref="C90:E90"/>
    <mergeCell ref="C91:E91"/>
    <mergeCell ref="C93:E93"/>
    <mergeCell ref="A96:B96"/>
    <mergeCell ref="C96:E96"/>
    <mergeCell ref="C48:E48"/>
    <mergeCell ref="C51:E51"/>
    <mergeCell ref="C52:E52"/>
    <mergeCell ref="C53:E53"/>
    <mergeCell ref="C56:E56"/>
    <mergeCell ref="A60:B60"/>
    <mergeCell ref="C60:E60"/>
    <mergeCell ref="A61:B61"/>
    <mergeCell ref="C61:E61"/>
    <mergeCell ref="B49:B50"/>
    <mergeCell ref="C38:E38"/>
    <mergeCell ref="C39:E39"/>
    <mergeCell ref="D40:E40"/>
    <mergeCell ref="C41:E41"/>
    <mergeCell ref="A45:B45"/>
    <mergeCell ref="C45:E45"/>
    <mergeCell ref="A46:B46"/>
    <mergeCell ref="C46:E46"/>
    <mergeCell ref="C47:E47"/>
    <mergeCell ref="A31:B31"/>
    <mergeCell ref="C31:E31"/>
    <mergeCell ref="A32:B32"/>
    <mergeCell ref="C32:E32"/>
    <mergeCell ref="C33:E33"/>
    <mergeCell ref="C34:E34"/>
    <mergeCell ref="D35:E35"/>
    <mergeCell ref="D36:E36"/>
    <mergeCell ref="C37:E37"/>
    <mergeCell ref="C19:E19"/>
    <mergeCell ref="C20:E20"/>
    <mergeCell ref="D21:E21"/>
    <mergeCell ref="D22:E22"/>
    <mergeCell ref="C23:E23"/>
    <mergeCell ref="C24:E24"/>
    <mergeCell ref="C25:E25"/>
    <mergeCell ref="D27:E27"/>
    <mergeCell ref="C28:E28"/>
    <mergeCell ref="C11:E11"/>
    <mergeCell ref="C12:E12"/>
    <mergeCell ref="D13:E13"/>
    <mergeCell ref="C14:E14"/>
    <mergeCell ref="A17:B17"/>
    <mergeCell ref="C17:E17"/>
    <mergeCell ref="H17:I17"/>
    <mergeCell ref="A18:B18"/>
    <mergeCell ref="C18:E18"/>
    <mergeCell ref="H18:I18"/>
    <mergeCell ref="A2:B2"/>
    <mergeCell ref="C2:E2"/>
    <mergeCell ref="H2:I2"/>
    <mergeCell ref="A3:B3"/>
    <mergeCell ref="C3:E3"/>
    <mergeCell ref="H3:I3"/>
    <mergeCell ref="C4:E4"/>
    <mergeCell ref="C5:E5"/>
    <mergeCell ref="C10:E10"/>
  </mergeCells>
  <phoneticPr fontId="43" type="noConversion"/>
  <pageMargins left="0.69930555555555596" right="0.69930555555555596"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MU87"/>
  <sheetViews>
    <sheetView topLeftCell="A63" workbookViewId="0">
      <selection activeCell="A73" sqref="A73"/>
    </sheetView>
  </sheetViews>
  <sheetFormatPr defaultColWidth="4.25" defaultRowHeight="13.5"/>
  <sheetData>
    <row r="1" spans="1:56" s="37" customFormat="1">
      <c r="A1" s="40" t="s">
        <v>617</v>
      </c>
    </row>
    <row r="3" spans="1:56" s="38" customFormat="1" ht="75" customHeight="1">
      <c r="B3" s="268" t="s">
        <v>184</v>
      </c>
      <c r="C3" s="268"/>
      <c r="D3" s="268" t="s">
        <v>182</v>
      </c>
      <c r="E3" s="268"/>
      <c r="F3" s="268" t="s">
        <v>618</v>
      </c>
      <c r="G3" s="268"/>
      <c r="H3" s="268" t="s">
        <v>188</v>
      </c>
      <c r="I3" s="268"/>
      <c r="J3" s="269" t="s">
        <v>619</v>
      </c>
      <c r="K3" s="270"/>
      <c r="L3" s="270"/>
      <c r="M3" s="270"/>
      <c r="N3" s="270"/>
      <c r="O3" s="270"/>
      <c r="P3" s="270"/>
      <c r="Q3" s="271"/>
      <c r="R3" s="41" t="s">
        <v>620</v>
      </c>
      <c r="S3" s="268" t="s">
        <v>621</v>
      </c>
      <c r="T3" s="268"/>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row>
    <row r="4" spans="1:56">
      <c r="B4" s="42">
        <v>1</v>
      </c>
      <c r="C4" s="42">
        <v>2</v>
      </c>
      <c r="D4" s="43">
        <v>3</v>
      </c>
      <c r="E4" s="43">
        <v>4</v>
      </c>
      <c r="F4" s="43">
        <v>5</v>
      </c>
      <c r="G4" s="43">
        <v>6</v>
      </c>
      <c r="H4" s="43">
        <v>7</v>
      </c>
      <c r="I4" s="43">
        <v>8</v>
      </c>
      <c r="J4" s="43">
        <v>9</v>
      </c>
      <c r="K4" s="43">
        <v>10</v>
      </c>
      <c r="L4" s="43">
        <v>11</v>
      </c>
      <c r="M4" s="43">
        <v>12</v>
      </c>
      <c r="N4" s="43">
        <v>13</v>
      </c>
      <c r="O4" s="43">
        <v>14</v>
      </c>
      <c r="P4" s="43">
        <v>15</v>
      </c>
      <c r="Q4" s="43">
        <v>16</v>
      </c>
      <c r="R4" s="42">
        <v>17</v>
      </c>
      <c r="S4" s="42">
        <v>18</v>
      </c>
      <c r="T4" s="42">
        <v>19</v>
      </c>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row>
    <row r="6" spans="1:56" s="34" customFormat="1">
      <c r="A6" s="34" t="s">
        <v>622</v>
      </c>
      <c r="F6" s="34" t="s">
        <v>623</v>
      </c>
      <c r="H6" s="34" t="s">
        <v>6</v>
      </c>
      <c r="O6" s="34" t="s">
        <v>624</v>
      </c>
    </row>
    <row r="7" spans="1:56">
      <c r="A7" s="34" t="s">
        <v>184</v>
      </c>
      <c r="F7">
        <v>2</v>
      </c>
      <c r="H7" t="s">
        <v>625</v>
      </c>
      <c r="O7" t="s">
        <v>626</v>
      </c>
    </row>
    <row r="8" spans="1:56">
      <c r="A8" s="34" t="s">
        <v>182</v>
      </c>
      <c r="F8">
        <v>2</v>
      </c>
      <c r="H8" t="s">
        <v>627</v>
      </c>
    </row>
    <row r="9" spans="1:56">
      <c r="A9" s="34" t="s">
        <v>618</v>
      </c>
      <c r="F9">
        <v>2</v>
      </c>
      <c r="H9" t="s">
        <v>628</v>
      </c>
      <c r="O9" t="s">
        <v>629</v>
      </c>
    </row>
    <row r="10" spans="1:56">
      <c r="A10" s="34" t="s">
        <v>188</v>
      </c>
      <c r="F10">
        <v>2</v>
      </c>
      <c r="H10" t="s">
        <v>630</v>
      </c>
    </row>
    <row r="11" spans="1:56">
      <c r="A11" s="34" t="s">
        <v>631</v>
      </c>
      <c r="H11" t="s">
        <v>632</v>
      </c>
    </row>
    <row r="12" spans="1:56">
      <c r="A12" s="34" t="s">
        <v>620</v>
      </c>
      <c r="F12">
        <v>1</v>
      </c>
      <c r="H12" t="s">
        <v>633</v>
      </c>
      <c r="O12" t="s">
        <v>634</v>
      </c>
    </row>
    <row r="13" spans="1:56">
      <c r="A13" s="34" t="s">
        <v>621</v>
      </c>
      <c r="F13">
        <v>2</v>
      </c>
      <c r="H13" t="s">
        <v>635</v>
      </c>
      <c r="O13" t="s">
        <v>636</v>
      </c>
    </row>
    <row r="15" spans="1:56" s="37" customFormat="1">
      <c r="A15" s="37" t="s">
        <v>637</v>
      </c>
    </row>
    <row r="17" spans="1:59" s="38" customFormat="1" ht="75" customHeight="1">
      <c r="B17" s="268" t="s">
        <v>184</v>
      </c>
      <c r="C17" s="268"/>
      <c r="D17" s="268" t="s">
        <v>182</v>
      </c>
      <c r="E17" s="268"/>
      <c r="F17" s="268" t="s">
        <v>618</v>
      </c>
      <c r="G17" s="268"/>
      <c r="H17" s="268" t="s">
        <v>188</v>
      </c>
      <c r="I17" s="268"/>
      <c r="J17" s="269" t="s">
        <v>638</v>
      </c>
      <c r="K17" s="270"/>
      <c r="L17" s="270"/>
      <c r="M17" s="270"/>
      <c r="N17" s="270"/>
      <c r="O17" s="270"/>
      <c r="P17" s="270"/>
      <c r="Q17" s="270"/>
      <c r="R17" s="270"/>
      <c r="S17" s="270"/>
      <c r="T17" s="270"/>
      <c r="U17" s="271"/>
      <c r="V17" s="272" t="s">
        <v>639</v>
      </c>
      <c r="W17" s="270"/>
      <c r="X17" s="270"/>
      <c r="Y17" s="270"/>
      <c r="Z17" s="270"/>
      <c r="AA17" s="271"/>
      <c r="AB17" s="272" t="s">
        <v>195</v>
      </c>
      <c r="AC17" s="270"/>
      <c r="AD17" s="270"/>
      <c r="AE17" s="270"/>
      <c r="AF17" s="270"/>
      <c r="AG17" s="271"/>
      <c r="AH17" s="272" t="s">
        <v>640</v>
      </c>
      <c r="AI17" s="270"/>
      <c r="AJ17" s="270"/>
      <c r="AK17" s="270"/>
      <c r="AL17" s="270"/>
      <c r="AM17" s="271"/>
      <c r="AN17" s="269" t="s">
        <v>641</v>
      </c>
      <c r="AO17" s="270"/>
      <c r="AP17" s="270"/>
      <c r="AQ17" s="270"/>
      <c r="AR17" s="270"/>
      <c r="AS17" s="270"/>
      <c r="AT17" s="270"/>
      <c r="AU17" s="270"/>
      <c r="AV17" s="270"/>
      <c r="AW17" s="270"/>
      <c r="AX17" s="270"/>
      <c r="AY17" s="270"/>
      <c r="AZ17" s="270"/>
      <c r="BA17" s="270"/>
      <c r="BB17" s="270"/>
      <c r="BC17" s="270"/>
      <c r="BD17" s="271"/>
      <c r="BE17" s="41" t="s">
        <v>620</v>
      </c>
      <c r="BF17" s="268" t="s">
        <v>621</v>
      </c>
      <c r="BG17" s="268"/>
    </row>
    <row r="18" spans="1:59">
      <c r="B18" s="42">
        <v>1</v>
      </c>
      <c r="C18" s="42">
        <v>2</v>
      </c>
      <c r="D18" s="43">
        <v>3</v>
      </c>
      <c r="E18" s="43">
        <v>4</v>
      </c>
      <c r="F18" s="43">
        <v>5</v>
      </c>
      <c r="G18" s="43">
        <v>6</v>
      </c>
      <c r="H18" s="43">
        <v>7</v>
      </c>
      <c r="I18" s="43">
        <v>8</v>
      </c>
      <c r="J18" s="43">
        <v>9</v>
      </c>
      <c r="K18" s="43">
        <v>10</v>
      </c>
      <c r="L18" s="43"/>
      <c r="M18" s="43"/>
      <c r="N18" s="43"/>
      <c r="O18" s="43"/>
      <c r="P18" s="43"/>
      <c r="Q18" s="43"/>
      <c r="R18" s="43"/>
      <c r="S18" s="43"/>
      <c r="T18" s="43">
        <v>71</v>
      </c>
      <c r="U18" s="43">
        <v>72</v>
      </c>
      <c r="V18" s="43">
        <f>U18+1</f>
        <v>73</v>
      </c>
      <c r="W18" s="43">
        <f t="shared" ref="W18" si="0">V18+1</f>
        <v>74</v>
      </c>
      <c r="X18" s="43">
        <f t="shared" ref="X18:BD18" si="1">W18+1</f>
        <v>75</v>
      </c>
      <c r="Y18" s="43">
        <f t="shared" si="1"/>
        <v>76</v>
      </c>
      <c r="Z18" s="43">
        <f t="shared" si="1"/>
        <v>77</v>
      </c>
      <c r="AA18" s="43">
        <f t="shared" si="1"/>
        <v>78</v>
      </c>
      <c r="AB18" s="43">
        <f t="shared" si="1"/>
        <v>79</v>
      </c>
      <c r="AC18" s="43">
        <f t="shared" si="1"/>
        <v>80</v>
      </c>
      <c r="AD18" s="43">
        <f t="shared" si="1"/>
        <v>81</v>
      </c>
      <c r="AE18" s="43">
        <f t="shared" si="1"/>
        <v>82</v>
      </c>
      <c r="AF18" s="43">
        <f t="shared" si="1"/>
        <v>83</v>
      </c>
      <c r="AG18" s="43">
        <f t="shared" si="1"/>
        <v>84</v>
      </c>
      <c r="AH18" s="43">
        <f t="shared" si="1"/>
        <v>85</v>
      </c>
      <c r="AI18" s="43">
        <f t="shared" si="1"/>
        <v>86</v>
      </c>
      <c r="AJ18" s="43">
        <f t="shared" si="1"/>
        <v>87</v>
      </c>
      <c r="AK18" s="43">
        <f t="shared" si="1"/>
        <v>88</v>
      </c>
      <c r="AL18" s="43">
        <f t="shared" si="1"/>
        <v>89</v>
      </c>
      <c r="AM18" s="43">
        <f t="shared" si="1"/>
        <v>90</v>
      </c>
      <c r="AN18" s="43">
        <f t="shared" si="1"/>
        <v>91</v>
      </c>
      <c r="AO18" s="43">
        <f t="shared" si="1"/>
        <v>92</v>
      </c>
      <c r="AP18" s="43">
        <f t="shared" si="1"/>
        <v>93</v>
      </c>
      <c r="AQ18" s="43">
        <f t="shared" si="1"/>
        <v>94</v>
      </c>
      <c r="AR18" s="43">
        <f t="shared" si="1"/>
        <v>95</v>
      </c>
      <c r="AS18" s="43">
        <f t="shared" si="1"/>
        <v>96</v>
      </c>
      <c r="AT18" s="43">
        <f t="shared" si="1"/>
        <v>97</v>
      </c>
      <c r="AU18" s="43">
        <f t="shared" si="1"/>
        <v>98</v>
      </c>
      <c r="AV18" s="43">
        <f t="shared" si="1"/>
        <v>99</v>
      </c>
      <c r="AW18" s="43">
        <f t="shared" si="1"/>
        <v>100</v>
      </c>
      <c r="AX18" s="43">
        <f t="shared" si="1"/>
        <v>101</v>
      </c>
      <c r="AY18" s="43">
        <f t="shared" si="1"/>
        <v>102</v>
      </c>
      <c r="AZ18" s="43">
        <f t="shared" si="1"/>
        <v>103</v>
      </c>
      <c r="BA18" s="43">
        <f t="shared" si="1"/>
        <v>104</v>
      </c>
      <c r="BB18" s="43">
        <f t="shared" si="1"/>
        <v>105</v>
      </c>
      <c r="BC18" s="43">
        <f t="shared" si="1"/>
        <v>106</v>
      </c>
      <c r="BD18" s="43">
        <f t="shared" si="1"/>
        <v>107</v>
      </c>
      <c r="BE18" s="42">
        <v>108</v>
      </c>
      <c r="BF18" s="42">
        <v>109</v>
      </c>
      <c r="BG18" s="42">
        <v>110</v>
      </c>
    </row>
    <row r="20" spans="1:59" s="34" customFormat="1">
      <c r="A20" s="34" t="s">
        <v>622</v>
      </c>
      <c r="F20" s="34" t="s">
        <v>623</v>
      </c>
      <c r="H20" s="34" t="s">
        <v>6</v>
      </c>
      <c r="O20" s="34" t="s">
        <v>624</v>
      </c>
    </row>
    <row r="21" spans="1:59">
      <c r="A21" s="34" t="s">
        <v>184</v>
      </c>
      <c r="F21">
        <v>2</v>
      </c>
      <c r="H21" t="s">
        <v>625</v>
      </c>
      <c r="O21" t="s">
        <v>626</v>
      </c>
    </row>
    <row r="22" spans="1:59">
      <c r="A22" s="34" t="s">
        <v>182</v>
      </c>
      <c r="F22">
        <v>2</v>
      </c>
      <c r="H22" t="s">
        <v>627</v>
      </c>
      <c r="O22" t="s">
        <v>642</v>
      </c>
    </row>
    <row r="23" spans="1:59">
      <c r="A23" s="34" t="s">
        <v>618</v>
      </c>
      <c r="F23">
        <v>2</v>
      </c>
      <c r="H23" t="s">
        <v>628</v>
      </c>
      <c r="O23" t="s">
        <v>643</v>
      </c>
    </row>
    <row r="24" spans="1:59">
      <c r="A24" s="34" t="s">
        <v>188</v>
      </c>
      <c r="F24">
        <v>2</v>
      </c>
      <c r="H24" t="s">
        <v>630</v>
      </c>
      <c r="O24" t="s">
        <v>644</v>
      </c>
    </row>
    <row r="25" spans="1:59">
      <c r="A25" s="34" t="s">
        <v>190</v>
      </c>
      <c r="F25">
        <v>64</v>
      </c>
      <c r="H25" s="25" t="s">
        <v>645</v>
      </c>
    </row>
    <row r="26" spans="1:59">
      <c r="A26" s="34" t="s">
        <v>639</v>
      </c>
      <c r="F26">
        <v>6</v>
      </c>
      <c r="H26" s="25" t="s">
        <v>646</v>
      </c>
    </row>
    <row r="27" spans="1:59">
      <c r="A27" s="34" t="s">
        <v>195</v>
      </c>
      <c r="F27">
        <v>6</v>
      </c>
      <c r="H27" s="25" t="s">
        <v>195</v>
      </c>
    </row>
    <row r="28" spans="1:59">
      <c r="A28" s="34" t="s">
        <v>640</v>
      </c>
      <c r="F28">
        <v>6</v>
      </c>
      <c r="H28" s="25" t="s">
        <v>640</v>
      </c>
    </row>
    <row r="29" spans="1:59">
      <c r="A29" s="34" t="s">
        <v>647</v>
      </c>
      <c r="H29" s="25" t="s">
        <v>198</v>
      </c>
      <c r="O29" s="25" t="s">
        <v>648</v>
      </c>
    </row>
    <row r="30" spans="1:59">
      <c r="A30" s="34" t="s">
        <v>620</v>
      </c>
      <c r="F30">
        <v>1</v>
      </c>
      <c r="H30" t="s">
        <v>633</v>
      </c>
      <c r="O30" t="s">
        <v>634</v>
      </c>
    </row>
    <row r="31" spans="1:59">
      <c r="A31" s="34" t="s">
        <v>621</v>
      </c>
      <c r="F31">
        <v>2</v>
      </c>
      <c r="H31" t="s">
        <v>635</v>
      </c>
      <c r="O31" t="s">
        <v>636</v>
      </c>
    </row>
    <row r="33" spans="1:56" s="37" customFormat="1">
      <c r="A33" s="40" t="s">
        <v>649</v>
      </c>
    </row>
    <row r="34" spans="1:56">
      <c r="A34" s="25" t="s">
        <v>650</v>
      </c>
    </row>
    <row r="35" spans="1:56" s="38" customFormat="1" ht="75" customHeight="1">
      <c r="B35" s="268" t="s">
        <v>184</v>
      </c>
      <c r="C35" s="268"/>
      <c r="D35" s="268" t="s">
        <v>182</v>
      </c>
      <c r="E35" s="268"/>
      <c r="F35" s="268" t="s">
        <v>618</v>
      </c>
      <c r="G35" s="268"/>
      <c r="H35" s="268" t="s">
        <v>188</v>
      </c>
      <c r="I35" s="268"/>
      <c r="J35" s="273" t="s">
        <v>195</v>
      </c>
      <c r="K35" s="273"/>
      <c r="L35" s="273"/>
      <c r="M35" s="273"/>
      <c r="N35" s="273"/>
      <c r="O35" s="273"/>
      <c r="P35" s="273" t="s">
        <v>651</v>
      </c>
      <c r="Q35" s="268"/>
      <c r="R35" s="268"/>
      <c r="S35" s="268"/>
      <c r="T35" s="268"/>
      <c r="U35" s="268"/>
      <c r="V35" s="41" t="s">
        <v>620</v>
      </c>
      <c r="W35" s="268" t="s">
        <v>621</v>
      </c>
      <c r="X35" s="268"/>
      <c r="Y35" s="53"/>
      <c r="Z35" s="53"/>
      <c r="AA35" s="53"/>
      <c r="AB35" s="53"/>
      <c r="AF35" s="53"/>
      <c r="AG35" s="53"/>
      <c r="AH35" s="53"/>
      <c r="AI35" s="53"/>
      <c r="AJ35" s="53"/>
      <c r="AK35" s="53"/>
      <c r="AL35" s="53"/>
      <c r="AM35" s="53"/>
      <c r="AN35" s="53"/>
      <c r="AO35" s="53"/>
      <c r="AP35" s="53"/>
      <c r="AQ35" s="53"/>
      <c r="AR35" s="53"/>
      <c r="AS35" s="53"/>
      <c r="AT35" s="53"/>
      <c r="AU35" s="53"/>
      <c r="AV35" s="53"/>
      <c r="AW35" s="53"/>
      <c r="AX35" s="53"/>
      <c r="AY35" s="53"/>
      <c r="AZ35" s="53"/>
      <c r="BA35" s="53"/>
      <c r="BB35" s="53"/>
      <c r="BC35" s="53"/>
      <c r="BD35" s="53"/>
    </row>
    <row r="36" spans="1:56" s="39" customFormat="1" ht="15" customHeight="1">
      <c r="B36" s="44" t="str">
        <f>DEC2HEX(254,2)</f>
        <v>FE</v>
      </c>
      <c r="C36" s="44" t="str">
        <f t="shared" ref="C36" si="2">DEC2HEX(0,2)</f>
        <v>00</v>
      </c>
      <c r="D36" s="44" t="str">
        <f>DEC2HEX(1,2)</f>
        <v>01</v>
      </c>
      <c r="E36" s="44" t="str">
        <f>DEC2HEX(3,2)</f>
        <v>03</v>
      </c>
      <c r="F36" s="44" t="str">
        <f>DEC2HEX(0,2)</f>
        <v>00</v>
      </c>
      <c r="G36" s="44" t="str">
        <f>DEC2HEX(12,2)</f>
        <v>0C</v>
      </c>
      <c r="H36" s="44" t="str">
        <f>DEC2HEX(0,2)</f>
        <v>00</v>
      </c>
      <c r="I36" s="44" t="str">
        <f>DEC2HEX(0,2)</f>
        <v>00</v>
      </c>
      <c r="J36" s="44" t="str">
        <f>DEC2HEX(1,2)</f>
        <v>01</v>
      </c>
      <c r="K36" s="44" t="str">
        <f>DEC2HEX(2,2)</f>
        <v>02</v>
      </c>
      <c r="L36" s="44" t="str">
        <f>DEC2HEX(3,2)</f>
        <v>03</v>
      </c>
      <c r="M36" s="44" t="str">
        <f>DEC2HEX(4,2)</f>
        <v>04</v>
      </c>
      <c r="N36" s="44" t="str">
        <f>DEC2HEX(5,2)</f>
        <v>05</v>
      </c>
      <c r="O36" s="44" t="str">
        <f>DEC2HEX(6,2)</f>
        <v>06</v>
      </c>
      <c r="P36" s="44" t="str">
        <f>DEC2HEX(254,2)</f>
        <v>FE</v>
      </c>
      <c r="Q36" s="44" t="str">
        <f>DEC2HEX(253,2)</f>
        <v>FD</v>
      </c>
      <c r="R36" s="44" t="str">
        <f>DEC2HEX(252,2)</f>
        <v>FC</v>
      </c>
      <c r="S36" s="44" t="str">
        <f>DEC2HEX(251,2)</f>
        <v>FB</v>
      </c>
      <c r="T36" s="44" t="str">
        <f>DEC2HEX(250,2)</f>
        <v>FA</v>
      </c>
      <c r="U36" s="44" t="str">
        <f>DEC2HEX(249,2)</f>
        <v>F9</v>
      </c>
      <c r="V36" s="44" t="str">
        <f>DEC2HEX(14,2)</f>
        <v>0E</v>
      </c>
      <c r="W36" s="44" t="str">
        <f>DEC2HEX(0,2)</f>
        <v>00</v>
      </c>
      <c r="X36" s="44" t="str">
        <f>DEC2HEX(255,2)</f>
        <v>FF</v>
      </c>
      <c r="Y36" s="56"/>
      <c r="Z36" s="56"/>
      <c r="AA36" s="56"/>
      <c r="AB36" s="56"/>
      <c r="AF36" s="56"/>
      <c r="AG36" s="56"/>
      <c r="AH36" s="56"/>
      <c r="AI36" s="56"/>
      <c r="AJ36" s="56"/>
      <c r="AK36" s="56"/>
      <c r="AL36" s="56"/>
      <c r="AM36" s="56"/>
      <c r="AN36" s="56"/>
      <c r="AO36" s="56"/>
      <c r="AP36" s="56"/>
      <c r="AQ36" s="56"/>
      <c r="AR36" s="56"/>
      <c r="AS36" s="56"/>
      <c r="AT36" s="56"/>
      <c r="AU36" s="56"/>
      <c r="AV36" s="56"/>
      <c r="AW36" s="56"/>
      <c r="AX36" s="56"/>
      <c r="AY36" s="56"/>
      <c r="AZ36" s="56"/>
      <c r="BA36" s="56"/>
      <c r="BB36" s="56"/>
      <c r="BC36" s="56"/>
      <c r="BD36" s="56"/>
    </row>
    <row r="37" spans="1:56">
      <c r="B37" s="42">
        <v>1</v>
      </c>
      <c r="C37" s="42">
        <v>2</v>
      </c>
      <c r="D37" s="43">
        <v>3</v>
      </c>
      <c r="E37" s="43">
        <v>4</v>
      </c>
      <c r="F37" s="43">
        <v>5</v>
      </c>
      <c r="G37" s="43">
        <v>6</v>
      </c>
      <c r="H37" s="43">
        <v>7</v>
      </c>
      <c r="I37" s="43">
        <v>8</v>
      </c>
      <c r="J37" s="43">
        <v>9</v>
      </c>
      <c r="K37" s="43">
        <v>10</v>
      </c>
      <c r="L37" s="43">
        <v>11</v>
      </c>
      <c r="M37" s="43">
        <v>12</v>
      </c>
      <c r="N37" s="43">
        <v>13</v>
      </c>
      <c r="O37" s="43">
        <v>14</v>
      </c>
      <c r="P37" s="43">
        <v>15</v>
      </c>
      <c r="Q37" s="43">
        <v>16</v>
      </c>
      <c r="R37" s="43">
        <v>17</v>
      </c>
      <c r="S37" s="43">
        <v>18</v>
      </c>
      <c r="T37" s="43">
        <v>19</v>
      </c>
      <c r="U37" s="43">
        <v>20</v>
      </c>
      <c r="V37" s="42">
        <v>21</v>
      </c>
      <c r="W37" s="42">
        <v>22</v>
      </c>
      <c r="X37" s="42">
        <v>23</v>
      </c>
      <c r="Y37" s="46"/>
      <c r="Z37" s="46"/>
      <c r="AA37" s="46"/>
      <c r="AB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row>
    <row r="38" spans="1:56">
      <c r="B38" s="45"/>
      <c r="C38" s="45"/>
      <c r="D38" s="46"/>
      <c r="E38" s="46"/>
      <c r="F38" s="46"/>
      <c r="G38" s="46"/>
      <c r="H38" s="46"/>
      <c r="I38" s="46"/>
      <c r="J38" s="46"/>
      <c r="K38" s="46"/>
      <c r="L38" s="46"/>
      <c r="M38" s="46"/>
      <c r="N38" s="46"/>
      <c r="O38" s="46"/>
      <c r="P38" s="46"/>
      <c r="Q38" s="46"/>
      <c r="R38" s="46"/>
      <c r="S38" s="46"/>
      <c r="T38" s="46"/>
      <c r="U38" s="46"/>
      <c r="V38" s="45"/>
      <c r="W38" s="45"/>
      <c r="X38" s="45"/>
      <c r="Y38" s="46"/>
      <c r="Z38" s="46"/>
      <c r="AA38" s="46"/>
      <c r="AB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row>
    <row r="39" spans="1:56">
      <c r="A39" s="25" t="s">
        <v>652</v>
      </c>
    </row>
    <row r="40" spans="1:56" s="38" customFormat="1" ht="75" customHeight="1">
      <c r="B40" s="268" t="s">
        <v>184</v>
      </c>
      <c r="C40" s="268"/>
      <c r="D40" s="268" t="s">
        <v>182</v>
      </c>
      <c r="E40" s="268"/>
      <c r="F40" s="268" t="s">
        <v>618</v>
      </c>
      <c r="G40" s="268"/>
      <c r="H40" s="268" t="s">
        <v>188</v>
      </c>
      <c r="I40" s="268"/>
      <c r="J40" s="47" t="s">
        <v>219</v>
      </c>
      <c r="K40" s="41" t="s">
        <v>620</v>
      </c>
      <c r="L40" s="268" t="s">
        <v>621</v>
      </c>
      <c r="M40" s="268"/>
      <c r="N40" s="49"/>
      <c r="O40" s="49"/>
      <c r="P40" s="49"/>
      <c r="Q40" s="53"/>
      <c r="R40" s="53"/>
      <c r="S40" s="53"/>
      <c r="T40" s="53"/>
      <c r="U40" s="53"/>
      <c r="Y40" s="53"/>
      <c r="Z40" s="53"/>
      <c r="AA40" s="53"/>
      <c r="AB40" s="53"/>
      <c r="AF40" s="53"/>
      <c r="AG40" s="53"/>
      <c r="AH40" s="53"/>
      <c r="AI40" s="53"/>
      <c r="AJ40" s="53"/>
      <c r="AK40" s="53"/>
      <c r="AL40" s="53"/>
      <c r="AM40" s="53"/>
      <c r="AN40" s="53"/>
      <c r="AO40" s="53"/>
      <c r="AP40" s="53"/>
      <c r="AQ40" s="53"/>
      <c r="AR40" s="53"/>
      <c r="AS40" s="53"/>
      <c r="AT40" s="53"/>
      <c r="AU40" s="53"/>
      <c r="AV40" s="53"/>
      <c r="AW40" s="53"/>
      <c r="AX40" s="53"/>
      <c r="AY40" s="53"/>
      <c r="AZ40" s="53"/>
      <c r="BA40" s="53"/>
      <c r="BB40" s="53"/>
      <c r="BC40" s="53"/>
      <c r="BD40" s="53"/>
    </row>
    <row r="41" spans="1:56" s="39" customFormat="1" ht="15" customHeight="1">
      <c r="B41" s="44" t="str">
        <f>DEC2HEX(254,2)</f>
        <v>FE</v>
      </c>
      <c r="C41" s="44" t="str">
        <f t="shared" ref="C41" si="3">DEC2HEX(1,2)</f>
        <v>01</v>
      </c>
      <c r="D41" s="44" t="str">
        <f>DEC2HEX(1,2)</f>
        <v>01</v>
      </c>
      <c r="E41" s="44" t="str">
        <f>DEC2HEX(3,2)</f>
        <v>03</v>
      </c>
      <c r="F41" s="44" t="str">
        <f t="shared" ref="F41" si="4">DEC2HEX(0,2)</f>
        <v>00</v>
      </c>
      <c r="G41" s="44" t="str">
        <f>DEC2HEX(1,2)</f>
        <v>01</v>
      </c>
      <c r="H41" s="44" t="str">
        <f>DEC2HEX(0,2)</f>
        <v>00</v>
      </c>
      <c r="I41" s="44" t="str">
        <f>DEC2HEX(0,2)</f>
        <v>00</v>
      </c>
      <c r="J41" s="44" t="str">
        <f>DEC2HEX(1,2)</f>
        <v>01</v>
      </c>
      <c r="K41" s="44" t="str">
        <f>DEC2HEX(2,2)</f>
        <v>02</v>
      </c>
      <c r="L41" s="44" t="str">
        <f>DEC2HEX(0,2)</f>
        <v>00</v>
      </c>
      <c r="M41" s="44" t="str">
        <f>DEC2HEX(255,2)</f>
        <v>FF</v>
      </c>
      <c r="N41" s="50"/>
      <c r="O41" s="50"/>
      <c r="P41" s="50"/>
      <c r="Q41" s="50"/>
      <c r="R41" s="50"/>
      <c r="S41" s="50"/>
      <c r="T41" s="50"/>
      <c r="U41" s="50"/>
      <c r="Y41" s="56"/>
      <c r="Z41" s="56"/>
      <c r="AA41" s="56"/>
      <c r="AB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row>
    <row r="42" spans="1:56">
      <c r="B42" s="42">
        <v>1</v>
      </c>
      <c r="C42" s="42">
        <v>2</v>
      </c>
      <c r="D42" s="43">
        <v>3</v>
      </c>
      <c r="E42" s="43">
        <v>4</v>
      </c>
      <c r="F42" s="43">
        <v>5</v>
      </c>
      <c r="G42" s="43">
        <v>6</v>
      </c>
      <c r="H42" s="43">
        <v>7</v>
      </c>
      <c r="I42" s="43">
        <v>8</v>
      </c>
      <c r="J42" s="43">
        <v>9</v>
      </c>
      <c r="K42" s="42">
        <v>10</v>
      </c>
      <c r="L42" s="42">
        <v>11</v>
      </c>
      <c r="M42" s="42">
        <v>12</v>
      </c>
      <c r="N42" s="46"/>
      <c r="O42" s="46"/>
      <c r="P42" s="46"/>
      <c r="Q42" s="46"/>
      <c r="R42" s="46"/>
      <c r="S42" s="46"/>
      <c r="T42" s="46"/>
      <c r="U42" s="46"/>
      <c r="Y42" s="46"/>
      <c r="Z42" s="46"/>
      <c r="AA42" s="46"/>
      <c r="AB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row>
    <row r="44" spans="1:56">
      <c r="A44" s="25" t="s">
        <v>653</v>
      </c>
    </row>
    <row r="45" spans="1:56" s="38" customFormat="1" ht="75" customHeight="1">
      <c r="B45" s="268" t="s">
        <v>184</v>
      </c>
      <c r="C45" s="268"/>
      <c r="D45" s="268" t="s">
        <v>182</v>
      </c>
      <c r="E45" s="268"/>
      <c r="F45" s="268" t="s">
        <v>618</v>
      </c>
      <c r="G45" s="268"/>
      <c r="H45" s="268" t="s">
        <v>188</v>
      </c>
      <c r="I45" s="268"/>
      <c r="J45" s="48" t="s">
        <v>219</v>
      </c>
      <c r="K45" s="269" t="s">
        <v>654</v>
      </c>
      <c r="L45" s="274"/>
      <c r="M45" s="48" t="s">
        <v>655</v>
      </c>
      <c r="N45" s="41" t="s">
        <v>620</v>
      </c>
      <c r="O45" s="272" t="s">
        <v>621</v>
      </c>
      <c r="P45" s="271"/>
      <c r="R45" s="54"/>
      <c r="S45" s="54"/>
      <c r="T45" s="54"/>
      <c r="U45" s="54"/>
      <c r="Y45" s="53"/>
      <c r="Z45" s="53"/>
      <c r="AA45" s="53"/>
      <c r="AB45" s="53"/>
      <c r="AF45" s="53"/>
      <c r="AG45" s="53"/>
      <c r="AH45" s="53"/>
      <c r="AI45" s="53"/>
      <c r="AJ45" s="53"/>
      <c r="AK45" s="53"/>
      <c r="AL45" s="53"/>
      <c r="AM45" s="53"/>
      <c r="AN45" s="53"/>
      <c r="AO45" s="53"/>
      <c r="AP45" s="53"/>
      <c r="AQ45" s="53"/>
      <c r="AR45" s="53"/>
      <c r="AS45" s="53"/>
      <c r="AT45" s="53"/>
      <c r="AU45" s="53"/>
      <c r="AV45" s="53"/>
      <c r="AW45" s="53"/>
      <c r="AX45" s="53"/>
      <c r="AY45" s="53"/>
      <c r="AZ45" s="53"/>
      <c r="BA45" s="53"/>
      <c r="BB45" s="53"/>
      <c r="BC45" s="53"/>
      <c r="BD45" s="53"/>
    </row>
    <row r="46" spans="1:56" s="39" customFormat="1" ht="15" customHeight="1">
      <c r="B46" s="44" t="str">
        <f>DEC2HEX(254,2)</f>
        <v>FE</v>
      </c>
      <c r="C46" s="44" t="str">
        <f t="shared" ref="C46" si="5">DEC2HEX(0,2)</f>
        <v>00</v>
      </c>
      <c r="D46" s="44" t="str">
        <f>DEC2HEX(0,2)</f>
        <v>00</v>
      </c>
      <c r="E46" s="44" t="str">
        <f>DEC2HEX(0,2)</f>
        <v>00</v>
      </c>
      <c r="F46" s="44" t="str">
        <f>DEC2HEX(0,2)</f>
        <v>00</v>
      </c>
      <c r="G46" s="44" t="str">
        <f>DEC2HEX(4,2)</f>
        <v>04</v>
      </c>
      <c r="H46" s="44" t="str">
        <f t="shared" ref="H46" si="6">DEC2HEX(0,2)</f>
        <v>00</v>
      </c>
      <c r="I46" s="44" t="str">
        <f>DEC2HEX(0,2)</f>
        <v>00</v>
      </c>
      <c r="J46" s="44" t="str">
        <f>DEC2HEX(1,2)</f>
        <v>01</v>
      </c>
      <c r="K46" s="44" t="str">
        <f>DEC2HEX(15,2)</f>
        <v>0F</v>
      </c>
      <c r="L46" s="44" t="str">
        <f>DEC2HEX(213,2)</f>
        <v>D5</v>
      </c>
      <c r="M46" s="44" t="str">
        <f>DEC2HEX(0,2)</f>
        <v>00</v>
      </c>
      <c r="N46" s="44" t="str">
        <f>DEC2HEX(BIN2DEC(11011111),2)</f>
        <v>DF</v>
      </c>
      <c r="O46" s="44" t="str">
        <f>DEC2HEX(0,2)</f>
        <v>00</v>
      </c>
      <c r="P46" s="44" t="str">
        <f>DEC2HEX(255,2)</f>
        <v>FF</v>
      </c>
      <c r="R46" s="55"/>
      <c r="S46" s="55"/>
      <c r="T46" s="55"/>
      <c r="U46" s="55"/>
      <c r="Y46" s="56"/>
      <c r="Z46" s="56"/>
      <c r="AA46" s="56"/>
      <c r="AB46" s="56"/>
      <c r="AF46" s="56"/>
      <c r="AG46" s="56"/>
      <c r="AH46" s="56"/>
      <c r="AI46" s="56"/>
      <c r="AJ46" s="56"/>
      <c r="AK46" s="56"/>
      <c r="AL46" s="56"/>
      <c r="AM46" s="56"/>
      <c r="AN46" s="56"/>
      <c r="AO46" s="56"/>
      <c r="AP46" s="56"/>
      <c r="AQ46" s="56"/>
      <c r="AR46" s="56"/>
      <c r="AS46" s="56"/>
      <c r="AT46" s="56"/>
      <c r="AU46" s="56"/>
      <c r="AV46" s="56"/>
      <c r="AW46" s="56"/>
      <c r="AX46" s="56"/>
      <c r="AY46" s="56"/>
      <c r="AZ46" s="56"/>
      <c r="BA46" s="56"/>
      <c r="BB46" s="56"/>
      <c r="BC46" s="56"/>
      <c r="BD46" s="56"/>
    </row>
    <row r="47" spans="1:56">
      <c r="B47" s="42">
        <v>1</v>
      </c>
      <c r="C47" s="42">
        <v>2</v>
      </c>
      <c r="D47" s="43">
        <v>3</v>
      </c>
      <c r="E47" s="43">
        <v>4</v>
      </c>
      <c r="F47" s="43">
        <v>5</v>
      </c>
      <c r="G47" s="43">
        <v>6</v>
      </c>
      <c r="H47" s="43">
        <v>7</v>
      </c>
      <c r="I47" s="43">
        <v>8</v>
      </c>
      <c r="J47" s="43">
        <v>9</v>
      </c>
      <c r="K47" s="43">
        <v>10</v>
      </c>
      <c r="L47" s="43">
        <v>11</v>
      </c>
      <c r="M47" s="43">
        <v>12</v>
      </c>
      <c r="N47" s="42">
        <v>13</v>
      </c>
      <c r="O47" s="42">
        <v>14</v>
      </c>
      <c r="P47" s="42">
        <v>15</v>
      </c>
      <c r="R47" s="46"/>
      <c r="S47" s="46"/>
      <c r="T47" s="46"/>
      <c r="U47" s="46"/>
      <c r="Y47" s="46"/>
      <c r="Z47" s="46"/>
      <c r="AA47" s="46"/>
      <c r="AB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row>
    <row r="49" spans="1:56">
      <c r="A49" s="25" t="s">
        <v>656</v>
      </c>
    </row>
    <row r="50" spans="1:56" s="38" customFormat="1" ht="75" customHeight="1">
      <c r="B50" s="268" t="s">
        <v>184</v>
      </c>
      <c r="C50" s="268"/>
      <c r="D50" s="268" t="s">
        <v>182</v>
      </c>
      <c r="E50" s="268"/>
      <c r="F50" s="268" t="s">
        <v>618</v>
      </c>
      <c r="G50" s="268"/>
      <c r="H50" s="268" t="s">
        <v>188</v>
      </c>
      <c r="I50" s="268"/>
      <c r="J50" s="41" t="s">
        <v>620</v>
      </c>
      <c r="K50" s="272" t="s">
        <v>621</v>
      </c>
      <c r="L50" s="271"/>
      <c r="O50" s="49"/>
      <c r="P50" s="49"/>
      <c r="Q50" s="53"/>
      <c r="R50" s="53"/>
      <c r="S50" s="53"/>
      <c r="T50" s="53"/>
      <c r="U50" s="53"/>
      <c r="Y50" s="53"/>
      <c r="Z50" s="53"/>
      <c r="AA50" s="53"/>
      <c r="AB50" s="53"/>
      <c r="AF50" s="53"/>
      <c r="AG50" s="53"/>
      <c r="AH50" s="53"/>
      <c r="AI50" s="53"/>
      <c r="AJ50" s="53"/>
      <c r="AK50" s="53"/>
      <c r="AL50" s="53"/>
      <c r="AM50" s="53"/>
      <c r="AN50" s="53"/>
      <c r="AO50" s="53"/>
      <c r="AP50" s="53"/>
      <c r="AQ50" s="53"/>
      <c r="AR50" s="53"/>
      <c r="AS50" s="53"/>
      <c r="AT50" s="53"/>
      <c r="AU50" s="53"/>
      <c r="AV50" s="53"/>
      <c r="AW50" s="53"/>
      <c r="AX50" s="53"/>
      <c r="AY50" s="53"/>
      <c r="AZ50" s="53"/>
      <c r="BA50" s="53"/>
      <c r="BB50" s="53"/>
      <c r="BC50" s="53"/>
      <c r="BD50" s="53"/>
    </row>
    <row r="51" spans="1:56" s="39" customFormat="1" ht="15" customHeight="1">
      <c r="B51" s="44" t="str">
        <f>DEC2HEX(254,2)</f>
        <v>FE</v>
      </c>
      <c r="C51" s="44" t="str">
        <f>DEC2HEX(1,2)</f>
        <v>01</v>
      </c>
      <c r="D51" s="44" t="str">
        <f t="shared" ref="D51" si="7">DEC2HEX(0,2)</f>
        <v>00</v>
      </c>
      <c r="E51" s="44" t="str">
        <f t="shared" ref="E51:K51" si="8">DEC2HEX(0,2)</f>
        <v>00</v>
      </c>
      <c r="F51" s="44" t="str">
        <f t="shared" si="8"/>
        <v>00</v>
      </c>
      <c r="G51" s="44" t="str">
        <f t="shared" si="8"/>
        <v>00</v>
      </c>
      <c r="H51" s="44" t="str">
        <f t="shared" si="8"/>
        <v>00</v>
      </c>
      <c r="I51" s="44" t="str">
        <f t="shared" si="8"/>
        <v>00</v>
      </c>
      <c r="J51" s="44" t="str">
        <f t="shared" si="8"/>
        <v>00</v>
      </c>
      <c r="K51" s="44" t="str">
        <f t="shared" si="8"/>
        <v>00</v>
      </c>
      <c r="L51" s="44" t="str">
        <f>DEC2HEX(255,2)</f>
        <v>FF</v>
      </c>
      <c r="O51" s="50"/>
      <c r="P51" s="50"/>
      <c r="Q51" s="50"/>
      <c r="R51" s="50"/>
      <c r="S51" s="50"/>
      <c r="T51" s="50"/>
      <c r="U51" s="50"/>
      <c r="Y51" s="56"/>
      <c r="Z51" s="56"/>
      <c r="AA51" s="56"/>
      <c r="AB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c r="BC51" s="56"/>
      <c r="BD51" s="56"/>
    </row>
    <row r="52" spans="1:56">
      <c r="B52" s="42">
        <v>1</v>
      </c>
      <c r="C52" s="42">
        <v>2</v>
      </c>
      <c r="D52" s="43">
        <v>3</v>
      </c>
      <c r="E52" s="43">
        <v>4</v>
      </c>
      <c r="F52" s="43">
        <v>5</v>
      </c>
      <c r="G52" s="43">
        <v>6</v>
      </c>
      <c r="H52" s="43">
        <v>7</v>
      </c>
      <c r="I52" s="43">
        <v>8</v>
      </c>
      <c r="J52" s="42">
        <v>9</v>
      </c>
      <c r="K52" s="42">
        <v>10</v>
      </c>
      <c r="L52" s="42">
        <v>11</v>
      </c>
      <c r="O52" s="46"/>
      <c r="P52" s="46"/>
      <c r="Q52" s="46"/>
      <c r="R52" s="46"/>
      <c r="S52" s="46"/>
      <c r="T52" s="46"/>
      <c r="U52" s="46"/>
      <c r="Y52" s="46"/>
      <c r="Z52" s="46"/>
      <c r="AA52" s="46"/>
      <c r="AB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row>
    <row r="54" spans="1:56">
      <c r="A54" s="25" t="s">
        <v>657</v>
      </c>
    </row>
    <row r="55" spans="1:56" s="38" customFormat="1" ht="75" customHeight="1">
      <c r="B55" s="268" t="s">
        <v>184</v>
      </c>
      <c r="C55" s="268"/>
      <c r="D55" s="268" t="s">
        <v>182</v>
      </c>
      <c r="E55" s="268"/>
      <c r="F55" s="268" t="s">
        <v>618</v>
      </c>
      <c r="G55" s="268"/>
      <c r="H55" s="268" t="s">
        <v>188</v>
      </c>
      <c r="I55" s="268"/>
      <c r="J55" s="273" t="s">
        <v>654</v>
      </c>
      <c r="K55" s="268"/>
      <c r="L55" s="41" t="s">
        <v>620</v>
      </c>
      <c r="M55" s="51" t="s">
        <v>621</v>
      </c>
      <c r="N55" s="52"/>
      <c r="O55" s="49"/>
      <c r="P55" s="49"/>
      <c r="Q55" s="53"/>
      <c r="R55" s="53"/>
      <c r="S55" s="53"/>
      <c r="T55" s="53"/>
      <c r="U55" s="53"/>
      <c r="Y55" s="53"/>
      <c r="Z55" s="53"/>
      <c r="AA55" s="53"/>
      <c r="AB55" s="53"/>
      <c r="AF55" s="53"/>
      <c r="AG55" s="53"/>
      <c r="AH55" s="53"/>
      <c r="AI55" s="53"/>
      <c r="AJ55" s="53"/>
      <c r="AK55" s="53"/>
      <c r="AL55" s="53"/>
      <c r="AM55" s="53"/>
      <c r="AN55" s="53"/>
      <c r="AO55" s="53"/>
      <c r="AP55" s="53"/>
      <c r="AQ55" s="53"/>
      <c r="AR55" s="53"/>
      <c r="AS55" s="53"/>
      <c r="AT55" s="53"/>
      <c r="AU55" s="53"/>
      <c r="AV55" s="53"/>
      <c r="AW55" s="53"/>
      <c r="AX55" s="53"/>
      <c r="AY55" s="53"/>
      <c r="AZ55" s="53"/>
      <c r="BA55" s="53"/>
      <c r="BB55" s="53"/>
      <c r="BC55" s="53"/>
      <c r="BD55" s="53"/>
    </row>
    <row r="56" spans="1:56" s="39" customFormat="1" ht="15" customHeight="1">
      <c r="B56" s="44" t="str">
        <f>DEC2HEX(254,2)</f>
        <v>FE</v>
      </c>
      <c r="C56" s="44" t="str">
        <f>DEC2HEX(1,2)</f>
        <v>01</v>
      </c>
      <c r="D56" s="44" t="str">
        <f t="shared" ref="D56" si="9">DEC2HEX(0,2)</f>
        <v>00</v>
      </c>
      <c r="E56" s="44" t="str">
        <f>DEC2HEX(0,2)</f>
        <v>00</v>
      </c>
      <c r="F56" s="44" t="str">
        <f>DEC2HEX(0,2)</f>
        <v>00</v>
      </c>
      <c r="G56" s="44" t="str">
        <f>DEC2HEX(2,2)</f>
        <v>02</v>
      </c>
      <c r="H56" s="44" t="str">
        <f>DEC2HEX(0,2)</f>
        <v>00</v>
      </c>
      <c r="I56" s="44" t="str">
        <f>DEC2HEX(1,2)</f>
        <v>01</v>
      </c>
      <c r="J56" s="44" t="str">
        <f>DEC2HEX(15,2)</f>
        <v>0F</v>
      </c>
      <c r="K56" s="44" t="str">
        <f>DEC2HEX(1,2)</f>
        <v>01</v>
      </c>
      <c r="L56" s="44" t="str">
        <f>DEC2HEX(13,2)</f>
        <v>0D</v>
      </c>
      <c r="M56" s="44" t="str">
        <f>DEC2HEX(0,2)</f>
        <v>00</v>
      </c>
      <c r="N56" s="44" t="str">
        <f>DEC2HEX(255,2)</f>
        <v>FF</v>
      </c>
      <c r="O56" s="50"/>
      <c r="P56" s="50"/>
      <c r="Q56" s="50"/>
      <c r="R56" s="50"/>
      <c r="S56" s="50"/>
      <c r="T56" s="50"/>
      <c r="U56" s="50"/>
      <c r="Y56" s="56"/>
      <c r="Z56" s="56"/>
      <c r="AA56" s="56"/>
      <c r="AB56" s="56"/>
      <c r="AF56" s="56"/>
      <c r="AG56" s="56"/>
      <c r="AH56" s="56"/>
      <c r="AI56" s="56"/>
      <c r="AJ56" s="56"/>
      <c r="AK56" s="56"/>
      <c r="AL56" s="56"/>
      <c r="AM56" s="56"/>
      <c r="AN56" s="56"/>
      <c r="AO56" s="56"/>
      <c r="AP56" s="56"/>
      <c r="AQ56" s="56"/>
      <c r="AR56" s="56"/>
      <c r="AS56" s="56"/>
      <c r="AT56" s="56"/>
      <c r="AU56" s="56"/>
      <c r="AV56" s="56"/>
      <c r="AW56" s="56"/>
      <c r="AX56" s="56"/>
      <c r="AY56" s="56"/>
      <c r="AZ56" s="56"/>
      <c r="BA56" s="56"/>
      <c r="BB56" s="56"/>
      <c r="BC56" s="56"/>
      <c r="BD56" s="56"/>
    </row>
    <row r="57" spans="1:56">
      <c r="B57" s="42">
        <v>1</v>
      </c>
      <c r="C57" s="42">
        <v>2</v>
      </c>
      <c r="D57" s="43">
        <v>3</v>
      </c>
      <c r="E57" s="43">
        <v>4</v>
      </c>
      <c r="F57" s="43">
        <v>5</v>
      </c>
      <c r="G57" s="43">
        <v>6</v>
      </c>
      <c r="H57" s="43">
        <v>7</v>
      </c>
      <c r="I57" s="43">
        <v>8</v>
      </c>
      <c r="J57" s="43">
        <v>9</v>
      </c>
      <c r="K57" s="43">
        <v>10</v>
      </c>
      <c r="L57" s="42">
        <v>11</v>
      </c>
      <c r="M57" s="42">
        <v>12</v>
      </c>
      <c r="N57" s="42">
        <v>13</v>
      </c>
      <c r="O57" s="46"/>
      <c r="P57" s="46"/>
      <c r="Q57" s="46"/>
      <c r="R57" s="46"/>
      <c r="S57" s="46"/>
      <c r="T57" s="46"/>
      <c r="U57" s="46"/>
      <c r="Y57" s="46"/>
      <c r="Z57" s="46"/>
      <c r="AA57" s="46"/>
      <c r="AB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row>
    <row r="58" spans="1:56">
      <c r="A58" s="25"/>
    </row>
    <row r="59" spans="1:56">
      <c r="A59" s="25" t="s">
        <v>658</v>
      </c>
    </row>
    <row r="60" spans="1:56" s="38" customFormat="1" ht="75" customHeight="1">
      <c r="B60" s="268" t="s">
        <v>184</v>
      </c>
      <c r="C60" s="268"/>
      <c r="D60" s="268" t="s">
        <v>182</v>
      </c>
      <c r="E60" s="268"/>
      <c r="F60" s="268" t="s">
        <v>618</v>
      </c>
      <c r="G60" s="268"/>
      <c r="H60" s="268" t="s">
        <v>188</v>
      </c>
      <c r="I60" s="268"/>
      <c r="J60" s="48" t="s">
        <v>659</v>
      </c>
      <c r="K60" s="269" t="s">
        <v>660</v>
      </c>
      <c r="L60" s="274"/>
      <c r="M60" s="269" t="s">
        <v>661</v>
      </c>
      <c r="N60" s="274"/>
      <c r="O60" s="269" t="s">
        <v>662</v>
      </c>
      <c r="P60" s="274"/>
      <c r="Q60" s="48" t="s">
        <v>320</v>
      </c>
      <c r="R60" s="41" t="s">
        <v>620</v>
      </c>
      <c r="S60" s="272" t="s">
        <v>621</v>
      </c>
      <c r="T60" s="271"/>
      <c r="U60" s="54"/>
      <c r="Y60" s="53"/>
      <c r="Z60" s="53"/>
      <c r="AA60" s="53"/>
      <c r="AB60" s="53"/>
      <c r="AF60" s="53"/>
      <c r="AG60" s="53"/>
      <c r="AH60" s="53"/>
      <c r="AI60" s="53"/>
      <c r="AJ60" s="53"/>
      <c r="AK60" s="53"/>
      <c r="AL60" s="53"/>
      <c r="AM60" s="53"/>
      <c r="AN60" s="53"/>
      <c r="AO60" s="53"/>
      <c r="AP60" s="53"/>
      <c r="AQ60" s="53"/>
      <c r="AR60" s="53"/>
      <c r="AS60" s="53"/>
      <c r="AT60" s="53"/>
      <c r="AU60" s="53"/>
      <c r="AV60" s="53"/>
      <c r="AW60" s="53"/>
      <c r="AX60" s="53"/>
      <c r="AY60" s="53"/>
      <c r="AZ60" s="53"/>
      <c r="BA60" s="53"/>
      <c r="BB60" s="53"/>
      <c r="BC60" s="53"/>
      <c r="BD60" s="53"/>
    </row>
    <row r="61" spans="1:56" s="39" customFormat="1" ht="15" customHeight="1">
      <c r="B61" s="44" t="str">
        <f>DEC2HEX(254,2)</f>
        <v>FE</v>
      </c>
      <c r="C61" s="44" t="str">
        <f t="shared" ref="C61" si="10">DEC2HEX(0,2)</f>
        <v>00</v>
      </c>
      <c r="D61" s="44" t="str">
        <f>DEC2HEX(0,2)</f>
        <v>00</v>
      </c>
      <c r="E61" s="44" t="str">
        <f>DEC2HEX(4,2)</f>
        <v>04</v>
      </c>
      <c r="F61" s="44" t="str">
        <f>DEC2HEX(0,2)</f>
        <v>00</v>
      </c>
      <c r="G61" s="44" t="str">
        <f>DEC2HEX(8,2)</f>
        <v>08</v>
      </c>
      <c r="H61" s="44" t="str">
        <f>DEC2HEX(0,2)</f>
        <v>00</v>
      </c>
      <c r="I61" s="44" t="str">
        <f>DEC2HEX(3,2)</f>
        <v>03</v>
      </c>
      <c r="J61" s="44" t="str">
        <f>DEC2HEX(14,2)</f>
        <v>0E</v>
      </c>
      <c r="K61" s="44" t="str">
        <f>DEC2HEX(15,2)</f>
        <v>0F</v>
      </c>
      <c r="L61" s="44" t="str">
        <f>DEC2HEX(213,2)</f>
        <v>D5</v>
      </c>
      <c r="M61" s="44" t="str">
        <f t="shared" ref="M61" si="11">DEC2HEX(15,2)</f>
        <v>0F</v>
      </c>
      <c r="N61" s="44" t="str">
        <f>DEC2HEX(211,2)</f>
        <v>D3</v>
      </c>
      <c r="O61" s="44" t="str">
        <f t="shared" ref="O61" si="12">DEC2HEX(15,2)</f>
        <v>0F</v>
      </c>
      <c r="P61" s="44" t="str">
        <f>DEC2HEX(208,2)</f>
        <v>D0</v>
      </c>
      <c r="Q61" s="44" t="str">
        <f>DEC2HEX(3,2)</f>
        <v>03</v>
      </c>
      <c r="R61" s="44" t="str">
        <f>DEC2HEX(BIN2DEC(11011011),2)</f>
        <v>DB</v>
      </c>
      <c r="S61" s="44" t="str">
        <f>DEC2HEX(0,2)</f>
        <v>00</v>
      </c>
      <c r="T61" s="44" t="str">
        <f>DEC2HEX(255,2)</f>
        <v>FF</v>
      </c>
      <c r="U61" s="55"/>
      <c r="Y61" s="56"/>
      <c r="Z61" s="56"/>
      <c r="AA61" s="56"/>
      <c r="AB61" s="56"/>
      <c r="AF61" s="56"/>
      <c r="AG61" s="56"/>
      <c r="AH61" s="56"/>
      <c r="AI61" s="56"/>
      <c r="AJ61" s="56"/>
      <c r="AK61" s="56"/>
      <c r="AL61" s="56"/>
      <c r="AM61" s="56"/>
      <c r="AN61" s="56"/>
      <c r="AO61" s="56"/>
      <c r="AP61" s="56"/>
      <c r="AQ61" s="56"/>
      <c r="AR61" s="56"/>
      <c r="AS61" s="56"/>
      <c r="AT61" s="56"/>
      <c r="AU61" s="56"/>
      <c r="AV61" s="56"/>
      <c r="AW61" s="56"/>
      <c r="AX61" s="56"/>
      <c r="AY61" s="56"/>
      <c r="AZ61" s="56"/>
      <c r="BA61" s="56"/>
      <c r="BB61" s="56"/>
      <c r="BC61" s="56"/>
      <c r="BD61" s="56"/>
    </row>
    <row r="62" spans="1:56">
      <c r="B62" s="42">
        <v>1</v>
      </c>
      <c r="C62" s="42">
        <v>2</v>
      </c>
      <c r="D62" s="43">
        <v>3</v>
      </c>
      <c r="E62" s="43">
        <v>4</v>
      </c>
      <c r="F62" s="43">
        <v>5</v>
      </c>
      <c r="G62" s="43">
        <v>6</v>
      </c>
      <c r="H62" s="43">
        <v>7</v>
      </c>
      <c r="I62" s="43">
        <v>8</v>
      </c>
      <c r="J62" s="43">
        <v>9</v>
      </c>
      <c r="K62" s="43">
        <v>10</v>
      </c>
      <c r="L62" s="43">
        <v>11</v>
      </c>
      <c r="M62" s="43">
        <v>12</v>
      </c>
      <c r="N62" s="43">
        <v>13</v>
      </c>
      <c r="O62" s="43">
        <v>14</v>
      </c>
      <c r="P62" s="43">
        <v>15</v>
      </c>
      <c r="Q62" s="43">
        <v>16</v>
      </c>
      <c r="R62" s="42">
        <v>17</v>
      </c>
      <c r="S62" s="42">
        <v>18</v>
      </c>
      <c r="T62" s="42">
        <v>19</v>
      </c>
      <c r="U62" s="46"/>
      <c r="Y62" s="46"/>
      <c r="Z62" s="46"/>
      <c r="AA62" s="46"/>
      <c r="AB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row>
    <row r="63" spans="1:56">
      <c r="A63" s="25"/>
    </row>
    <row r="64" spans="1:56">
      <c r="A64" s="25" t="s">
        <v>663</v>
      </c>
    </row>
    <row r="65" spans="1:94" s="38" customFormat="1" ht="75" customHeight="1">
      <c r="B65" s="268" t="s">
        <v>184</v>
      </c>
      <c r="C65" s="268"/>
      <c r="D65" s="268" t="s">
        <v>182</v>
      </c>
      <c r="E65" s="268"/>
      <c r="F65" s="268" t="s">
        <v>618</v>
      </c>
      <c r="G65" s="268"/>
      <c r="H65" s="268" t="s">
        <v>188</v>
      </c>
      <c r="I65" s="268"/>
      <c r="J65" s="269" t="s">
        <v>662</v>
      </c>
      <c r="K65" s="274"/>
      <c r="L65" s="269" t="s">
        <v>661</v>
      </c>
      <c r="M65" s="274"/>
      <c r="N65" s="41" t="s">
        <v>620</v>
      </c>
      <c r="O65" s="268" t="s">
        <v>621</v>
      </c>
      <c r="P65" s="268"/>
      <c r="Q65" s="58"/>
      <c r="U65" s="54"/>
      <c r="Y65" s="53"/>
      <c r="Z65" s="53"/>
      <c r="AA65" s="53"/>
      <c r="AB65" s="53"/>
      <c r="AF65" s="53"/>
      <c r="AG65" s="53"/>
      <c r="AH65" s="53"/>
      <c r="AI65" s="53"/>
      <c r="AJ65" s="53"/>
      <c r="AK65" s="53"/>
      <c r="AL65" s="53"/>
      <c r="AM65" s="53"/>
      <c r="AN65" s="53"/>
      <c r="AO65" s="53"/>
      <c r="AP65" s="53"/>
      <c r="AQ65" s="53"/>
      <c r="AR65" s="53"/>
      <c r="AS65" s="53"/>
      <c r="AT65" s="53"/>
      <c r="AU65" s="53"/>
      <c r="AV65" s="53"/>
      <c r="AW65" s="53"/>
      <c r="AX65" s="53"/>
      <c r="AY65" s="53"/>
      <c r="AZ65" s="53"/>
      <c r="BA65" s="53"/>
      <c r="BB65" s="53"/>
      <c r="BC65" s="53"/>
      <c r="BD65" s="53"/>
    </row>
    <row r="66" spans="1:94" s="39" customFormat="1" ht="15" customHeight="1">
      <c r="B66" s="44" t="str">
        <f>DEC2HEX(254,2)</f>
        <v>FE</v>
      </c>
      <c r="C66" s="44" t="str">
        <f>DEC2HEX(1,2)</f>
        <v>01</v>
      </c>
      <c r="D66" s="44" t="str">
        <f t="shared" ref="D66" si="13">DEC2HEX(0,2)</f>
        <v>00</v>
      </c>
      <c r="E66" s="44" t="str">
        <f>DEC2HEX(4,2)</f>
        <v>04</v>
      </c>
      <c r="F66" s="44" t="str">
        <f>DEC2HEX(0,2)</f>
        <v>00</v>
      </c>
      <c r="G66" s="44" t="str">
        <f>DEC2HEX(4,2)</f>
        <v>04</v>
      </c>
      <c r="H66" s="44" t="str">
        <f>DEC2HEX(0,2)</f>
        <v>00</v>
      </c>
      <c r="I66" s="44" t="str">
        <f>DEC2HEX(2,2)</f>
        <v>02</v>
      </c>
      <c r="J66" s="44" t="str">
        <f>DEC2HEX(15,2)</f>
        <v>0F</v>
      </c>
      <c r="K66" s="44" t="str">
        <f>DEC2HEX(213,2)</f>
        <v>D5</v>
      </c>
      <c r="L66" s="44" t="str">
        <f t="shared" ref="L66" si="14">DEC2HEX(15,2)</f>
        <v>0F</v>
      </c>
      <c r="M66" s="44" t="str">
        <f>DEC2HEX(211,2)</f>
        <v>D3</v>
      </c>
      <c r="N66" s="44" t="str">
        <f>DEC2HEX(BIN2DEC(11010100),2)</f>
        <v>D4</v>
      </c>
      <c r="O66" s="44" t="str">
        <f>DEC2HEX(0,2)</f>
        <v>00</v>
      </c>
      <c r="P66" s="44" t="str">
        <f>DEC2HEX(255,2)</f>
        <v>FF</v>
      </c>
      <c r="Q66" s="55"/>
      <c r="U66" s="55"/>
      <c r="Y66" s="56"/>
      <c r="Z66" s="56"/>
      <c r="AA66" s="56"/>
      <c r="AB66" s="56"/>
      <c r="AF66" s="56"/>
      <c r="AG66" s="56"/>
      <c r="AH66" s="56"/>
      <c r="AI66" s="56"/>
      <c r="AJ66" s="56"/>
      <c r="AK66" s="56"/>
      <c r="AL66" s="56"/>
      <c r="AM66" s="56"/>
      <c r="AN66" s="56"/>
      <c r="AO66" s="56"/>
      <c r="AP66" s="56"/>
      <c r="AQ66" s="56"/>
      <c r="AR66" s="56"/>
      <c r="AS66" s="56"/>
      <c r="AT66" s="56"/>
      <c r="AU66" s="56"/>
      <c r="AV66" s="56"/>
      <c r="AW66" s="56"/>
      <c r="AX66" s="56"/>
      <c r="AY66" s="56"/>
      <c r="AZ66" s="56"/>
      <c r="BA66" s="56"/>
      <c r="BB66" s="56"/>
      <c r="BC66" s="56"/>
      <c r="BD66" s="56"/>
    </row>
    <row r="67" spans="1:94">
      <c r="B67" s="42">
        <v>1</v>
      </c>
      <c r="C67" s="42">
        <v>2</v>
      </c>
      <c r="D67" s="43">
        <v>3</v>
      </c>
      <c r="E67" s="43">
        <v>4</v>
      </c>
      <c r="F67" s="43">
        <v>5</v>
      </c>
      <c r="G67" s="43">
        <v>6</v>
      </c>
      <c r="H67" s="43">
        <v>7</v>
      </c>
      <c r="I67" s="43">
        <v>8</v>
      </c>
      <c r="J67" s="43">
        <v>9</v>
      </c>
      <c r="K67" s="43">
        <v>10</v>
      </c>
      <c r="L67" s="43">
        <v>11</v>
      </c>
      <c r="M67" s="43">
        <v>12</v>
      </c>
      <c r="N67" s="42">
        <v>13</v>
      </c>
      <c r="O67" s="42">
        <v>14</v>
      </c>
      <c r="P67" s="42">
        <v>15</v>
      </c>
      <c r="Q67" s="46"/>
      <c r="U67" s="46"/>
      <c r="Y67" s="46"/>
      <c r="Z67" s="46"/>
      <c r="AA67" s="46"/>
      <c r="AB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row>
    <row r="69" spans="1:94">
      <c r="A69" s="25" t="s">
        <v>664</v>
      </c>
    </row>
    <row r="70" spans="1:94" s="38" customFormat="1" ht="75" customHeight="1">
      <c r="B70" s="268" t="s">
        <v>184</v>
      </c>
      <c r="C70" s="268"/>
      <c r="D70" s="268" t="s">
        <v>182</v>
      </c>
      <c r="E70" s="268"/>
      <c r="F70" s="268" t="s">
        <v>618</v>
      </c>
      <c r="G70" s="268"/>
      <c r="H70" s="268" t="s">
        <v>188</v>
      </c>
      <c r="I70" s="268"/>
      <c r="J70" s="269" t="s">
        <v>638</v>
      </c>
      <c r="K70" s="275"/>
      <c r="L70" s="275"/>
      <c r="M70" s="275"/>
      <c r="N70" s="275"/>
      <c r="O70" s="275"/>
      <c r="P70" s="275"/>
      <c r="Q70" s="275"/>
      <c r="R70" s="275"/>
      <c r="S70" s="275"/>
      <c r="T70" s="275"/>
      <c r="U70" s="275"/>
      <c r="V70" s="275"/>
      <c r="W70" s="275"/>
      <c r="X70" s="275"/>
      <c r="Y70" s="275"/>
      <c r="Z70" s="275"/>
      <c r="AA70" s="275"/>
      <c r="AB70" s="275"/>
      <c r="AC70" s="275"/>
      <c r="AD70" s="275"/>
      <c r="AE70" s="275"/>
      <c r="AF70" s="275"/>
      <c r="AG70" s="275"/>
      <c r="AH70" s="275"/>
      <c r="AI70" s="275"/>
      <c r="AJ70" s="275"/>
      <c r="AK70" s="275"/>
      <c r="AL70" s="275"/>
      <c r="AM70" s="275"/>
      <c r="AN70" s="275"/>
      <c r="AO70" s="275"/>
      <c r="AP70" s="275"/>
      <c r="AQ70" s="275"/>
      <c r="AR70" s="275"/>
      <c r="AS70" s="275"/>
      <c r="AT70" s="275"/>
      <c r="AU70" s="275"/>
      <c r="AV70" s="275"/>
      <c r="AW70" s="275"/>
      <c r="AX70" s="275"/>
      <c r="AY70" s="275"/>
      <c r="AZ70" s="275"/>
      <c r="BA70" s="275"/>
      <c r="BB70" s="275"/>
      <c r="BC70" s="275"/>
      <c r="BD70" s="275"/>
      <c r="BE70" s="275"/>
      <c r="BF70" s="275"/>
      <c r="BG70" s="275"/>
      <c r="BH70" s="275"/>
      <c r="BI70" s="275"/>
      <c r="BJ70" s="275"/>
      <c r="BK70" s="275"/>
      <c r="BL70" s="275"/>
      <c r="BM70" s="275"/>
      <c r="BN70" s="275"/>
      <c r="BO70" s="275"/>
      <c r="BP70" s="275"/>
      <c r="BQ70" s="275"/>
      <c r="BR70" s="275"/>
      <c r="BS70" s="275"/>
      <c r="BT70" s="275"/>
      <c r="BU70" s="275"/>
      <c r="BV70" s="272" t="s">
        <v>639</v>
      </c>
      <c r="BW70" s="270"/>
      <c r="BX70" s="270"/>
      <c r="BY70" s="270"/>
      <c r="BZ70" s="270"/>
      <c r="CA70" s="271"/>
      <c r="CB70" s="273" t="s">
        <v>195</v>
      </c>
      <c r="CC70" s="273"/>
      <c r="CD70" s="273"/>
      <c r="CE70" s="273"/>
      <c r="CF70" s="273"/>
      <c r="CG70" s="273"/>
      <c r="CH70" s="273" t="s">
        <v>651</v>
      </c>
      <c r="CI70" s="268"/>
      <c r="CJ70" s="268"/>
      <c r="CK70" s="268"/>
      <c r="CL70" s="268"/>
      <c r="CM70" s="268"/>
      <c r="CN70" s="41" t="s">
        <v>620</v>
      </c>
      <c r="CO70" s="268" t="s">
        <v>621</v>
      </c>
      <c r="CP70" s="268"/>
    </row>
    <row r="71" spans="1:94" s="39" customFormat="1" ht="15" customHeight="1">
      <c r="B71" s="44" t="str">
        <f>DEC2HEX(254,2)</f>
        <v>FE</v>
      </c>
      <c r="C71" s="44" t="str">
        <f t="shared" ref="C71" si="15">DEC2HEX(0,2)</f>
        <v>00</v>
      </c>
      <c r="D71" s="44" t="str">
        <f>DEC2HEX(1,2)</f>
        <v>01</v>
      </c>
      <c r="E71" s="44" t="str">
        <f>DEC2HEX(3,2)</f>
        <v>03</v>
      </c>
      <c r="F71" s="44" t="str">
        <f>DEC2HEX(0,2)</f>
        <v>00</v>
      </c>
      <c r="G71" s="44" t="str">
        <f>DEC2HEX(82,2)</f>
        <v>52</v>
      </c>
      <c r="H71" s="44" t="str">
        <f>DEC2HEX(0,2)</f>
        <v>00</v>
      </c>
      <c r="I71" s="44" t="str">
        <f>DEC2HEX(0,2)</f>
        <v>00</v>
      </c>
      <c r="J71" s="44" t="str">
        <f>DEC2HEX(109,2)</f>
        <v>6D</v>
      </c>
      <c r="K71" s="44" t="str">
        <f>DEC2HEX(98,2)</f>
        <v>62</v>
      </c>
      <c r="L71" s="44" t="str">
        <f>DEC2HEX(99,2)</f>
        <v>63</v>
      </c>
      <c r="M71" s="44" t="str">
        <f>DEC2HEX(106,2)</f>
        <v>6A</v>
      </c>
      <c r="N71" s="44" t="str">
        <f>DEC2HEX(103,2)</f>
        <v>67</v>
      </c>
      <c r="O71" s="44" t="str">
        <f>DEC2HEX(105,2)</f>
        <v>69</v>
      </c>
      <c r="P71" s="44" t="str">
        <f>DEC2HEX(111,2)</f>
        <v>6F</v>
      </c>
      <c r="Q71" s="44" t="str">
        <f>DEC2HEX(110,2)</f>
        <v>6E</v>
      </c>
      <c r="R71" s="44" t="str">
        <f>DEC2HEX(98,2)</f>
        <v>62</v>
      </c>
      <c r="S71" s="44" t="str">
        <f>DEC2HEX(96,2)</f>
        <v>60</v>
      </c>
      <c r="T71" s="44" t="str">
        <f>DEC2HEX(102,2)</f>
        <v>66</v>
      </c>
      <c r="U71" s="44" t="str">
        <f>DEC2HEX(98,2)</f>
        <v>62</v>
      </c>
      <c r="V71" s="44" t="str">
        <f>DEC2HEX(255,2)</f>
        <v>FF</v>
      </c>
      <c r="W71" s="44" t="str">
        <f t="shared" ref="W71" si="16">DEC2HEX(255,2)</f>
        <v>FF</v>
      </c>
      <c r="X71" s="44" t="str">
        <f t="shared" ref="X71:BC71" si="17">DEC2HEX(255,2)</f>
        <v>FF</v>
      </c>
      <c r="Y71" s="44" t="str">
        <f t="shared" si="17"/>
        <v>FF</v>
      </c>
      <c r="Z71" s="44" t="str">
        <f t="shared" si="17"/>
        <v>FF</v>
      </c>
      <c r="AA71" s="44" t="str">
        <f t="shared" si="17"/>
        <v>FF</v>
      </c>
      <c r="AB71" s="44" t="str">
        <f t="shared" si="17"/>
        <v>FF</v>
      </c>
      <c r="AC71" s="44" t="str">
        <f t="shared" si="17"/>
        <v>FF</v>
      </c>
      <c r="AD71" s="44" t="str">
        <f t="shared" si="17"/>
        <v>FF</v>
      </c>
      <c r="AE71" s="44" t="str">
        <f t="shared" si="17"/>
        <v>FF</v>
      </c>
      <c r="AF71" s="44" t="str">
        <f t="shared" si="17"/>
        <v>FF</v>
      </c>
      <c r="AG71" s="44" t="str">
        <f t="shared" si="17"/>
        <v>FF</v>
      </c>
      <c r="AH71" s="44" t="str">
        <f t="shared" si="17"/>
        <v>FF</v>
      </c>
      <c r="AI71" s="44" t="str">
        <f t="shared" si="17"/>
        <v>FF</v>
      </c>
      <c r="AJ71" s="44" t="str">
        <f t="shared" si="17"/>
        <v>FF</v>
      </c>
      <c r="AK71" s="44" t="str">
        <f t="shared" si="17"/>
        <v>FF</v>
      </c>
      <c r="AL71" s="44" t="str">
        <f t="shared" si="17"/>
        <v>FF</v>
      </c>
      <c r="AM71" s="44" t="str">
        <f t="shared" si="17"/>
        <v>FF</v>
      </c>
      <c r="AN71" s="44" t="str">
        <f t="shared" si="17"/>
        <v>FF</v>
      </c>
      <c r="AO71" s="44" t="str">
        <f t="shared" si="17"/>
        <v>FF</v>
      </c>
      <c r="AP71" s="44" t="str">
        <f t="shared" si="17"/>
        <v>FF</v>
      </c>
      <c r="AQ71" s="44" t="str">
        <f t="shared" si="17"/>
        <v>FF</v>
      </c>
      <c r="AR71" s="44" t="str">
        <f t="shared" si="17"/>
        <v>FF</v>
      </c>
      <c r="AS71" s="44" t="str">
        <f t="shared" si="17"/>
        <v>FF</v>
      </c>
      <c r="AT71" s="44" t="str">
        <f t="shared" si="17"/>
        <v>FF</v>
      </c>
      <c r="AU71" s="44" t="str">
        <f t="shared" si="17"/>
        <v>FF</v>
      </c>
      <c r="AV71" s="44" t="str">
        <f t="shared" si="17"/>
        <v>FF</v>
      </c>
      <c r="AW71" s="44" t="str">
        <f t="shared" si="17"/>
        <v>FF</v>
      </c>
      <c r="AX71" s="44" t="str">
        <f t="shared" si="17"/>
        <v>FF</v>
      </c>
      <c r="AY71" s="44" t="str">
        <f t="shared" si="17"/>
        <v>FF</v>
      </c>
      <c r="AZ71" s="44" t="str">
        <f t="shared" si="17"/>
        <v>FF</v>
      </c>
      <c r="BA71" s="44" t="str">
        <f t="shared" si="17"/>
        <v>FF</v>
      </c>
      <c r="BB71" s="44" t="str">
        <f t="shared" si="17"/>
        <v>FF</v>
      </c>
      <c r="BC71" s="44" t="str">
        <f t="shared" si="17"/>
        <v>FF</v>
      </c>
      <c r="BD71" s="44" t="str">
        <f t="shared" ref="BD71:BU71" si="18">DEC2HEX(255,2)</f>
        <v>FF</v>
      </c>
      <c r="BE71" s="44" t="str">
        <f t="shared" si="18"/>
        <v>FF</v>
      </c>
      <c r="BF71" s="44" t="str">
        <f t="shared" si="18"/>
        <v>FF</v>
      </c>
      <c r="BG71" s="44" t="str">
        <f t="shared" si="18"/>
        <v>FF</v>
      </c>
      <c r="BH71" s="44" t="str">
        <f t="shared" si="18"/>
        <v>FF</v>
      </c>
      <c r="BI71" s="44" t="str">
        <f t="shared" si="18"/>
        <v>FF</v>
      </c>
      <c r="BJ71" s="44" t="str">
        <f t="shared" si="18"/>
        <v>FF</v>
      </c>
      <c r="BK71" s="44" t="str">
        <f t="shared" si="18"/>
        <v>FF</v>
      </c>
      <c r="BL71" s="44" t="str">
        <f t="shared" si="18"/>
        <v>FF</v>
      </c>
      <c r="BM71" s="44" t="str">
        <f t="shared" si="18"/>
        <v>FF</v>
      </c>
      <c r="BN71" s="44" t="str">
        <f t="shared" si="18"/>
        <v>FF</v>
      </c>
      <c r="BO71" s="44" t="str">
        <f t="shared" si="18"/>
        <v>FF</v>
      </c>
      <c r="BP71" s="44" t="str">
        <f t="shared" si="18"/>
        <v>FF</v>
      </c>
      <c r="BQ71" s="44" t="str">
        <f t="shared" si="18"/>
        <v>FF</v>
      </c>
      <c r="BR71" s="44" t="str">
        <f t="shared" si="18"/>
        <v>FF</v>
      </c>
      <c r="BS71" s="44" t="str">
        <f t="shared" si="18"/>
        <v>FF</v>
      </c>
      <c r="BT71" s="44" t="str">
        <f t="shared" si="18"/>
        <v>FF</v>
      </c>
      <c r="BU71" s="44" t="str">
        <f t="shared" si="18"/>
        <v>FF</v>
      </c>
      <c r="BV71" s="44" t="str">
        <f>DEC2HEX(160,2)</f>
        <v>A0</v>
      </c>
      <c r="BW71" s="44" t="str">
        <f>DEC2HEX(161,2)</f>
        <v>A1</v>
      </c>
      <c r="BX71" s="44" t="str">
        <f>DEC2HEX(162,2)</f>
        <v>A2</v>
      </c>
      <c r="BY71" s="44" t="str">
        <f>DEC2HEX(163,2)</f>
        <v>A3</v>
      </c>
      <c r="BZ71" s="44" t="str">
        <f>DEC2HEX(164,2)</f>
        <v>A4</v>
      </c>
      <c r="CA71" s="44" t="str">
        <f>DEC2HEX(165,2)</f>
        <v>A5</v>
      </c>
      <c r="CB71" s="44" t="str">
        <f>DEC2HEX(1,2)</f>
        <v>01</v>
      </c>
      <c r="CC71" s="44" t="str">
        <f>DEC2HEX(2,2)</f>
        <v>02</v>
      </c>
      <c r="CD71" s="44" t="str">
        <f>DEC2HEX(3,2)</f>
        <v>03</v>
      </c>
      <c r="CE71" s="44" t="str">
        <f>DEC2HEX(4,2)</f>
        <v>04</v>
      </c>
      <c r="CF71" s="44" t="str">
        <f>DEC2HEX(5,2)</f>
        <v>05</v>
      </c>
      <c r="CG71" s="44" t="str">
        <f>DEC2HEX(6,2)</f>
        <v>06</v>
      </c>
      <c r="CH71" s="44" t="str">
        <f>DEC2HEX(254,2)</f>
        <v>FE</v>
      </c>
      <c r="CI71" s="44" t="str">
        <f>DEC2HEX(253,2)</f>
        <v>FD</v>
      </c>
      <c r="CJ71" s="44" t="str">
        <f>DEC2HEX(252,2)</f>
        <v>FC</v>
      </c>
      <c r="CK71" s="44" t="str">
        <f>DEC2HEX(251,2)</f>
        <v>FB</v>
      </c>
      <c r="CL71" s="44" t="str">
        <f>DEC2HEX(250,2)</f>
        <v>FA</v>
      </c>
      <c r="CM71" s="44" t="str">
        <f>DEC2HEX(249,2)</f>
        <v>F9</v>
      </c>
      <c r="CN71" s="44" t="str">
        <f>DEC2HEX(94,2)</f>
        <v>5E</v>
      </c>
      <c r="CO71" s="44" t="str">
        <f>DEC2HEX(0,2)</f>
        <v>00</v>
      </c>
      <c r="CP71" s="44" t="str">
        <f>DEC2HEX(255,2)</f>
        <v>FF</v>
      </c>
    </row>
    <row r="72" spans="1:94">
      <c r="B72" s="42">
        <v>1</v>
      </c>
      <c r="C72" s="42">
        <v>2</v>
      </c>
      <c r="D72" s="43">
        <v>3</v>
      </c>
      <c r="E72" s="43">
        <v>4</v>
      </c>
      <c r="F72" s="43">
        <v>5</v>
      </c>
      <c r="G72" s="43">
        <v>6</v>
      </c>
      <c r="H72" s="43">
        <v>7</v>
      </c>
      <c r="I72" s="43">
        <v>8</v>
      </c>
      <c r="J72" s="43">
        <v>9</v>
      </c>
      <c r="K72" s="43">
        <v>10</v>
      </c>
      <c r="L72" s="43">
        <f t="shared" ref="L72" si="19">K72+1</f>
        <v>11</v>
      </c>
      <c r="M72" s="43">
        <f t="shared" ref="M72" si="20">L72+1</f>
        <v>12</v>
      </c>
      <c r="N72" s="43">
        <f t="shared" ref="N72" si="21">M72+1</f>
        <v>13</v>
      </c>
      <c r="O72" s="43">
        <f t="shared" ref="O72" si="22">N72+1</f>
        <v>14</v>
      </c>
      <c r="P72" s="43">
        <f t="shared" ref="P72" si="23">O72+1</f>
        <v>15</v>
      </c>
      <c r="Q72" s="43">
        <f t="shared" ref="Q72" si="24">P72+1</f>
        <v>16</v>
      </c>
      <c r="R72" s="43">
        <f t="shared" ref="R72" si="25">Q72+1</f>
        <v>17</v>
      </c>
      <c r="S72" s="43">
        <f t="shared" ref="S72" si="26">R72+1</f>
        <v>18</v>
      </c>
      <c r="T72" s="43">
        <f t="shared" ref="T72" si="27">S72+1</f>
        <v>19</v>
      </c>
      <c r="U72" s="43">
        <f t="shared" ref="U72" si="28">T72+1</f>
        <v>20</v>
      </c>
      <c r="V72" s="43">
        <f t="shared" ref="V72" si="29">U72+1</f>
        <v>21</v>
      </c>
      <c r="W72" s="43">
        <f t="shared" ref="W72" si="30">V72+1</f>
        <v>22</v>
      </c>
      <c r="X72" s="43">
        <f t="shared" ref="X72" si="31">W72+1</f>
        <v>23</v>
      </c>
      <c r="Y72" s="43">
        <f t="shared" ref="Y72" si="32">X72+1</f>
        <v>24</v>
      </c>
      <c r="Z72" s="43">
        <f t="shared" ref="Z72" si="33">Y72+1</f>
        <v>25</v>
      </c>
      <c r="AA72" s="43">
        <f t="shared" ref="AA72" si="34">Z72+1</f>
        <v>26</v>
      </c>
      <c r="AB72" s="43">
        <f t="shared" ref="AB72" si="35">AA72+1</f>
        <v>27</v>
      </c>
      <c r="AC72" s="43">
        <f t="shared" ref="AC72" si="36">AB72+1</f>
        <v>28</v>
      </c>
      <c r="AD72" s="43">
        <f t="shared" ref="AD72" si="37">AC72+1</f>
        <v>29</v>
      </c>
      <c r="AE72" s="43">
        <f t="shared" ref="AE72" si="38">AD72+1</f>
        <v>30</v>
      </c>
      <c r="AF72" s="43">
        <f t="shared" ref="AF72" si="39">AE72+1</f>
        <v>31</v>
      </c>
      <c r="AG72" s="43">
        <f t="shared" ref="AG72" si="40">AF72+1</f>
        <v>32</v>
      </c>
      <c r="AH72" s="43">
        <f t="shared" ref="AH72" si="41">AG72+1</f>
        <v>33</v>
      </c>
      <c r="AI72" s="43">
        <f t="shared" ref="AI72" si="42">AH72+1</f>
        <v>34</v>
      </c>
      <c r="AJ72" s="43">
        <f t="shared" ref="AJ72" si="43">AI72+1</f>
        <v>35</v>
      </c>
      <c r="AK72" s="43">
        <f t="shared" ref="AK72" si="44">AJ72+1</f>
        <v>36</v>
      </c>
      <c r="AL72" s="43">
        <f t="shared" ref="AL72" si="45">AK72+1</f>
        <v>37</v>
      </c>
      <c r="AM72" s="43">
        <f t="shared" ref="AM72" si="46">AL72+1</f>
        <v>38</v>
      </c>
      <c r="AN72" s="43">
        <f t="shared" ref="AN72" si="47">AM72+1</f>
        <v>39</v>
      </c>
      <c r="AO72" s="43">
        <f t="shared" ref="AO72" si="48">AN72+1</f>
        <v>40</v>
      </c>
      <c r="AP72" s="43">
        <f t="shared" ref="AP72" si="49">AO72+1</f>
        <v>41</v>
      </c>
      <c r="AQ72" s="43">
        <f t="shared" ref="AQ72" si="50">AP72+1</f>
        <v>42</v>
      </c>
      <c r="AR72" s="43">
        <f t="shared" ref="AR72" si="51">AQ72+1</f>
        <v>43</v>
      </c>
      <c r="AS72" s="43">
        <f t="shared" ref="AS72" si="52">AR72+1</f>
        <v>44</v>
      </c>
      <c r="AT72" s="43">
        <f t="shared" ref="AT72" si="53">AS72+1</f>
        <v>45</v>
      </c>
      <c r="AU72" s="43">
        <f t="shared" ref="AU72" si="54">AT72+1</f>
        <v>46</v>
      </c>
      <c r="AV72" s="43">
        <f t="shared" ref="AV72" si="55">AU72+1</f>
        <v>47</v>
      </c>
      <c r="AW72" s="43">
        <f t="shared" ref="AW72" si="56">AV72+1</f>
        <v>48</v>
      </c>
      <c r="AX72" s="43">
        <f t="shared" ref="AX72" si="57">AW72+1</f>
        <v>49</v>
      </c>
      <c r="AY72" s="43">
        <f t="shared" ref="AY72" si="58">AX72+1</f>
        <v>50</v>
      </c>
      <c r="AZ72" s="43">
        <f t="shared" ref="AZ72" si="59">AY72+1</f>
        <v>51</v>
      </c>
      <c r="BA72" s="43">
        <f t="shared" ref="BA72" si="60">AZ72+1</f>
        <v>52</v>
      </c>
      <c r="BB72" s="43">
        <f t="shared" ref="BB72" si="61">BA72+1</f>
        <v>53</v>
      </c>
      <c r="BC72" s="43">
        <f t="shared" ref="BC72" si="62">BB72+1</f>
        <v>54</v>
      </c>
      <c r="BD72" s="43">
        <f t="shared" ref="BD72" si="63">BC72+1</f>
        <v>55</v>
      </c>
      <c r="BE72" s="43">
        <f t="shared" ref="BE72" si="64">BD72+1</f>
        <v>56</v>
      </c>
      <c r="BF72" s="43">
        <f t="shared" ref="BF72" si="65">BE72+1</f>
        <v>57</v>
      </c>
      <c r="BG72" s="43">
        <f t="shared" ref="BG72" si="66">BF72+1</f>
        <v>58</v>
      </c>
      <c r="BH72" s="43">
        <f t="shared" ref="BH72" si="67">BG72+1</f>
        <v>59</v>
      </c>
      <c r="BI72" s="43">
        <f t="shared" ref="BI72" si="68">BH72+1</f>
        <v>60</v>
      </c>
      <c r="BJ72" s="43">
        <f t="shared" ref="BJ72" si="69">BI72+1</f>
        <v>61</v>
      </c>
      <c r="BK72" s="43">
        <f t="shared" ref="BK72" si="70">BJ72+1</f>
        <v>62</v>
      </c>
      <c r="BL72" s="43">
        <f t="shared" ref="BL72" si="71">BK72+1</f>
        <v>63</v>
      </c>
      <c r="BM72" s="43">
        <f t="shared" ref="BM72" si="72">BL72+1</f>
        <v>64</v>
      </c>
      <c r="BN72" s="43">
        <f t="shared" ref="BN72" si="73">BM72+1</f>
        <v>65</v>
      </c>
      <c r="BO72" s="43">
        <f t="shared" ref="BO72" si="74">BN72+1</f>
        <v>66</v>
      </c>
      <c r="BP72" s="43">
        <f t="shared" ref="BP72" si="75">BO72+1</f>
        <v>67</v>
      </c>
      <c r="BQ72" s="43">
        <f t="shared" ref="BQ72" si="76">BP72+1</f>
        <v>68</v>
      </c>
      <c r="BR72" s="43">
        <f t="shared" ref="BR72" si="77">BQ72+1</f>
        <v>69</v>
      </c>
      <c r="BS72" s="43">
        <f t="shared" ref="BS72" si="78">BR72+1</f>
        <v>70</v>
      </c>
      <c r="BT72" s="43">
        <f t="shared" ref="BT72" si="79">BS72+1</f>
        <v>71</v>
      </c>
      <c r="BU72" s="61">
        <f t="shared" ref="BU72" si="80">BT72+1</f>
        <v>72</v>
      </c>
      <c r="BV72" s="61">
        <f t="shared" ref="BV72" si="81">BU72+1</f>
        <v>73</v>
      </c>
      <c r="BW72" s="61">
        <f t="shared" ref="BW72" si="82">BV72+1</f>
        <v>74</v>
      </c>
      <c r="BX72" s="61">
        <f t="shared" ref="BX72" si="83">BW72+1</f>
        <v>75</v>
      </c>
      <c r="BY72" s="61">
        <f t="shared" ref="BY72" si="84">BX72+1</f>
        <v>76</v>
      </c>
      <c r="BZ72" s="61">
        <f t="shared" ref="BZ72" si="85">BY72+1</f>
        <v>77</v>
      </c>
      <c r="CA72" s="61">
        <f t="shared" ref="CA72" si="86">BZ72+1</f>
        <v>78</v>
      </c>
      <c r="CB72" s="61">
        <f t="shared" ref="CB72" si="87">CA72+1</f>
        <v>79</v>
      </c>
      <c r="CC72" s="61">
        <f t="shared" ref="CC72" si="88">CB72+1</f>
        <v>80</v>
      </c>
      <c r="CD72" s="61">
        <f t="shared" ref="CD72" si="89">CC72+1</f>
        <v>81</v>
      </c>
      <c r="CE72" s="61">
        <f t="shared" ref="CE72" si="90">CD72+1</f>
        <v>82</v>
      </c>
      <c r="CF72" s="61">
        <f t="shared" ref="CF72" si="91">CE72+1</f>
        <v>83</v>
      </c>
      <c r="CG72" s="61">
        <f t="shared" ref="CG72" si="92">CF72+1</f>
        <v>84</v>
      </c>
      <c r="CH72" s="61">
        <f t="shared" ref="CH72" si="93">CG72+1</f>
        <v>85</v>
      </c>
      <c r="CI72" s="61">
        <f t="shared" ref="CI72" si="94">CH72+1</f>
        <v>86</v>
      </c>
      <c r="CJ72" s="61">
        <f t="shared" ref="CJ72" si="95">CI72+1</f>
        <v>87</v>
      </c>
      <c r="CK72" s="61">
        <f t="shared" ref="CK72" si="96">CJ72+1</f>
        <v>88</v>
      </c>
      <c r="CL72" s="61">
        <f t="shared" ref="CL72" si="97">CK72+1</f>
        <v>89</v>
      </c>
      <c r="CM72" s="61">
        <f t="shared" ref="CM72" si="98">CL72+1</f>
        <v>90</v>
      </c>
      <c r="CN72" s="42">
        <v>91</v>
      </c>
      <c r="CO72" s="42">
        <v>92</v>
      </c>
      <c r="CP72" s="42">
        <v>93</v>
      </c>
    </row>
    <row r="73" spans="1:94">
      <c r="B73" s="45"/>
      <c r="C73" s="45"/>
      <c r="D73" s="46"/>
      <c r="E73" s="46"/>
      <c r="F73" s="46"/>
      <c r="G73" s="46"/>
      <c r="H73" s="46"/>
      <c r="I73" s="46"/>
      <c r="J73" s="46"/>
      <c r="K73" s="46"/>
      <c r="L73" s="46"/>
      <c r="M73" s="46"/>
      <c r="N73" s="46"/>
      <c r="O73" s="46"/>
      <c r="P73" s="46"/>
      <c r="Q73" s="46"/>
      <c r="R73" s="46"/>
      <c r="S73" s="46"/>
      <c r="T73" s="46"/>
      <c r="U73" s="46"/>
      <c r="V73" s="59"/>
      <c r="W73" s="45"/>
      <c r="X73" s="45"/>
      <c r="Y73" s="46"/>
      <c r="Z73" s="46"/>
      <c r="AA73" s="46"/>
      <c r="AB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row>
    <row r="74" spans="1:94">
      <c r="A74" s="25" t="s">
        <v>665</v>
      </c>
    </row>
    <row r="75" spans="1:94" s="38" customFormat="1" ht="75" customHeight="1">
      <c r="B75" s="268" t="s">
        <v>184</v>
      </c>
      <c r="C75" s="268"/>
      <c r="D75" s="268" t="s">
        <v>182</v>
      </c>
      <c r="E75" s="268"/>
      <c r="F75" s="268" t="s">
        <v>618</v>
      </c>
      <c r="G75" s="268"/>
      <c r="H75" s="268" t="s">
        <v>188</v>
      </c>
      <c r="I75" s="268"/>
      <c r="J75" s="269" t="s">
        <v>638</v>
      </c>
      <c r="K75" s="270"/>
      <c r="L75" s="270"/>
      <c r="M75" s="270"/>
      <c r="N75" s="270"/>
      <c r="O75" s="270"/>
      <c r="P75" s="270"/>
      <c r="Q75" s="270"/>
      <c r="R75" s="270"/>
      <c r="S75" s="270"/>
      <c r="T75" s="270"/>
      <c r="U75" s="271"/>
      <c r="V75" s="272" t="s">
        <v>639</v>
      </c>
      <c r="W75" s="270"/>
      <c r="X75" s="270"/>
      <c r="Y75" s="270"/>
      <c r="Z75" s="270"/>
      <c r="AA75" s="271"/>
      <c r="AB75" s="272" t="s">
        <v>195</v>
      </c>
      <c r="AC75" s="270"/>
      <c r="AD75" s="270"/>
      <c r="AE75" s="270"/>
      <c r="AF75" s="270"/>
      <c r="AG75" s="271"/>
      <c r="AH75" s="272" t="s">
        <v>640</v>
      </c>
      <c r="AI75" s="270"/>
      <c r="AJ75" s="270"/>
      <c r="AK75" s="270"/>
      <c r="AL75" s="270"/>
      <c r="AM75" s="270"/>
      <c r="AN75" s="287" t="s">
        <v>666</v>
      </c>
      <c r="AO75" s="277"/>
      <c r="AP75" s="276" t="s">
        <v>667</v>
      </c>
      <c r="AQ75" s="277"/>
      <c r="AR75" s="276" t="s">
        <v>668</v>
      </c>
      <c r="AS75" s="277"/>
      <c r="AT75" s="276" t="s">
        <v>669</v>
      </c>
      <c r="AU75" s="277"/>
      <c r="AV75" s="63" t="s">
        <v>670</v>
      </c>
      <c r="AW75" s="278" t="s">
        <v>671</v>
      </c>
      <c r="AX75" s="279"/>
      <c r="AY75" s="63" t="s">
        <v>672</v>
      </c>
      <c r="AZ75" s="63" t="s">
        <v>673</v>
      </c>
      <c r="BA75" s="278" t="s">
        <v>674</v>
      </c>
      <c r="BB75" s="280"/>
      <c r="BC75" s="52" t="s">
        <v>620</v>
      </c>
      <c r="BD75" s="268" t="s">
        <v>621</v>
      </c>
      <c r="BE75" s="268"/>
      <c r="BF75" s="58"/>
      <c r="BG75" s="58"/>
      <c r="BH75" s="58"/>
      <c r="BI75" s="58"/>
      <c r="BJ75" s="58"/>
      <c r="BK75" s="58"/>
      <c r="BL75" s="58"/>
      <c r="BM75" s="58"/>
      <c r="BN75" s="58"/>
      <c r="BO75" s="58"/>
      <c r="BP75" s="58"/>
      <c r="BQ75" s="58"/>
      <c r="BR75" s="58"/>
      <c r="BS75" s="58"/>
      <c r="BT75" s="58"/>
      <c r="BU75" s="58"/>
      <c r="BV75" s="58"/>
      <c r="BW75" s="58"/>
      <c r="BX75" s="58"/>
      <c r="BY75" s="58"/>
      <c r="BZ75" s="58"/>
      <c r="CA75" s="58"/>
      <c r="CB75" s="58"/>
      <c r="CC75" s="58"/>
    </row>
    <row r="76" spans="1:94" s="39" customFormat="1" ht="15" customHeight="1">
      <c r="B76" s="44" t="str">
        <f>DEC2HEX(254,2)</f>
        <v>FE</v>
      </c>
      <c r="C76" s="44" t="str">
        <f t="shared" ref="C76" si="99">DEC2HEX(0,2)</f>
        <v>00</v>
      </c>
      <c r="D76" s="44" t="str">
        <f>DEC2HEX(224,2)</f>
        <v>E0</v>
      </c>
      <c r="E76" s="44" t="str">
        <f>DEC2HEX(0,2)</f>
        <v>00</v>
      </c>
      <c r="F76" s="44" t="str">
        <f>DEC2HEX(0,2)</f>
        <v>00</v>
      </c>
      <c r="G76" s="44" t="str">
        <f>DEC2HEX(103,2)</f>
        <v>67</v>
      </c>
      <c r="H76" s="44" t="str">
        <f>DEC2HEX(0,2)</f>
        <v>00</v>
      </c>
      <c r="I76" s="44" t="str">
        <f>DEC2HEX(0,2)</f>
        <v>00</v>
      </c>
      <c r="J76" s="281" t="s">
        <v>675</v>
      </c>
      <c r="K76" s="282"/>
      <c r="L76" s="282"/>
      <c r="M76" s="282"/>
      <c r="N76" s="282"/>
      <c r="O76" s="282"/>
      <c r="P76" s="282"/>
      <c r="Q76" s="282"/>
      <c r="R76" s="282"/>
      <c r="S76" s="282"/>
      <c r="T76" s="282"/>
      <c r="U76" s="283"/>
      <c r="V76" s="120" t="s">
        <v>676</v>
      </c>
      <c r="W76" s="120" t="s">
        <v>677</v>
      </c>
      <c r="X76" s="120" t="s">
        <v>678</v>
      </c>
      <c r="Y76" s="120" t="s">
        <v>679</v>
      </c>
      <c r="Z76" s="120" t="s">
        <v>680</v>
      </c>
      <c r="AA76" s="120" t="s">
        <v>681</v>
      </c>
      <c r="AB76" s="44" t="str">
        <f>DEC2HEX(1,2)</f>
        <v>01</v>
      </c>
      <c r="AC76" s="44" t="str">
        <f>DEC2HEX(2,2)</f>
        <v>02</v>
      </c>
      <c r="AD76" s="44" t="str">
        <f>DEC2HEX(3,2)</f>
        <v>03</v>
      </c>
      <c r="AE76" s="44" t="str">
        <f>DEC2HEX(4,2)</f>
        <v>04</v>
      </c>
      <c r="AF76" s="44" t="str">
        <f>DEC2HEX(5,2)</f>
        <v>05</v>
      </c>
      <c r="AG76" s="44" t="str">
        <f>DEC2HEX(6,2)</f>
        <v>06</v>
      </c>
      <c r="AH76" s="44" t="str">
        <f>DEC2HEX(254,2)</f>
        <v>FE</v>
      </c>
      <c r="AI76" s="44" t="str">
        <f>DEC2HEX(253,2)</f>
        <v>FD</v>
      </c>
      <c r="AJ76" s="44" t="str">
        <f>DEC2HEX(252,2)</f>
        <v>FC</v>
      </c>
      <c r="AK76" s="44" t="str">
        <f>DEC2HEX(251,2)</f>
        <v>FB</v>
      </c>
      <c r="AL76" s="44" t="str">
        <f>DEC2HEX(250,2)</f>
        <v>FA</v>
      </c>
      <c r="AM76" s="57" t="str">
        <f>DEC2HEX(249,2)</f>
        <v>F9</v>
      </c>
      <c r="AN76" s="60" t="str">
        <f>DEC2HEX(254,2)</f>
        <v>FE</v>
      </c>
      <c r="AO76" s="44" t="str">
        <f t="shared" ref="AO76" si="100">DEC2HEX(0,2)</f>
        <v>00</v>
      </c>
      <c r="AP76" s="44" t="str">
        <f>DEC2HEX(0,2)</f>
        <v>00</v>
      </c>
      <c r="AQ76" s="44" t="str">
        <f>DEC2HEX(0,2)</f>
        <v>00</v>
      </c>
      <c r="AR76" s="44" t="str">
        <f>DEC2HEX(0,2)</f>
        <v>00</v>
      </c>
      <c r="AS76" s="44" t="str">
        <f>DEC2HEX(4,2)</f>
        <v>04</v>
      </c>
      <c r="AT76" s="44" t="str">
        <f t="shared" ref="AT76" si="101">DEC2HEX(0,2)</f>
        <v>00</v>
      </c>
      <c r="AU76" s="44" t="str">
        <f>DEC2HEX(0,2)</f>
        <v>00</v>
      </c>
      <c r="AV76" s="44" t="str">
        <f>DEC2HEX(1,2)</f>
        <v>01</v>
      </c>
      <c r="AW76" s="44" t="str">
        <f>DEC2HEX(15,2)</f>
        <v>0F</v>
      </c>
      <c r="AX76" s="44" t="str">
        <f>DEC2HEX(213,2)</f>
        <v>D5</v>
      </c>
      <c r="AY76" s="44" t="str">
        <f>DEC2HEX(0,2)</f>
        <v>00</v>
      </c>
      <c r="AZ76" s="44" t="str">
        <f>DEC2HEX(BIN2DEC(11011111),2)</f>
        <v>DF</v>
      </c>
      <c r="BA76" s="44" t="str">
        <f>DEC2HEX(0,2)</f>
        <v>00</v>
      </c>
      <c r="BB76" s="66" t="str">
        <f>DEC2HEX(255,2)</f>
        <v>FF</v>
      </c>
      <c r="BC76" s="44">
        <v>88</v>
      </c>
      <c r="BD76" s="44" t="str">
        <f>DEC2HEX(0,2)</f>
        <v>00</v>
      </c>
      <c r="BE76" s="44" t="str">
        <f>DEC2HEX(255,2)</f>
        <v>FF</v>
      </c>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row>
    <row r="77" spans="1:94">
      <c r="B77" s="42">
        <v>1</v>
      </c>
      <c r="C77" s="42">
        <v>2</v>
      </c>
      <c r="D77" s="43">
        <v>3</v>
      </c>
      <c r="E77" s="43">
        <v>4</v>
      </c>
      <c r="F77" s="43">
        <v>5</v>
      </c>
      <c r="G77" s="43">
        <v>6</v>
      </c>
      <c r="H77" s="43">
        <v>7</v>
      </c>
      <c r="I77" s="43">
        <v>8</v>
      </c>
      <c r="J77" s="43">
        <v>9</v>
      </c>
      <c r="K77" s="43">
        <v>10</v>
      </c>
      <c r="L77" s="43"/>
      <c r="M77" s="43"/>
      <c r="N77" s="43"/>
      <c r="O77" s="43"/>
      <c r="P77" s="43"/>
      <c r="Q77" s="43"/>
      <c r="R77" s="43"/>
      <c r="S77" s="43"/>
      <c r="T77" s="43">
        <v>71</v>
      </c>
      <c r="U77" s="43">
        <v>72</v>
      </c>
      <c r="V77" s="43">
        <f>U77+1</f>
        <v>73</v>
      </c>
      <c r="W77" s="43">
        <f t="shared" ref="W77" si="102">V77+1</f>
        <v>74</v>
      </c>
      <c r="X77" s="43">
        <f t="shared" ref="X77:BB77" si="103">W77+1</f>
        <v>75</v>
      </c>
      <c r="Y77" s="43">
        <f t="shared" si="103"/>
        <v>76</v>
      </c>
      <c r="Z77" s="43">
        <f t="shared" si="103"/>
        <v>77</v>
      </c>
      <c r="AA77" s="43">
        <f t="shared" si="103"/>
        <v>78</v>
      </c>
      <c r="AB77" s="43">
        <f t="shared" si="103"/>
        <v>79</v>
      </c>
      <c r="AC77" s="43">
        <f t="shared" si="103"/>
        <v>80</v>
      </c>
      <c r="AD77" s="43">
        <f t="shared" si="103"/>
        <v>81</v>
      </c>
      <c r="AE77" s="43">
        <f t="shared" si="103"/>
        <v>82</v>
      </c>
      <c r="AF77" s="43">
        <f t="shared" si="103"/>
        <v>83</v>
      </c>
      <c r="AG77" s="43">
        <f t="shared" si="103"/>
        <v>84</v>
      </c>
      <c r="AH77" s="43">
        <f t="shared" si="103"/>
        <v>85</v>
      </c>
      <c r="AI77" s="43">
        <f t="shared" si="103"/>
        <v>86</v>
      </c>
      <c r="AJ77" s="43">
        <f t="shared" si="103"/>
        <v>87</v>
      </c>
      <c r="AK77" s="43">
        <f t="shared" si="103"/>
        <v>88</v>
      </c>
      <c r="AL77" s="43">
        <f t="shared" si="103"/>
        <v>89</v>
      </c>
      <c r="AM77" s="61">
        <f t="shared" si="103"/>
        <v>90</v>
      </c>
      <c r="AN77" s="62">
        <f t="shared" si="103"/>
        <v>91</v>
      </c>
      <c r="AO77" s="64">
        <f t="shared" si="103"/>
        <v>92</v>
      </c>
      <c r="AP77" s="64">
        <f t="shared" si="103"/>
        <v>93</v>
      </c>
      <c r="AQ77" s="64">
        <f t="shared" si="103"/>
        <v>94</v>
      </c>
      <c r="AR77" s="64">
        <f t="shared" si="103"/>
        <v>95</v>
      </c>
      <c r="AS77" s="64">
        <f t="shared" si="103"/>
        <v>96</v>
      </c>
      <c r="AT77" s="64">
        <f t="shared" si="103"/>
        <v>97</v>
      </c>
      <c r="AU77" s="64">
        <f t="shared" si="103"/>
        <v>98</v>
      </c>
      <c r="AV77" s="64">
        <f t="shared" si="103"/>
        <v>99</v>
      </c>
      <c r="AW77" s="64">
        <f t="shared" si="103"/>
        <v>100</v>
      </c>
      <c r="AX77" s="64">
        <f t="shared" si="103"/>
        <v>101</v>
      </c>
      <c r="AY77" s="64">
        <f t="shared" si="103"/>
        <v>102</v>
      </c>
      <c r="AZ77" s="64">
        <f t="shared" si="103"/>
        <v>103</v>
      </c>
      <c r="BA77" s="64">
        <f t="shared" si="103"/>
        <v>104</v>
      </c>
      <c r="BB77" s="67">
        <f t="shared" si="103"/>
        <v>105</v>
      </c>
      <c r="BC77" s="68">
        <v>106</v>
      </c>
      <c r="BD77" s="42">
        <v>107</v>
      </c>
      <c r="BE77" s="42">
        <v>108</v>
      </c>
      <c r="BF77" s="46"/>
      <c r="BG77" s="46"/>
      <c r="BH77" s="46"/>
      <c r="BI77" s="46"/>
      <c r="BJ77" s="46"/>
      <c r="BK77" s="46"/>
      <c r="BL77" s="46"/>
      <c r="BM77" s="46"/>
      <c r="BN77" s="46"/>
      <c r="BO77" s="46"/>
      <c r="BP77" s="46"/>
      <c r="BQ77" s="46"/>
      <c r="BR77" s="46"/>
      <c r="BS77" s="46"/>
      <c r="BT77" s="46"/>
      <c r="BU77" s="46"/>
      <c r="BV77" s="46"/>
      <c r="BW77" s="46"/>
      <c r="BX77" s="46"/>
      <c r="BY77" s="46"/>
      <c r="BZ77" s="46"/>
      <c r="CA77" s="46"/>
      <c r="CB77" s="46"/>
      <c r="CC77" s="46"/>
    </row>
    <row r="78" spans="1:94">
      <c r="AN78" s="284" t="s">
        <v>682</v>
      </c>
      <c r="AO78" s="285"/>
      <c r="AP78" s="285"/>
      <c r="AQ78" s="285"/>
      <c r="AR78" s="285"/>
      <c r="AS78" s="285"/>
      <c r="AT78" s="285"/>
      <c r="AU78" s="285"/>
      <c r="AV78" s="285"/>
      <c r="AW78" s="285"/>
      <c r="AX78" s="285"/>
      <c r="AY78" s="285"/>
      <c r="AZ78" s="285"/>
      <c r="BA78" s="285"/>
      <c r="BB78" s="286"/>
    </row>
    <row r="79" spans="1:94">
      <c r="J79" s="25"/>
    </row>
    <row r="80" spans="1:94">
      <c r="A80" s="25" t="s">
        <v>683</v>
      </c>
    </row>
    <row r="81" spans="2:359" ht="75" customHeight="1">
      <c r="B81" s="268" t="s">
        <v>184</v>
      </c>
      <c r="C81" s="268"/>
      <c r="D81" s="268" t="s">
        <v>182</v>
      </c>
      <c r="E81" s="268"/>
      <c r="F81" s="268" t="s">
        <v>618</v>
      </c>
      <c r="G81" s="268"/>
      <c r="H81" s="268" t="s">
        <v>188</v>
      </c>
      <c r="I81" s="268"/>
      <c r="J81" s="269" t="s">
        <v>638</v>
      </c>
      <c r="K81" s="275"/>
      <c r="L81" s="275"/>
      <c r="M81" s="275"/>
      <c r="N81" s="275"/>
      <c r="O81" s="275"/>
      <c r="P81" s="275"/>
      <c r="Q81" s="275"/>
      <c r="R81" s="275"/>
      <c r="S81" s="275"/>
      <c r="T81" s="275"/>
      <c r="U81" s="275"/>
      <c r="V81" s="275"/>
      <c r="W81" s="275"/>
      <c r="X81" s="275"/>
      <c r="Y81" s="275"/>
      <c r="Z81" s="275"/>
      <c r="AA81" s="275"/>
      <c r="AB81" s="275"/>
      <c r="AC81" s="275"/>
      <c r="AD81" s="275"/>
      <c r="AE81" s="275"/>
      <c r="AF81" s="275"/>
      <c r="AG81" s="275"/>
      <c r="AH81" s="275"/>
      <c r="AI81" s="275"/>
      <c r="AJ81" s="275"/>
      <c r="AK81" s="275"/>
      <c r="AL81" s="275"/>
      <c r="AM81" s="275"/>
      <c r="AN81" s="275"/>
      <c r="AO81" s="275"/>
      <c r="AP81" s="275"/>
      <c r="AQ81" s="275"/>
      <c r="AR81" s="275"/>
      <c r="AS81" s="275"/>
      <c r="AT81" s="275"/>
      <c r="AU81" s="275"/>
      <c r="AV81" s="275"/>
      <c r="AW81" s="275"/>
      <c r="AX81" s="275"/>
      <c r="AY81" s="275"/>
      <c r="AZ81" s="275"/>
      <c r="BA81" s="275"/>
      <c r="BB81" s="275"/>
      <c r="BC81" s="275"/>
      <c r="BD81" s="275"/>
      <c r="BE81" s="275"/>
      <c r="BF81" s="275"/>
      <c r="BG81" s="275"/>
      <c r="BH81" s="275"/>
      <c r="BI81" s="275"/>
      <c r="BJ81" s="275"/>
      <c r="BK81" s="275"/>
      <c r="BL81" s="275"/>
      <c r="BM81" s="275"/>
      <c r="BN81" s="275"/>
      <c r="BO81" s="275"/>
      <c r="BP81" s="275"/>
      <c r="BQ81" s="275"/>
      <c r="BR81" s="275"/>
      <c r="BS81" s="275"/>
      <c r="BT81" s="275"/>
      <c r="BU81" s="275"/>
      <c r="BV81" s="272" t="s">
        <v>639</v>
      </c>
      <c r="BW81" s="270"/>
      <c r="BX81" s="270"/>
      <c r="BY81" s="270"/>
      <c r="BZ81" s="270"/>
      <c r="CA81" s="271"/>
      <c r="CB81" s="272" t="s">
        <v>195</v>
      </c>
      <c r="CC81" s="270"/>
      <c r="CD81" s="270"/>
      <c r="CE81" s="270"/>
      <c r="CF81" s="270"/>
      <c r="CG81" s="271"/>
      <c r="CH81" s="272" t="s">
        <v>640</v>
      </c>
      <c r="CI81" s="270"/>
      <c r="CJ81" s="270"/>
      <c r="CK81" s="270"/>
      <c r="CL81" s="270"/>
      <c r="CM81" s="270"/>
      <c r="CN81" s="287" t="s">
        <v>666</v>
      </c>
      <c r="CO81" s="277"/>
      <c r="CP81" s="276" t="s">
        <v>667</v>
      </c>
      <c r="CQ81" s="277"/>
      <c r="CR81" s="276" t="s">
        <v>668</v>
      </c>
      <c r="CS81" s="277"/>
      <c r="CT81" s="276" t="s">
        <v>669</v>
      </c>
      <c r="CU81" s="277"/>
      <c r="CV81" s="63" t="s">
        <v>684</v>
      </c>
      <c r="CW81" s="65" t="s">
        <v>685</v>
      </c>
      <c r="CX81" s="65" t="s">
        <v>686</v>
      </c>
      <c r="CY81" s="278" t="s">
        <v>687</v>
      </c>
      <c r="CZ81" s="288"/>
      <c r="DA81" s="278" t="s">
        <v>687</v>
      </c>
      <c r="DB81" s="288"/>
      <c r="DC81" s="278" t="s">
        <v>687</v>
      </c>
      <c r="DD81" s="288"/>
      <c r="DE81" s="278" t="s">
        <v>687</v>
      </c>
      <c r="DF81" s="288"/>
      <c r="DG81" s="278" t="s">
        <v>687</v>
      </c>
      <c r="DH81" s="288"/>
      <c r="DI81" s="278" t="s">
        <v>687</v>
      </c>
      <c r="DJ81" s="288"/>
      <c r="DK81" s="278" t="s">
        <v>687</v>
      </c>
      <c r="DL81" s="288"/>
      <c r="DM81" s="278" t="s">
        <v>687</v>
      </c>
      <c r="DN81" s="288"/>
      <c r="DO81" s="278" t="s">
        <v>687</v>
      </c>
      <c r="DP81" s="288"/>
      <c r="DQ81" s="278" t="s">
        <v>687</v>
      </c>
      <c r="DR81" s="288"/>
      <c r="DS81" s="278" t="s">
        <v>687</v>
      </c>
      <c r="DT81" s="288"/>
      <c r="DU81" s="278" t="s">
        <v>687</v>
      </c>
      <c r="DV81" s="288"/>
      <c r="DW81" s="278" t="s">
        <v>687</v>
      </c>
      <c r="DX81" s="288"/>
      <c r="DY81" s="278" t="s">
        <v>687</v>
      </c>
      <c r="DZ81" s="288"/>
      <c r="EA81" s="278" t="s">
        <v>687</v>
      </c>
      <c r="EB81" s="288"/>
      <c r="EC81" s="278" t="s">
        <v>687</v>
      </c>
      <c r="ED81" s="288"/>
      <c r="EE81" s="278" t="s">
        <v>687</v>
      </c>
      <c r="EF81" s="288"/>
      <c r="EG81" s="278" t="s">
        <v>687</v>
      </c>
      <c r="EH81" s="288"/>
      <c r="EI81" s="278" t="s">
        <v>687</v>
      </c>
      <c r="EJ81" s="288"/>
      <c r="EK81" s="278" t="s">
        <v>687</v>
      </c>
      <c r="EL81" s="288"/>
      <c r="EM81" s="278" t="s">
        <v>687</v>
      </c>
      <c r="EN81" s="288"/>
      <c r="EO81" s="278" t="s">
        <v>687</v>
      </c>
      <c r="EP81" s="288"/>
      <c r="EQ81" s="278" t="s">
        <v>687</v>
      </c>
      <c r="ER81" s="288"/>
      <c r="ES81" s="278" t="s">
        <v>687</v>
      </c>
      <c r="ET81" s="288"/>
      <c r="EU81" s="278" t="s">
        <v>687</v>
      </c>
      <c r="EV81" s="288"/>
      <c r="EW81" s="278" t="s">
        <v>687</v>
      </c>
      <c r="EX81" s="288"/>
      <c r="EY81" s="278" t="s">
        <v>687</v>
      </c>
      <c r="EZ81" s="288"/>
      <c r="FA81" s="278" t="s">
        <v>687</v>
      </c>
      <c r="FB81" s="288"/>
      <c r="FC81" s="278" t="s">
        <v>687</v>
      </c>
      <c r="FD81" s="288"/>
      <c r="FE81" s="278" t="s">
        <v>687</v>
      </c>
      <c r="FF81" s="288"/>
      <c r="FG81" s="278" t="s">
        <v>687</v>
      </c>
      <c r="FH81" s="288"/>
      <c r="FI81" s="278" t="s">
        <v>687</v>
      </c>
      <c r="FJ81" s="288"/>
      <c r="FK81" s="278" t="s">
        <v>687</v>
      </c>
      <c r="FL81" s="288"/>
      <c r="FM81" s="278" t="s">
        <v>687</v>
      </c>
      <c r="FN81" s="288"/>
      <c r="FO81" s="278" t="s">
        <v>687</v>
      </c>
      <c r="FP81" s="288"/>
      <c r="FQ81" s="278" t="s">
        <v>687</v>
      </c>
      <c r="FR81" s="288"/>
      <c r="FS81" s="278" t="s">
        <v>687</v>
      </c>
      <c r="FT81" s="288"/>
      <c r="FU81" s="278" t="s">
        <v>687</v>
      </c>
      <c r="FV81" s="288"/>
      <c r="FW81" s="278" t="s">
        <v>687</v>
      </c>
      <c r="FX81" s="288"/>
      <c r="FY81" s="278" t="s">
        <v>687</v>
      </c>
      <c r="FZ81" s="288"/>
      <c r="GA81" s="278" t="s">
        <v>687</v>
      </c>
      <c r="GB81" s="288"/>
      <c r="GC81" s="278" t="s">
        <v>687</v>
      </c>
      <c r="GD81" s="288"/>
      <c r="GE81" s="278" t="s">
        <v>687</v>
      </c>
      <c r="GF81" s="288"/>
      <c r="GG81" s="278" t="s">
        <v>687</v>
      </c>
      <c r="GH81" s="288"/>
      <c r="GI81" s="278" t="s">
        <v>687</v>
      </c>
      <c r="GJ81" s="288"/>
      <c r="GK81" s="278" t="s">
        <v>687</v>
      </c>
      <c r="GL81" s="288"/>
      <c r="GM81" s="278" t="s">
        <v>687</v>
      </c>
      <c r="GN81" s="288"/>
      <c r="GO81" s="278" t="s">
        <v>687</v>
      </c>
      <c r="GP81" s="288"/>
      <c r="GQ81" s="278" t="s">
        <v>687</v>
      </c>
      <c r="GR81" s="288"/>
      <c r="GS81" s="278" t="s">
        <v>687</v>
      </c>
      <c r="GT81" s="288"/>
      <c r="GU81" s="278" t="s">
        <v>687</v>
      </c>
      <c r="GV81" s="288"/>
      <c r="GW81" s="278" t="s">
        <v>687</v>
      </c>
      <c r="GX81" s="288"/>
      <c r="GY81" s="278" t="s">
        <v>687</v>
      </c>
      <c r="GZ81" s="288"/>
      <c r="HA81" s="278" t="s">
        <v>687</v>
      </c>
      <c r="HB81" s="288"/>
      <c r="HC81" s="278" t="s">
        <v>687</v>
      </c>
      <c r="HD81" s="288"/>
      <c r="HE81" s="278" t="s">
        <v>687</v>
      </c>
      <c r="HF81" s="288"/>
      <c r="HG81" s="278" t="s">
        <v>687</v>
      </c>
      <c r="HH81" s="288"/>
      <c r="HI81" s="278" t="s">
        <v>687</v>
      </c>
      <c r="HJ81" s="288"/>
      <c r="HK81" s="278" t="s">
        <v>687</v>
      </c>
      <c r="HL81" s="288"/>
      <c r="HM81" s="278" t="s">
        <v>687</v>
      </c>
      <c r="HN81" s="288"/>
      <c r="HO81" s="278" t="s">
        <v>687</v>
      </c>
      <c r="HP81" s="288"/>
      <c r="HQ81" s="278" t="s">
        <v>687</v>
      </c>
      <c r="HR81" s="288"/>
      <c r="HS81" s="278" t="s">
        <v>687</v>
      </c>
      <c r="HT81" s="288"/>
      <c r="HU81" s="278" t="s">
        <v>687</v>
      </c>
      <c r="HV81" s="288"/>
      <c r="HW81" s="278" t="s">
        <v>687</v>
      </c>
      <c r="HX81" s="288"/>
      <c r="HY81" s="278" t="s">
        <v>687</v>
      </c>
      <c r="HZ81" s="288"/>
      <c r="IA81" s="278" t="s">
        <v>687</v>
      </c>
      <c r="IB81" s="288"/>
      <c r="IC81" s="278" t="s">
        <v>687</v>
      </c>
      <c r="ID81" s="288"/>
      <c r="IE81" s="278" t="s">
        <v>687</v>
      </c>
      <c r="IF81" s="288"/>
      <c r="IG81" s="278" t="s">
        <v>687</v>
      </c>
      <c r="IH81" s="288"/>
      <c r="II81" s="278" t="s">
        <v>687</v>
      </c>
      <c r="IJ81" s="288"/>
      <c r="IK81" s="278" t="s">
        <v>687</v>
      </c>
      <c r="IL81" s="288"/>
      <c r="IM81" s="278" t="s">
        <v>687</v>
      </c>
      <c r="IN81" s="288"/>
      <c r="IO81" s="278" t="s">
        <v>687</v>
      </c>
      <c r="IP81" s="288"/>
      <c r="IQ81" s="278" t="s">
        <v>687</v>
      </c>
      <c r="IR81" s="288"/>
      <c r="IS81" s="278" t="s">
        <v>687</v>
      </c>
      <c r="IT81" s="288"/>
      <c r="IU81" s="278" t="s">
        <v>687</v>
      </c>
      <c r="IV81" s="288"/>
      <c r="IW81" s="278" t="s">
        <v>687</v>
      </c>
      <c r="IX81" s="288"/>
      <c r="IY81" s="278" t="s">
        <v>687</v>
      </c>
      <c r="IZ81" s="288"/>
      <c r="JA81" s="278" t="s">
        <v>687</v>
      </c>
      <c r="JB81" s="288"/>
      <c r="JC81" s="278" t="s">
        <v>687</v>
      </c>
      <c r="JD81" s="288"/>
      <c r="JE81" s="278" t="s">
        <v>687</v>
      </c>
      <c r="JF81" s="288"/>
      <c r="JG81" s="278" t="s">
        <v>687</v>
      </c>
      <c r="JH81" s="288"/>
      <c r="JI81" s="278" t="s">
        <v>687</v>
      </c>
      <c r="JJ81" s="288"/>
      <c r="JK81" s="278" t="s">
        <v>687</v>
      </c>
      <c r="JL81" s="288"/>
      <c r="JM81" s="278" t="s">
        <v>687</v>
      </c>
      <c r="JN81" s="288"/>
      <c r="JO81" s="278" t="s">
        <v>687</v>
      </c>
      <c r="JP81" s="288"/>
      <c r="JQ81" s="278" t="s">
        <v>687</v>
      </c>
      <c r="JR81" s="288"/>
      <c r="JS81" s="278" t="s">
        <v>687</v>
      </c>
      <c r="JT81" s="288"/>
      <c r="JU81" s="278" t="s">
        <v>687</v>
      </c>
      <c r="JV81" s="288"/>
      <c r="JW81" s="278" t="s">
        <v>687</v>
      </c>
      <c r="JX81" s="288"/>
      <c r="JY81" s="278" t="s">
        <v>687</v>
      </c>
      <c r="JZ81" s="288"/>
      <c r="KA81" s="278" t="s">
        <v>687</v>
      </c>
      <c r="KB81" s="288"/>
      <c r="KC81" s="278" t="s">
        <v>687</v>
      </c>
      <c r="KD81" s="288"/>
      <c r="KE81" s="278" t="s">
        <v>687</v>
      </c>
      <c r="KF81" s="288"/>
      <c r="KG81" s="278" t="s">
        <v>687</v>
      </c>
      <c r="KH81" s="288"/>
      <c r="KI81" s="278" t="s">
        <v>687</v>
      </c>
      <c r="KJ81" s="288"/>
      <c r="KK81" s="278" t="s">
        <v>687</v>
      </c>
      <c r="KL81" s="288"/>
      <c r="KM81" s="278" t="s">
        <v>687</v>
      </c>
      <c r="KN81" s="288"/>
      <c r="KO81" s="278" t="s">
        <v>687</v>
      </c>
      <c r="KP81" s="288"/>
      <c r="KQ81" s="278" t="s">
        <v>687</v>
      </c>
      <c r="KR81" s="288"/>
      <c r="KS81" s="278" t="s">
        <v>687</v>
      </c>
      <c r="KT81" s="288"/>
      <c r="KU81" s="278" t="s">
        <v>687</v>
      </c>
      <c r="KV81" s="288"/>
      <c r="KW81" s="278" t="s">
        <v>687</v>
      </c>
      <c r="KX81" s="288"/>
      <c r="KY81" s="278" t="s">
        <v>687</v>
      </c>
      <c r="KZ81" s="288"/>
      <c r="LA81" s="278" t="s">
        <v>687</v>
      </c>
      <c r="LB81" s="288"/>
      <c r="LC81" s="278" t="s">
        <v>687</v>
      </c>
      <c r="LD81" s="288"/>
      <c r="LE81" s="278" t="s">
        <v>687</v>
      </c>
      <c r="LF81" s="288"/>
      <c r="LG81" s="278" t="s">
        <v>687</v>
      </c>
      <c r="LH81" s="288"/>
      <c r="LI81" s="278" t="s">
        <v>687</v>
      </c>
      <c r="LJ81" s="288"/>
      <c r="LK81" s="278" t="s">
        <v>687</v>
      </c>
      <c r="LL81" s="288"/>
      <c r="LM81" s="278" t="s">
        <v>687</v>
      </c>
      <c r="LN81" s="288"/>
      <c r="LO81" s="278" t="s">
        <v>687</v>
      </c>
      <c r="LP81" s="288"/>
      <c r="LQ81" s="278" t="s">
        <v>687</v>
      </c>
      <c r="LR81" s="288"/>
      <c r="LS81" s="278" t="s">
        <v>687</v>
      </c>
      <c r="LT81" s="288"/>
      <c r="LU81" s="278" t="s">
        <v>687</v>
      </c>
      <c r="LV81" s="288"/>
      <c r="LW81" s="278" t="s">
        <v>687</v>
      </c>
      <c r="LX81" s="288"/>
      <c r="LY81" s="278" t="s">
        <v>687</v>
      </c>
      <c r="LZ81" s="288"/>
      <c r="MA81" s="278" t="s">
        <v>687</v>
      </c>
      <c r="MB81" s="288"/>
      <c r="MC81" s="278" t="s">
        <v>687</v>
      </c>
      <c r="MD81" s="288"/>
      <c r="ME81" s="278" t="s">
        <v>687</v>
      </c>
      <c r="MF81" s="288"/>
      <c r="MG81" s="278" t="s">
        <v>687</v>
      </c>
      <c r="MH81" s="288"/>
      <c r="MI81" s="278" t="s">
        <v>687</v>
      </c>
      <c r="MJ81" s="288"/>
      <c r="MK81" s="278" t="s">
        <v>687</v>
      </c>
      <c r="ML81" s="288"/>
      <c r="MM81" s="278" t="s">
        <v>687</v>
      </c>
      <c r="MN81" s="288"/>
      <c r="MO81" s="63" t="s">
        <v>688</v>
      </c>
      <c r="MP81" s="63" t="s">
        <v>673</v>
      </c>
      <c r="MQ81" s="278" t="s">
        <v>674</v>
      </c>
      <c r="MR81" s="280"/>
      <c r="MS81" s="52" t="s">
        <v>620</v>
      </c>
      <c r="MT81" s="268" t="s">
        <v>621</v>
      </c>
      <c r="MU81" s="268"/>
    </row>
    <row r="82" spans="2:359">
      <c r="B82" s="44" t="str">
        <f>DEC2HEX(254,2)</f>
        <v>FE</v>
      </c>
      <c r="C82" s="44" t="str">
        <f t="shared" ref="C82" si="104">DEC2HEX(0,2)</f>
        <v>00</v>
      </c>
      <c r="D82" s="44" t="str">
        <f>DEC2HEX(224,2)</f>
        <v>E0</v>
      </c>
      <c r="E82" s="44" t="str">
        <f>DEC2HEX(0,2)</f>
        <v>00</v>
      </c>
      <c r="F82" s="44" t="str">
        <f>DEC2HEX(1,2)</f>
        <v>01</v>
      </c>
      <c r="G82" s="44" t="str">
        <f>DEC2HEX(355-8-256,2)</f>
        <v>5B</v>
      </c>
      <c r="H82" s="44" t="str">
        <f>DEC2HEX(0,2)</f>
        <v>00</v>
      </c>
      <c r="I82" s="44" t="str">
        <f>DEC2HEX(0,2)</f>
        <v>00</v>
      </c>
      <c r="J82" s="44" t="str">
        <f>DEC2HEX(109,2)</f>
        <v>6D</v>
      </c>
      <c r="K82" s="44" t="str">
        <f>DEC2HEX(98,2)</f>
        <v>62</v>
      </c>
      <c r="L82" s="44" t="str">
        <f>DEC2HEX(99,2)</f>
        <v>63</v>
      </c>
      <c r="M82" s="44" t="str">
        <f>DEC2HEX(106,2)</f>
        <v>6A</v>
      </c>
      <c r="N82" s="44" t="str">
        <f>DEC2HEX(103,2)</f>
        <v>67</v>
      </c>
      <c r="O82" s="44" t="str">
        <f>DEC2HEX(105,2)</f>
        <v>69</v>
      </c>
      <c r="P82" s="44" t="str">
        <f>DEC2HEX(111,2)</f>
        <v>6F</v>
      </c>
      <c r="Q82" s="44" t="str">
        <f>DEC2HEX(110,2)</f>
        <v>6E</v>
      </c>
      <c r="R82" s="44" t="str">
        <f>DEC2HEX(98,2)</f>
        <v>62</v>
      </c>
      <c r="S82" s="44" t="str">
        <f>DEC2HEX(96,2)</f>
        <v>60</v>
      </c>
      <c r="T82" s="44" t="str">
        <f>DEC2HEX(102,2)</f>
        <v>66</v>
      </c>
      <c r="U82" s="44" t="str">
        <f>DEC2HEX(98,2)</f>
        <v>62</v>
      </c>
      <c r="V82" s="44" t="str">
        <f>DEC2HEX(255,2)</f>
        <v>FF</v>
      </c>
      <c r="W82" s="44" t="str">
        <f t="shared" ref="W82" si="105">DEC2HEX(255,2)</f>
        <v>FF</v>
      </c>
      <c r="X82" s="44" t="str">
        <f t="shared" ref="X82:BC82" si="106">DEC2HEX(255,2)</f>
        <v>FF</v>
      </c>
      <c r="Y82" s="44" t="str">
        <f t="shared" si="106"/>
        <v>FF</v>
      </c>
      <c r="Z82" s="44" t="str">
        <f t="shared" si="106"/>
        <v>FF</v>
      </c>
      <c r="AA82" s="44" t="str">
        <f t="shared" si="106"/>
        <v>FF</v>
      </c>
      <c r="AB82" s="44" t="str">
        <f t="shared" si="106"/>
        <v>FF</v>
      </c>
      <c r="AC82" s="44" t="str">
        <f t="shared" si="106"/>
        <v>FF</v>
      </c>
      <c r="AD82" s="44" t="str">
        <f t="shared" si="106"/>
        <v>FF</v>
      </c>
      <c r="AE82" s="44" t="str">
        <f t="shared" si="106"/>
        <v>FF</v>
      </c>
      <c r="AF82" s="44" t="str">
        <f t="shared" si="106"/>
        <v>FF</v>
      </c>
      <c r="AG82" s="44" t="str">
        <f t="shared" si="106"/>
        <v>FF</v>
      </c>
      <c r="AH82" s="44" t="str">
        <f t="shared" si="106"/>
        <v>FF</v>
      </c>
      <c r="AI82" s="44" t="str">
        <f t="shared" si="106"/>
        <v>FF</v>
      </c>
      <c r="AJ82" s="44" t="str">
        <f t="shared" si="106"/>
        <v>FF</v>
      </c>
      <c r="AK82" s="44" t="str">
        <f t="shared" si="106"/>
        <v>FF</v>
      </c>
      <c r="AL82" s="44" t="str">
        <f t="shared" si="106"/>
        <v>FF</v>
      </c>
      <c r="AM82" s="44" t="str">
        <f t="shared" si="106"/>
        <v>FF</v>
      </c>
      <c r="AN82" s="44" t="str">
        <f t="shared" si="106"/>
        <v>FF</v>
      </c>
      <c r="AO82" s="44" t="str">
        <f t="shared" si="106"/>
        <v>FF</v>
      </c>
      <c r="AP82" s="44" t="str">
        <f t="shared" si="106"/>
        <v>FF</v>
      </c>
      <c r="AQ82" s="44" t="str">
        <f t="shared" si="106"/>
        <v>FF</v>
      </c>
      <c r="AR82" s="44" t="str">
        <f t="shared" si="106"/>
        <v>FF</v>
      </c>
      <c r="AS82" s="44" t="str">
        <f t="shared" si="106"/>
        <v>FF</v>
      </c>
      <c r="AT82" s="44" t="str">
        <f t="shared" si="106"/>
        <v>FF</v>
      </c>
      <c r="AU82" s="44" t="str">
        <f t="shared" si="106"/>
        <v>FF</v>
      </c>
      <c r="AV82" s="44" t="str">
        <f t="shared" si="106"/>
        <v>FF</v>
      </c>
      <c r="AW82" s="44" t="str">
        <f t="shared" si="106"/>
        <v>FF</v>
      </c>
      <c r="AX82" s="44" t="str">
        <f t="shared" si="106"/>
        <v>FF</v>
      </c>
      <c r="AY82" s="44" t="str">
        <f t="shared" si="106"/>
        <v>FF</v>
      </c>
      <c r="AZ82" s="44" t="str">
        <f t="shared" si="106"/>
        <v>FF</v>
      </c>
      <c r="BA82" s="44" t="str">
        <f t="shared" si="106"/>
        <v>FF</v>
      </c>
      <c r="BB82" s="44" t="str">
        <f t="shared" si="106"/>
        <v>FF</v>
      </c>
      <c r="BC82" s="44" t="str">
        <f t="shared" si="106"/>
        <v>FF</v>
      </c>
      <c r="BD82" s="44" t="str">
        <f t="shared" ref="BD82:BU82" si="107">DEC2HEX(255,2)</f>
        <v>FF</v>
      </c>
      <c r="BE82" s="44" t="str">
        <f t="shared" si="107"/>
        <v>FF</v>
      </c>
      <c r="BF82" s="44" t="str">
        <f t="shared" si="107"/>
        <v>FF</v>
      </c>
      <c r="BG82" s="44" t="str">
        <f t="shared" si="107"/>
        <v>FF</v>
      </c>
      <c r="BH82" s="44" t="str">
        <f t="shared" si="107"/>
        <v>FF</v>
      </c>
      <c r="BI82" s="44" t="str">
        <f t="shared" si="107"/>
        <v>FF</v>
      </c>
      <c r="BJ82" s="44" t="str">
        <f t="shared" si="107"/>
        <v>FF</v>
      </c>
      <c r="BK82" s="44" t="str">
        <f t="shared" si="107"/>
        <v>FF</v>
      </c>
      <c r="BL82" s="44" t="str">
        <f t="shared" si="107"/>
        <v>FF</v>
      </c>
      <c r="BM82" s="44" t="str">
        <f t="shared" si="107"/>
        <v>FF</v>
      </c>
      <c r="BN82" s="44" t="str">
        <f t="shared" si="107"/>
        <v>FF</v>
      </c>
      <c r="BO82" s="44" t="str">
        <f t="shared" si="107"/>
        <v>FF</v>
      </c>
      <c r="BP82" s="44" t="str">
        <f t="shared" si="107"/>
        <v>FF</v>
      </c>
      <c r="BQ82" s="44" t="str">
        <f t="shared" si="107"/>
        <v>FF</v>
      </c>
      <c r="BR82" s="44" t="str">
        <f t="shared" si="107"/>
        <v>FF</v>
      </c>
      <c r="BS82" s="44" t="str">
        <f t="shared" si="107"/>
        <v>FF</v>
      </c>
      <c r="BT82" s="44" t="str">
        <f t="shared" si="107"/>
        <v>FF</v>
      </c>
      <c r="BU82" s="44" t="str">
        <f t="shared" si="107"/>
        <v>FF</v>
      </c>
      <c r="BV82" s="44" t="str">
        <f>DEC2HEX(160,2)</f>
        <v>A0</v>
      </c>
      <c r="BW82" s="44" t="str">
        <f>DEC2HEX(161,2)</f>
        <v>A1</v>
      </c>
      <c r="BX82" s="44" t="str">
        <f>DEC2HEX(162,2)</f>
        <v>A2</v>
      </c>
      <c r="BY82" s="44" t="str">
        <f>DEC2HEX(163,2)</f>
        <v>A3</v>
      </c>
      <c r="BZ82" s="44" t="str">
        <f>DEC2HEX(164,2)</f>
        <v>A4</v>
      </c>
      <c r="CA82" s="44" t="str">
        <f>DEC2HEX(165,2)</f>
        <v>A5</v>
      </c>
      <c r="CB82" s="44" t="str">
        <f>DEC2HEX(1,2)</f>
        <v>01</v>
      </c>
      <c r="CC82" s="44" t="str">
        <f>DEC2HEX(2,2)</f>
        <v>02</v>
      </c>
      <c r="CD82" s="44" t="str">
        <f>DEC2HEX(3,2)</f>
        <v>03</v>
      </c>
      <c r="CE82" s="44" t="str">
        <f>DEC2HEX(4,2)</f>
        <v>04</v>
      </c>
      <c r="CF82" s="44" t="str">
        <f>DEC2HEX(5,2)</f>
        <v>05</v>
      </c>
      <c r="CG82" s="44" t="str">
        <f>DEC2HEX(6,2)</f>
        <v>06</v>
      </c>
      <c r="CH82" s="44" t="str">
        <f>DEC2HEX(254,2)</f>
        <v>FE</v>
      </c>
      <c r="CI82" s="44" t="str">
        <f>DEC2HEX(253,2)</f>
        <v>FD</v>
      </c>
      <c r="CJ82" s="44" t="str">
        <f>DEC2HEX(252,2)</f>
        <v>FC</v>
      </c>
      <c r="CK82" s="44" t="str">
        <f>DEC2HEX(251,2)</f>
        <v>FB</v>
      </c>
      <c r="CL82" s="44" t="str">
        <f>DEC2HEX(250,2)</f>
        <v>FA</v>
      </c>
      <c r="CM82" s="57" t="str">
        <f>DEC2HEX(249,2)</f>
        <v>F9</v>
      </c>
      <c r="CN82" s="60" t="str">
        <f>DEC2HEX(254,2)</f>
        <v>FE</v>
      </c>
      <c r="CO82" s="44" t="str">
        <f t="shared" ref="CO82" si="108">DEC2HEX(0,2)</f>
        <v>00</v>
      </c>
      <c r="CP82" s="44" t="str">
        <f>DEC2HEX(0,2)</f>
        <v>00</v>
      </c>
      <c r="CQ82" s="44" t="str">
        <f>DEC2HEX(5,2)</f>
        <v>05</v>
      </c>
      <c r="CR82" s="44" t="str">
        <f>DEC2HEX(0,2)</f>
        <v>00</v>
      </c>
      <c r="CS82" s="44" t="str">
        <f>DEC2HEX(352-98,2)</f>
        <v>FE</v>
      </c>
      <c r="CT82" s="44" t="str">
        <f>DEC2HEX(0,2)</f>
        <v>00</v>
      </c>
      <c r="CU82" s="44" t="str">
        <f>DEC2HEX(125,2)</f>
        <v>7D</v>
      </c>
      <c r="CV82" s="44" t="str">
        <f>DEC2HEX(1,2)</f>
        <v>01</v>
      </c>
      <c r="CW82" s="44" t="str">
        <f>DEC2HEX(15,2)</f>
        <v>0F</v>
      </c>
      <c r="CX82" s="44" t="str">
        <f>DEC2HEX(213,2)</f>
        <v>D5</v>
      </c>
      <c r="CY82" s="44" t="str">
        <f t="shared" ref="CY82" si="109">DEC2HEX(0,2)</f>
        <v>00</v>
      </c>
      <c r="CZ82" s="44" t="str">
        <f>DEC2HEX(0,2)</f>
        <v>00</v>
      </c>
      <c r="DA82" s="44" t="str">
        <f>DEC2HEX(0,2)</f>
        <v>00</v>
      </c>
      <c r="DB82" s="44" t="str">
        <f t="shared" ref="DB82" si="110">DEC2HEX(HEX2DEC(CZ82+1),2)</f>
        <v>01</v>
      </c>
      <c r="DC82" s="44" t="str">
        <f t="shared" ref="DC82" si="111">DEC2HEX(0,2)</f>
        <v>00</v>
      </c>
      <c r="DD82" s="44" t="str">
        <f>DEC2HEX(HEX2DEC(DB82+1),2)</f>
        <v>02</v>
      </c>
      <c r="DE82" s="44" t="str">
        <f>DEC2HEX(0,2)</f>
        <v>00</v>
      </c>
      <c r="DF82" s="44" t="str">
        <f>DEC2HEX(HEX2DEC(DD82+1),2)</f>
        <v>03</v>
      </c>
      <c r="DG82" s="44" t="str">
        <f>DEC2HEX(0,2)</f>
        <v>00</v>
      </c>
      <c r="DH82" s="44" t="str">
        <f t="shared" ref="DH82" si="112">DEC2HEX(HEX2DEC(DF82+1),2)</f>
        <v>04</v>
      </c>
      <c r="DI82" s="44" t="str">
        <f t="shared" ref="DI82" si="113">DEC2HEX(0,2)</f>
        <v>00</v>
      </c>
      <c r="DJ82" s="44" t="str">
        <f>DEC2HEX(HEX2DEC(DH82+1),2)</f>
        <v>05</v>
      </c>
      <c r="DK82" s="44" t="str">
        <f>DEC2HEX(0,2)</f>
        <v>00</v>
      </c>
      <c r="DL82" s="44" t="str">
        <f>DEC2HEX(HEX2DEC(DJ82+1),2)</f>
        <v>06</v>
      </c>
      <c r="DM82" s="44" t="str">
        <f>DEC2HEX(0,2)</f>
        <v>00</v>
      </c>
      <c r="DN82" s="44" t="str">
        <f t="shared" ref="DN82" si="114">DEC2HEX(HEX2DEC(DL82+1),2)</f>
        <v>07</v>
      </c>
      <c r="DO82" s="44" t="str">
        <f t="shared" ref="DO82" si="115">DEC2HEX(0,2)</f>
        <v>00</v>
      </c>
      <c r="DP82" s="44" t="str">
        <f>DEC2HEX(HEX2DEC(DN82+1),2)</f>
        <v>08</v>
      </c>
      <c r="DQ82" s="44" t="str">
        <f>DEC2HEX(0,2)</f>
        <v>00</v>
      </c>
      <c r="DR82" s="44" t="str">
        <f>DEC2HEX(HEX2DEC(DP82+1),2)</f>
        <v>09</v>
      </c>
      <c r="DS82" s="44" t="str">
        <f>DEC2HEX(0,2)</f>
        <v>00</v>
      </c>
      <c r="DT82" s="44" t="str">
        <f t="shared" ref="DT82" si="116">DEC2HEX(HEX2DEC(DR82+1),2)</f>
        <v>10</v>
      </c>
      <c r="DU82" s="44" t="str">
        <f t="shared" ref="DU82" si="117">DEC2HEX(0,2)</f>
        <v>00</v>
      </c>
      <c r="DV82" s="44" t="str">
        <f>DEC2HEX(HEX2DEC(DT82+1),2)</f>
        <v>11</v>
      </c>
      <c r="DW82" s="44" t="str">
        <f>DEC2HEX(0,2)</f>
        <v>00</v>
      </c>
      <c r="DX82" s="44" t="str">
        <f>DEC2HEX(HEX2DEC(DV82+1),2)</f>
        <v>12</v>
      </c>
      <c r="DY82" s="44" t="str">
        <f>DEC2HEX(0,2)</f>
        <v>00</v>
      </c>
      <c r="DZ82" s="44" t="str">
        <f t="shared" ref="DZ82" si="118">DEC2HEX(HEX2DEC(DX82+1),2)</f>
        <v>13</v>
      </c>
      <c r="EA82" s="44" t="str">
        <f t="shared" ref="EA82" si="119">DEC2HEX(0,2)</f>
        <v>00</v>
      </c>
      <c r="EB82" s="44" t="str">
        <f>DEC2HEX(HEX2DEC(DZ82+1),2)</f>
        <v>14</v>
      </c>
      <c r="EC82" s="44" t="str">
        <f>DEC2HEX(0,2)</f>
        <v>00</v>
      </c>
      <c r="ED82" s="44" t="str">
        <f>DEC2HEX(HEX2DEC(EB82+1),2)</f>
        <v>15</v>
      </c>
      <c r="EE82" s="44" t="str">
        <f>DEC2HEX(0,2)</f>
        <v>00</v>
      </c>
      <c r="EF82" s="44" t="str">
        <f t="shared" ref="EF82" si="120">DEC2HEX(HEX2DEC(ED82+1),2)</f>
        <v>16</v>
      </c>
      <c r="EG82" s="44" t="str">
        <f t="shared" ref="EG82" si="121">DEC2HEX(0,2)</f>
        <v>00</v>
      </c>
      <c r="EH82" s="44" t="str">
        <f>DEC2HEX(HEX2DEC(EF82+1),2)</f>
        <v>17</v>
      </c>
      <c r="EI82" s="44" t="str">
        <f>DEC2HEX(0,2)</f>
        <v>00</v>
      </c>
      <c r="EJ82" s="44" t="str">
        <f>DEC2HEX(HEX2DEC(EH82+1),2)</f>
        <v>18</v>
      </c>
      <c r="EK82" s="44" t="str">
        <f>DEC2HEX(0,2)</f>
        <v>00</v>
      </c>
      <c r="EL82" s="44" t="str">
        <f t="shared" ref="EL82" si="122">DEC2HEX(HEX2DEC(EJ82+1),2)</f>
        <v>19</v>
      </c>
      <c r="EM82" s="44" t="str">
        <f t="shared" ref="EM82" si="123">DEC2HEX(0,2)</f>
        <v>00</v>
      </c>
      <c r="EN82" s="44" t="str">
        <f>DEC2HEX(HEX2DEC(EL82+1),2)</f>
        <v>20</v>
      </c>
      <c r="EO82" s="44" t="str">
        <f>DEC2HEX(0,2)</f>
        <v>00</v>
      </c>
      <c r="EP82" s="44" t="str">
        <f>DEC2HEX(HEX2DEC(EN82+1),2)</f>
        <v>21</v>
      </c>
      <c r="EQ82" s="44" t="str">
        <f>DEC2HEX(0,2)</f>
        <v>00</v>
      </c>
      <c r="ER82" s="44" t="str">
        <f t="shared" ref="ER82" si="124">DEC2HEX(HEX2DEC(EP82+1),2)</f>
        <v>22</v>
      </c>
      <c r="ES82" s="44" t="str">
        <f t="shared" ref="ES82" si="125">DEC2HEX(0,2)</f>
        <v>00</v>
      </c>
      <c r="ET82" s="44" t="str">
        <f>DEC2HEX(HEX2DEC(ER82+1),2)</f>
        <v>23</v>
      </c>
      <c r="EU82" s="44" t="str">
        <f>DEC2HEX(0,2)</f>
        <v>00</v>
      </c>
      <c r="EV82" s="44" t="str">
        <f>DEC2HEX(HEX2DEC(ET82+1),2)</f>
        <v>24</v>
      </c>
      <c r="EW82" s="44" t="str">
        <f>DEC2HEX(0,2)</f>
        <v>00</v>
      </c>
      <c r="EX82" s="44" t="str">
        <f t="shared" ref="EX82" si="126">DEC2HEX(HEX2DEC(EV82+1),2)</f>
        <v>25</v>
      </c>
      <c r="EY82" s="44" t="str">
        <f t="shared" ref="EY82" si="127">DEC2HEX(0,2)</f>
        <v>00</v>
      </c>
      <c r="EZ82" s="44" t="str">
        <f>DEC2HEX(HEX2DEC(EX82+1),2)</f>
        <v>26</v>
      </c>
      <c r="FA82" s="44" t="str">
        <f>DEC2HEX(0,2)</f>
        <v>00</v>
      </c>
      <c r="FB82" s="44" t="str">
        <f>DEC2HEX(HEX2DEC(EZ82+1),2)</f>
        <v>27</v>
      </c>
      <c r="FC82" s="44" t="str">
        <f>DEC2HEX(0,2)</f>
        <v>00</v>
      </c>
      <c r="FD82" s="44" t="str">
        <f t="shared" ref="FD82" si="128">DEC2HEX(HEX2DEC(FB82+1),2)</f>
        <v>28</v>
      </c>
      <c r="FE82" s="44" t="str">
        <f t="shared" ref="FE82" si="129">DEC2HEX(0,2)</f>
        <v>00</v>
      </c>
      <c r="FF82" s="44" t="str">
        <f>DEC2HEX(HEX2DEC(FD82+1),2)</f>
        <v>29</v>
      </c>
      <c r="FG82" s="44" t="str">
        <f>DEC2HEX(0,2)</f>
        <v>00</v>
      </c>
      <c r="FH82" s="44" t="str">
        <f>DEC2HEX(HEX2DEC(FF82+1),2)</f>
        <v>30</v>
      </c>
      <c r="FI82" s="44" t="str">
        <f>DEC2HEX(0,2)</f>
        <v>00</v>
      </c>
      <c r="FJ82" s="44" t="str">
        <f t="shared" ref="FJ82" si="130">DEC2HEX(HEX2DEC(FH82+1),2)</f>
        <v>31</v>
      </c>
      <c r="FK82" s="44" t="str">
        <f t="shared" ref="FK82" si="131">DEC2HEX(0,2)</f>
        <v>00</v>
      </c>
      <c r="FL82" s="44" t="str">
        <f>DEC2HEX(HEX2DEC(FJ82+1),2)</f>
        <v>32</v>
      </c>
      <c r="FM82" s="44" t="str">
        <f>DEC2HEX(0,2)</f>
        <v>00</v>
      </c>
      <c r="FN82" s="44" t="str">
        <f>DEC2HEX(HEX2DEC(FL82+1),2)</f>
        <v>33</v>
      </c>
      <c r="FO82" s="44" t="str">
        <f>DEC2HEX(0,2)</f>
        <v>00</v>
      </c>
      <c r="FP82" s="44" t="str">
        <f t="shared" ref="FP82" si="132">DEC2HEX(HEX2DEC(FN82+1),2)</f>
        <v>34</v>
      </c>
      <c r="FQ82" s="44" t="str">
        <f t="shared" ref="FQ82" si="133">DEC2HEX(0,2)</f>
        <v>00</v>
      </c>
      <c r="FR82" s="44" t="str">
        <f>DEC2HEX(HEX2DEC(FP82+1),2)</f>
        <v>35</v>
      </c>
      <c r="FS82" s="44" t="str">
        <f>DEC2HEX(0,2)</f>
        <v>00</v>
      </c>
      <c r="FT82" s="44" t="str">
        <f>DEC2HEX(HEX2DEC(FR82+1),2)</f>
        <v>36</v>
      </c>
      <c r="FU82" s="44" t="str">
        <f>DEC2HEX(0,2)</f>
        <v>00</v>
      </c>
      <c r="FV82" s="44" t="str">
        <f t="shared" ref="FV82" si="134">DEC2HEX(HEX2DEC(FT82+1),2)</f>
        <v>37</v>
      </c>
      <c r="FW82" s="44" t="str">
        <f t="shared" ref="FW82" si="135">DEC2HEX(0,2)</f>
        <v>00</v>
      </c>
      <c r="FX82" s="44" t="str">
        <f>DEC2HEX(HEX2DEC(FV82+1),2)</f>
        <v>38</v>
      </c>
      <c r="FY82" s="44" t="str">
        <f>DEC2HEX(0,2)</f>
        <v>00</v>
      </c>
      <c r="FZ82" s="44" t="str">
        <f>DEC2HEX(HEX2DEC(FX82+1),2)</f>
        <v>39</v>
      </c>
      <c r="GA82" s="44" t="str">
        <f>DEC2HEX(0,2)</f>
        <v>00</v>
      </c>
      <c r="GB82" s="44" t="str">
        <f t="shared" ref="GB82" si="136">DEC2HEX(HEX2DEC(FZ82+1),2)</f>
        <v>40</v>
      </c>
      <c r="GC82" s="44" t="str">
        <f t="shared" ref="GC82" si="137">DEC2HEX(0,2)</f>
        <v>00</v>
      </c>
      <c r="GD82" s="44" t="str">
        <f>DEC2HEX(HEX2DEC(GB82+1),2)</f>
        <v>41</v>
      </c>
      <c r="GE82" s="44" t="str">
        <f>DEC2HEX(0,2)</f>
        <v>00</v>
      </c>
      <c r="GF82" s="44" t="str">
        <f>DEC2HEX(HEX2DEC(GD82+1),2)</f>
        <v>42</v>
      </c>
      <c r="GG82" s="44" t="str">
        <f>DEC2HEX(0,2)</f>
        <v>00</v>
      </c>
      <c r="GH82" s="44" t="str">
        <f t="shared" ref="GH82" si="138">DEC2HEX(HEX2DEC(GF82+1),2)</f>
        <v>43</v>
      </c>
      <c r="GI82" s="44" t="str">
        <f t="shared" ref="GI82" si="139">DEC2HEX(0,2)</f>
        <v>00</v>
      </c>
      <c r="GJ82" s="44" t="str">
        <f>DEC2HEX(HEX2DEC(GH82+1),2)</f>
        <v>44</v>
      </c>
      <c r="GK82" s="44" t="str">
        <f>DEC2HEX(0,2)</f>
        <v>00</v>
      </c>
      <c r="GL82" s="44" t="str">
        <f>DEC2HEX(HEX2DEC(GJ82+1),2)</f>
        <v>45</v>
      </c>
      <c r="GM82" s="44" t="str">
        <f>DEC2HEX(0,2)</f>
        <v>00</v>
      </c>
      <c r="GN82" s="44" t="str">
        <f t="shared" ref="GN82" si="140">DEC2HEX(HEX2DEC(GL82+1),2)</f>
        <v>46</v>
      </c>
      <c r="GO82" s="44" t="str">
        <f t="shared" ref="GO82" si="141">DEC2HEX(0,2)</f>
        <v>00</v>
      </c>
      <c r="GP82" s="44" t="str">
        <f>DEC2HEX(HEX2DEC(GN82+1),2)</f>
        <v>47</v>
      </c>
      <c r="GQ82" s="44" t="str">
        <f>DEC2HEX(0,2)</f>
        <v>00</v>
      </c>
      <c r="GR82" s="44" t="str">
        <f>DEC2HEX(HEX2DEC(GP82+1),2)</f>
        <v>48</v>
      </c>
      <c r="GS82" s="44" t="str">
        <f>DEC2HEX(0,2)</f>
        <v>00</v>
      </c>
      <c r="GT82" s="44" t="str">
        <f t="shared" ref="GT82" si="142">DEC2HEX(HEX2DEC(GR82+1),2)</f>
        <v>49</v>
      </c>
      <c r="GU82" s="44" t="str">
        <f t="shared" ref="GU82" si="143">DEC2HEX(0,2)</f>
        <v>00</v>
      </c>
      <c r="GV82" s="44" t="str">
        <f>DEC2HEX(HEX2DEC(GT82+1),2)</f>
        <v>50</v>
      </c>
      <c r="GW82" s="44" t="str">
        <f>DEC2HEX(0,2)</f>
        <v>00</v>
      </c>
      <c r="GX82" s="44" t="str">
        <f>DEC2HEX(HEX2DEC(GV82+1),2)</f>
        <v>51</v>
      </c>
      <c r="GY82" s="44" t="str">
        <f>DEC2HEX(0,2)</f>
        <v>00</v>
      </c>
      <c r="GZ82" s="44" t="str">
        <f t="shared" ref="GZ82" si="144">DEC2HEX(HEX2DEC(GX82+1),2)</f>
        <v>52</v>
      </c>
      <c r="HA82" s="44" t="str">
        <f t="shared" ref="HA82" si="145">DEC2HEX(0,2)</f>
        <v>00</v>
      </c>
      <c r="HB82" s="44" t="str">
        <f>DEC2HEX(HEX2DEC(GZ82+1),2)</f>
        <v>53</v>
      </c>
      <c r="HC82" s="44" t="str">
        <f>DEC2HEX(0,2)</f>
        <v>00</v>
      </c>
      <c r="HD82" s="44" t="str">
        <f>DEC2HEX(HEX2DEC(HB82+1),2)</f>
        <v>54</v>
      </c>
      <c r="HE82" s="44" t="str">
        <f>DEC2HEX(0,2)</f>
        <v>00</v>
      </c>
      <c r="HF82" s="44" t="str">
        <f t="shared" ref="HF82" si="146">DEC2HEX(HEX2DEC(HD82+1),2)</f>
        <v>55</v>
      </c>
      <c r="HG82" s="44" t="str">
        <f t="shared" ref="HG82" si="147">DEC2HEX(0,2)</f>
        <v>00</v>
      </c>
      <c r="HH82" s="44" t="str">
        <f>DEC2HEX(HEX2DEC(HF82+1),2)</f>
        <v>56</v>
      </c>
      <c r="HI82" s="44" t="str">
        <f>DEC2HEX(0,2)</f>
        <v>00</v>
      </c>
      <c r="HJ82" s="44" t="str">
        <f>DEC2HEX(HEX2DEC(HH82+1),2)</f>
        <v>57</v>
      </c>
      <c r="HK82" s="44" t="str">
        <f>DEC2HEX(0,2)</f>
        <v>00</v>
      </c>
      <c r="HL82" s="44" t="str">
        <f t="shared" ref="HL82" si="148">DEC2HEX(HEX2DEC(HJ82+1),2)</f>
        <v>58</v>
      </c>
      <c r="HM82" s="44" t="str">
        <f t="shared" ref="HM82" si="149">DEC2HEX(0,2)</f>
        <v>00</v>
      </c>
      <c r="HN82" s="44" t="str">
        <f>DEC2HEX(HEX2DEC(HL82+1),2)</f>
        <v>59</v>
      </c>
      <c r="HO82" s="44" t="str">
        <f>DEC2HEX(0,2)</f>
        <v>00</v>
      </c>
      <c r="HP82" s="44" t="str">
        <f>DEC2HEX(HEX2DEC(HN82+1),2)</f>
        <v>60</v>
      </c>
      <c r="HQ82" s="44" t="str">
        <f>DEC2HEX(0,2)</f>
        <v>00</v>
      </c>
      <c r="HR82" s="44" t="str">
        <f t="shared" ref="HR82" si="150">DEC2HEX(HEX2DEC(HP82+1),2)</f>
        <v>61</v>
      </c>
      <c r="HS82" s="44" t="str">
        <f t="shared" ref="HS82" si="151">DEC2HEX(0,2)</f>
        <v>00</v>
      </c>
      <c r="HT82" s="44" t="str">
        <f>DEC2HEX(HEX2DEC(HR82+1),2)</f>
        <v>62</v>
      </c>
      <c r="HU82" s="44" t="str">
        <f>DEC2HEX(0,2)</f>
        <v>00</v>
      </c>
      <c r="HV82" s="44" t="str">
        <f>DEC2HEX(HEX2DEC(HT82+1),2)</f>
        <v>63</v>
      </c>
      <c r="HW82" s="44" t="str">
        <f>DEC2HEX(0,2)</f>
        <v>00</v>
      </c>
      <c r="HX82" s="44" t="str">
        <f t="shared" ref="HX82" si="152">DEC2HEX(HEX2DEC(HV82+1),2)</f>
        <v>64</v>
      </c>
      <c r="HY82" s="44" t="str">
        <f t="shared" ref="HY82" si="153">DEC2HEX(0,2)</f>
        <v>00</v>
      </c>
      <c r="HZ82" s="44" t="str">
        <f>DEC2HEX(HEX2DEC(HX82+1),2)</f>
        <v>65</v>
      </c>
      <c r="IA82" s="44" t="str">
        <f>DEC2HEX(0,2)</f>
        <v>00</v>
      </c>
      <c r="IB82" s="44" t="str">
        <f>DEC2HEX(HEX2DEC(HZ82+1),2)</f>
        <v>66</v>
      </c>
      <c r="IC82" s="44" t="str">
        <f>DEC2HEX(0,2)</f>
        <v>00</v>
      </c>
      <c r="ID82" s="44" t="str">
        <f t="shared" ref="ID82" si="154">DEC2HEX(HEX2DEC(IB82+1),2)</f>
        <v>67</v>
      </c>
      <c r="IE82" s="44" t="str">
        <f t="shared" ref="IE82" si="155">DEC2HEX(0,2)</f>
        <v>00</v>
      </c>
      <c r="IF82" s="44" t="str">
        <f>DEC2HEX(HEX2DEC(ID82+1),2)</f>
        <v>68</v>
      </c>
      <c r="IG82" s="44" t="str">
        <f>DEC2HEX(0,2)</f>
        <v>00</v>
      </c>
      <c r="IH82" s="44" t="str">
        <f>DEC2HEX(HEX2DEC(IF82+1),2)</f>
        <v>69</v>
      </c>
      <c r="II82" s="44" t="str">
        <f>DEC2HEX(0,2)</f>
        <v>00</v>
      </c>
      <c r="IJ82" s="44" t="str">
        <f t="shared" ref="IJ82" si="156">DEC2HEX(HEX2DEC(IH82+1),2)</f>
        <v>70</v>
      </c>
      <c r="IK82" s="44" t="str">
        <f t="shared" ref="IK82" si="157">DEC2HEX(0,2)</f>
        <v>00</v>
      </c>
      <c r="IL82" s="44" t="str">
        <f>DEC2HEX(HEX2DEC(IJ82+1),2)</f>
        <v>71</v>
      </c>
      <c r="IM82" s="44" t="str">
        <f>DEC2HEX(0,2)</f>
        <v>00</v>
      </c>
      <c r="IN82" s="44" t="str">
        <f>DEC2HEX(HEX2DEC(IL82+1),2)</f>
        <v>72</v>
      </c>
      <c r="IO82" s="44" t="str">
        <f>DEC2HEX(0,2)</f>
        <v>00</v>
      </c>
      <c r="IP82" s="44" t="str">
        <f t="shared" ref="IP82" si="158">DEC2HEX(HEX2DEC(IN82+1),2)</f>
        <v>73</v>
      </c>
      <c r="IQ82" s="44" t="str">
        <f t="shared" ref="IQ82" si="159">DEC2HEX(0,2)</f>
        <v>00</v>
      </c>
      <c r="IR82" s="44" t="str">
        <f>DEC2HEX(HEX2DEC(IP82+1),2)</f>
        <v>74</v>
      </c>
      <c r="IS82" s="44" t="str">
        <f>DEC2HEX(0,2)</f>
        <v>00</v>
      </c>
      <c r="IT82" s="44" t="str">
        <f>DEC2HEX(HEX2DEC(IR82+1),2)</f>
        <v>75</v>
      </c>
      <c r="IU82" s="44" t="str">
        <f>DEC2HEX(0,2)</f>
        <v>00</v>
      </c>
      <c r="IV82" s="44" t="str">
        <f t="shared" ref="IV82" si="160">DEC2HEX(HEX2DEC(IT82+1),2)</f>
        <v>76</v>
      </c>
      <c r="IW82" s="44" t="str">
        <f t="shared" ref="IW82" si="161">DEC2HEX(0,2)</f>
        <v>00</v>
      </c>
      <c r="IX82" s="44" t="str">
        <f>DEC2HEX(HEX2DEC(IV82+1),2)</f>
        <v>77</v>
      </c>
      <c r="IY82" s="44" t="str">
        <f>DEC2HEX(0,2)</f>
        <v>00</v>
      </c>
      <c r="IZ82" s="44" t="str">
        <f>DEC2HEX(HEX2DEC(IX82+1),2)</f>
        <v>78</v>
      </c>
      <c r="JA82" s="44" t="str">
        <f>DEC2HEX(0,2)</f>
        <v>00</v>
      </c>
      <c r="JB82" s="44" t="str">
        <f t="shared" ref="JB82" si="162">DEC2HEX(HEX2DEC(IZ82+1),2)</f>
        <v>79</v>
      </c>
      <c r="JC82" s="44" t="str">
        <f t="shared" ref="JC82" si="163">DEC2HEX(0,2)</f>
        <v>00</v>
      </c>
      <c r="JD82" s="44" t="str">
        <f>DEC2HEX(HEX2DEC(JB82+1),2)</f>
        <v>80</v>
      </c>
      <c r="JE82" s="44" t="str">
        <f>DEC2HEX(0,2)</f>
        <v>00</v>
      </c>
      <c r="JF82" s="44" t="str">
        <f>DEC2HEX(HEX2DEC(JD82+1),2)</f>
        <v>81</v>
      </c>
      <c r="JG82" s="44" t="str">
        <f>DEC2HEX(0,2)</f>
        <v>00</v>
      </c>
      <c r="JH82" s="44" t="str">
        <f t="shared" ref="JH82" si="164">DEC2HEX(HEX2DEC(JF82+1),2)</f>
        <v>82</v>
      </c>
      <c r="JI82" s="44" t="str">
        <f t="shared" ref="JI82" si="165">DEC2HEX(0,2)</f>
        <v>00</v>
      </c>
      <c r="JJ82" s="44" t="str">
        <f>DEC2HEX(HEX2DEC(JH82+1),2)</f>
        <v>83</v>
      </c>
      <c r="JK82" s="44" t="str">
        <f>DEC2HEX(0,2)</f>
        <v>00</v>
      </c>
      <c r="JL82" s="44" t="str">
        <f>DEC2HEX(HEX2DEC(JJ82+1),2)</f>
        <v>84</v>
      </c>
      <c r="JM82" s="44" t="str">
        <f>DEC2HEX(0,2)</f>
        <v>00</v>
      </c>
      <c r="JN82" s="44" t="str">
        <f t="shared" ref="JN82" si="166">DEC2HEX(HEX2DEC(JL82+1),2)</f>
        <v>85</v>
      </c>
      <c r="JO82" s="44" t="str">
        <f t="shared" ref="JO82" si="167">DEC2HEX(0,2)</f>
        <v>00</v>
      </c>
      <c r="JP82" s="44" t="str">
        <f>DEC2HEX(HEX2DEC(JN82+1),2)</f>
        <v>86</v>
      </c>
      <c r="JQ82" s="44" t="str">
        <f>DEC2HEX(0,2)</f>
        <v>00</v>
      </c>
      <c r="JR82" s="44" t="str">
        <f>DEC2HEX(HEX2DEC(JP82+1),2)</f>
        <v>87</v>
      </c>
      <c r="JS82" s="44" t="str">
        <f>DEC2HEX(0,2)</f>
        <v>00</v>
      </c>
      <c r="JT82" s="44" t="str">
        <f t="shared" ref="JT82" si="168">DEC2HEX(HEX2DEC(JR82+1),2)</f>
        <v>88</v>
      </c>
      <c r="JU82" s="44" t="str">
        <f t="shared" ref="JU82" si="169">DEC2HEX(0,2)</f>
        <v>00</v>
      </c>
      <c r="JV82" s="44" t="str">
        <f>DEC2HEX(HEX2DEC(JT82+1),2)</f>
        <v>89</v>
      </c>
      <c r="JW82" s="44" t="str">
        <f>DEC2HEX(0,2)</f>
        <v>00</v>
      </c>
      <c r="JX82" s="44" t="str">
        <f>DEC2HEX(HEX2DEC(JV82+1),2)</f>
        <v>90</v>
      </c>
      <c r="JY82" s="44" t="str">
        <f>DEC2HEX(0,2)</f>
        <v>00</v>
      </c>
      <c r="JZ82" s="44" t="str">
        <f t="shared" ref="JZ82" si="170">DEC2HEX(HEX2DEC(JX82+1),2)</f>
        <v>91</v>
      </c>
      <c r="KA82" s="44" t="str">
        <f t="shared" ref="KA82" si="171">DEC2HEX(0,2)</f>
        <v>00</v>
      </c>
      <c r="KB82" s="44" t="str">
        <f>DEC2HEX(HEX2DEC(JZ82+1),2)</f>
        <v>92</v>
      </c>
      <c r="KC82" s="44" t="str">
        <f>DEC2HEX(0,2)</f>
        <v>00</v>
      </c>
      <c r="KD82" s="44" t="str">
        <f>DEC2HEX(HEX2DEC(KB82+1),2)</f>
        <v>93</v>
      </c>
      <c r="KE82" s="44" t="str">
        <f>DEC2HEX(0,2)</f>
        <v>00</v>
      </c>
      <c r="KF82" s="44" t="str">
        <f t="shared" ref="KF82" si="172">DEC2HEX(HEX2DEC(KD82+1),2)</f>
        <v>94</v>
      </c>
      <c r="KG82" s="44" t="str">
        <f t="shared" ref="KG82" si="173">DEC2HEX(0,2)</f>
        <v>00</v>
      </c>
      <c r="KH82" s="44" t="str">
        <f>DEC2HEX(HEX2DEC(KF82+1),2)</f>
        <v>95</v>
      </c>
      <c r="KI82" s="44" t="str">
        <f>DEC2HEX(0,2)</f>
        <v>00</v>
      </c>
      <c r="KJ82" s="44" t="str">
        <f>DEC2HEX(HEX2DEC(KH82+1),2)</f>
        <v>96</v>
      </c>
      <c r="KK82" s="44" t="str">
        <f>DEC2HEX(0,2)</f>
        <v>00</v>
      </c>
      <c r="KL82" s="44" t="str">
        <f t="shared" ref="KL82" si="174">DEC2HEX(HEX2DEC(KJ82+1),2)</f>
        <v>97</v>
      </c>
      <c r="KM82" s="44" t="str">
        <f t="shared" ref="KM82" si="175">DEC2HEX(0,2)</f>
        <v>00</v>
      </c>
      <c r="KN82" s="44" t="str">
        <f>DEC2HEX(HEX2DEC(KL82+1),2)</f>
        <v>98</v>
      </c>
      <c r="KO82" s="44" t="str">
        <f>DEC2HEX(0,2)</f>
        <v>00</v>
      </c>
      <c r="KP82" s="44" t="str">
        <f>DEC2HEX(HEX2DEC(KN82+1),2)</f>
        <v>99</v>
      </c>
      <c r="KQ82" s="44" t="str">
        <f t="shared" ref="KQ82" si="176">DEC2HEX(1,2)</f>
        <v>01</v>
      </c>
      <c r="KR82" s="44" t="str">
        <f>DEC2HEX(0,2)</f>
        <v>00</v>
      </c>
      <c r="KS82" s="44" t="str">
        <f>DEC2HEX(1,2)</f>
        <v>01</v>
      </c>
      <c r="KT82" s="44" t="str">
        <f t="shared" ref="KT82" si="177">DEC2HEX(HEX2DEC(KR82+1),2)</f>
        <v>01</v>
      </c>
      <c r="KU82" s="44" t="str">
        <f>DEC2HEX(1,2)</f>
        <v>01</v>
      </c>
      <c r="KV82" s="44" t="str">
        <f>DEC2HEX(HEX2DEC(KT82+1),2)</f>
        <v>02</v>
      </c>
      <c r="KW82" s="44" t="str">
        <f t="shared" ref="KW82" si="178">DEC2HEX(1,2)</f>
        <v>01</v>
      </c>
      <c r="KX82" s="44" t="str">
        <f>DEC2HEX(HEX2DEC(KV82+1),2)</f>
        <v>03</v>
      </c>
      <c r="KY82" s="44" t="str">
        <f>DEC2HEX(1,2)</f>
        <v>01</v>
      </c>
      <c r="KZ82" s="44" t="str">
        <f t="shared" ref="KZ82" si="179">DEC2HEX(HEX2DEC(KX82+1),2)</f>
        <v>04</v>
      </c>
      <c r="LA82" s="44" t="str">
        <f>DEC2HEX(1,2)</f>
        <v>01</v>
      </c>
      <c r="LB82" s="44" t="str">
        <f>DEC2HEX(HEX2DEC(KZ82+1),2)</f>
        <v>05</v>
      </c>
      <c r="LC82" s="44" t="str">
        <f t="shared" ref="LC82" si="180">DEC2HEX(1,2)</f>
        <v>01</v>
      </c>
      <c r="LD82" s="44" t="str">
        <f>DEC2HEX(HEX2DEC(LB82+1),2)</f>
        <v>06</v>
      </c>
      <c r="LE82" s="44" t="str">
        <f>DEC2HEX(1,2)</f>
        <v>01</v>
      </c>
      <c r="LF82" s="44" t="str">
        <f t="shared" ref="LF82" si="181">DEC2HEX(HEX2DEC(LD82+1),2)</f>
        <v>07</v>
      </c>
      <c r="LG82" s="44" t="str">
        <f>DEC2HEX(1,2)</f>
        <v>01</v>
      </c>
      <c r="LH82" s="44" t="str">
        <f>DEC2HEX(HEX2DEC(LF82+1),2)</f>
        <v>08</v>
      </c>
      <c r="LI82" s="44" t="str">
        <f t="shared" ref="LI82" si="182">DEC2HEX(1,2)</f>
        <v>01</v>
      </c>
      <c r="LJ82" s="44" t="str">
        <f>DEC2HEX(HEX2DEC(LH82+1),2)</f>
        <v>09</v>
      </c>
      <c r="LK82" s="44" t="str">
        <f>DEC2HEX(1,2)</f>
        <v>01</v>
      </c>
      <c r="LL82" s="44" t="str">
        <f t="shared" ref="LL82" si="183">DEC2HEX(HEX2DEC(LJ82+1),2)</f>
        <v>10</v>
      </c>
      <c r="LM82" s="44" t="str">
        <f>DEC2HEX(1,2)</f>
        <v>01</v>
      </c>
      <c r="LN82" s="44" t="str">
        <f>DEC2HEX(HEX2DEC(LL82+1),2)</f>
        <v>11</v>
      </c>
      <c r="LO82" s="44" t="str">
        <f t="shared" ref="LO82" si="184">DEC2HEX(1,2)</f>
        <v>01</v>
      </c>
      <c r="LP82" s="44" t="str">
        <f>DEC2HEX(HEX2DEC(LN82+1),2)</f>
        <v>12</v>
      </c>
      <c r="LQ82" s="44" t="str">
        <f>DEC2HEX(1,2)</f>
        <v>01</v>
      </c>
      <c r="LR82" s="44" t="str">
        <f t="shared" ref="LR82" si="185">DEC2HEX(HEX2DEC(LP82+1),2)</f>
        <v>13</v>
      </c>
      <c r="LS82" s="44" t="str">
        <f>DEC2HEX(1,2)</f>
        <v>01</v>
      </c>
      <c r="LT82" s="44" t="str">
        <f>DEC2HEX(HEX2DEC(LR82+1),2)</f>
        <v>14</v>
      </c>
      <c r="LU82" s="44" t="str">
        <f t="shared" ref="LU82" si="186">DEC2HEX(1,2)</f>
        <v>01</v>
      </c>
      <c r="LV82" s="44" t="str">
        <f>DEC2HEX(HEX2DEC(LT82+1),2)</f>
        <v>15</v>
      </c>
      <c r="LW82" s="44" t="str">
        <f>DEC2HEX(1,2)</f>
        <v>01</v>
      </c>
      <c r="LX82" s="44" t="str">
        <f t="shared" ref="LX82" si="187">DEC2HEX(HEX2DEC(LV82+1),2)</f>
        <v>16</v>
      </c>
      <c r="LY82" s="44" t="str">
        <f>DEC2HEX(1,2)</f>
        <v>01</v>
      </c>
      <c r="LZ82" s="44" t="str">
        <f>DEC2HEX(HEX2DEC(LX82+1),2)</f>
        <v>17</v>
      </c>
      <c r="MA82" s="44" t="str">
        <f t="shared" ref="MA82" si="188">DEC2HEX(1,2)</f>
        <v>01</v>
      </c>
      <c r="MB82" s="44" t="str">
        <f>DEC2HEX(HEX2DEC(LZ82+1),2)</f>
        <v>18</v>
      </c>
      <c r="MC82" s="44" t="str">
        <f>DEC2HEX(1,2)</f>
        <v>01</v>
      </c>
      <c r="MD82" s="44" t="str">
        <f t="shared" ref="MD82" si="189">DEC2HEX(HEX2DEC(MB82+1),2)</f>
        <v>19</v>
      </c>
      <c r="ME82" s="44" t="str">
        <f>DEC2HEX(1,2)</f>
        <v>01</v>
      </c>
      <c r="MF82" s="44" t="str">
        <f>DEC2HEX(HEX2DEC(MD82+1),2)</f>
        <v>20</v>
      </c>
      <c r="MG82" s="44" t="str">
        <f t="shared" ref="MG82" si="190">DEC2HEX(1,2)</f>
        <v>01</v>
      </c>
      <c r="MH82" s="44" t="str">
        <f>DEC2HEX(HEX2DEC(MF82+1),2)</f>
        <v>21</v>
      </c>
      <c r="MI82" s="44" t="str">
        <f>DEC2HEX(1,2)</f>
        <v>01</v>
      </c>
      <c r="MJ82" s="44" t="str">
        <f t="shared" ref="MJ82" si="191">DEC2HEX(HEX2DEC(MH82+1),2)</f>
        <v>22</v>
      </c>
      <c r="MK82" s="44" t="str">
        <f>DEC2HEX(1,2)</f>
        <v>01</v>
      </c>
      <c r="ML82" s="44" t="str">
        <f>DEC2HEX(HEX2DEC(MJ82+1),2)</f>
        <v>23</v>
      </c>
      <c r="MM82" s="44" t="str">
        <f>DEC2HEX(1,2)</f>
        <v>01</v>
      </c>
      <c r="MN82" s="44" t="str">
        <f>DEC2HEX(HEX2DEC(ML82+1),2)</f>
        <v>24</v>
      </c>
      <c r="MO82" s="44" t="str">
        <f>DEC2HEX(125,2)</f>
        <v>7D</v>
      </c>
      <c r="MP82" s="44" t="str">
        <f>DEC2HEX(5,2)</f>
        <v>05</v>
      </c>
      <c r="MQ82" s="44" t="str">
        <f>DEC2HEX(0,2)</f>
        <v>00</v>
      </c>
      <c r="MR82" s="66" t="str">
        <f>DEC2HEX(255,2)</f>
        <v>FF</v>
      </c>
      <c r="MS82" s="44" t="str">
        <f>DEC2HEX(180,2)</f>
        <v>B4</v>
      </c>
      <c r="MT82" s="44" t="str">
        <f>DEC2HEX(0,2)</f>
        <v>00</v>
      </c>
      <c r="MU82" s="44" t="str">
        <f>DEC2HEX(255,2)</f>
        <v>FF</v>
      </c>
    </row>
    <row r="83" spans="2:359">
      <c r="B83" s="42">
        <v>1</v>
      </c>
      <c r="C83" s="42">
        <v>2</v>
      </c>
      <c r="D83" s="43">
        <v>3</v>
      </c>
      <c r="E83" s="43">
        <v>4</v>
      </c>
      <c r="F83" s="43">
        <v>5</v>
      </c>
      <c r="G83" s="43">
        <v>6</v>
      </c>
      <c r="H83" s="43">
        <v>7</v>
      </c>
      <c r="I83" s="43">
        <v>8</v>
      </c>
      <c r="J83" s="43">
        <v>9</v>
      </c>
      <c r="K83" s="43">
        <v>10</v>
      </c>
      <c r="L83" s="43">
        <f t="shared" ref="L83" si="192">K83+1</f>
        <v>11</v>
      </c>
      <c r="M83" s="43">
        <f t="shared" ref="M83:BE83" si="193">L83+1</f>
        <v>12</v>
      </c>
      <c r="N83" s="43">
        <f t="shared" si="193"/>
        <v>13</v>
      </c>
      <c r="O83" s="43">
        <f t="shared" si="193"/>
        <v>14</v>
      </c>
      <c r="P83" s="43">
        <f t="shared" si="193"/>
        <v>15</v>
      </c>
      <c r="Q83" s="43">
        <f t="shared" si="193"/>
        <v>16</v>
      </c>
      <c r="R83" s="43">
        <f t="shared" si="193"/>
        <v>17</v>
      </c>
      <c r="S83" s="43">
        <f t="shared" si="193"/>
        <v>18</v>
      </c>
      <c r="T83" s="43">
        <f t="shared" si="193"/>
        <v>19</v>
      </c>
      <c r="U83" s="43">
        <f t="shared" si="193"/>
        <v>20</v>
      </c>
      <c r="V83" s="43">
        <f t="shared" si="193"/>
        <v>21</v>
      </c>
      <c r="W83" s="43">
        <f t="shared" si="193"/>
        <v>22</v>
      </c>
      <c r="X83" s="43">
        <f t="shared" si="193"/>
        <v>23</v>
      </c>
      <c r="Y83" s="43">
        <f t="shared" si="193"/>
        <v>24</v>
      </c>
      <c r="Z83" s="43">
        <f t="shared" si="193"/>
        <v>25</v>
      </c>
      <c r="AA83" s="43">
        <f t="shared" si="193"/>
        <v>26</v>
      </c>
      <c r="AB83" s="43">
        <f t="shared" si="193"/>
        <v>27</v>
      </c>
      <c r="AC83" s="43">
        <f t="shared" si="193"/>
        <v>28</v>
      </c>
      <c r="AD83" s="43">
        <f t="shared" si="193"/>
        <v>29</v>
      </c>
      <c r="AE83" s="43">
        <f t="shared" si="193"/>
        <v>30</v>
      </c>
      <c r="AF83" s="43">
        <f t="shared" si="193"/>
        <v>31</v>
      </c>
      <c r="AG83" s="43">
        <f t="shared" si="193"/>
        <v>32</v>
      </c>
      <c r="AH83" s="43">
        <f t="shared" si="193"/>
        <v>33</v>
      </c>
      <c r="AI83" s="43">
        <f t="shared" si="193"/>
        <v>34</v>
      </c>
      <c r="AJ83" s="43">
        <f t="shared" si="193"/>
        <v>35</v>
      </c>
      <c r="AK83" s="43">
        <f t="shared" si="193"/>
        <v>36</v>
      </c>
      <c r="AL83" s="43">
        <f t="shared" si="193"/>
        <v>37</v>
      </c>
      <c r="AM83" s="43">
        <f t="shared" si="193"/>
        <v>38</v>
      </c>
      <c r="AN83" s="43">
        <f t="shared" si="193"/>
        <v>39</v>
      </c>
      <c r="AO83" s="43">
        <f t="shared" si="193"/>
        <v>40</v>
      </c>
      <c r="AP83" s="43">
        <f t="shared" si="193"/>
        <v>41</v>
      </c>
      <c r="AQ83" s="43">
        <f t="shared" si="193"/>
        <v>42</v>
      </c>
      <c r="AR83" s="43">
        <f t="shared" si="193"/>
        <v>43</v>
      </c>
      <c r="AS83" s="43">
        <f t="shared" si="193"/>
        <v>44</v>
      </c>
      <c r="AT83" s="43">
        <f t="shared" si="193"/>
        <v>45</v>
      </c>
      <c r="AU83" s="43">
        <f t="shared" si="193"/>
        <v>46</v>
      </c>
      <c r="AV83" s="43">
        <f t="shared" si="193"/>
        <v>47</v>
      </c>
      <c r="AW83" s="43">
        <f t="shared" si="193"/>
        <v>48</v>
      </c>
      <c r="AX83" s="43">
        <f t="shared" si="193"/>
        <v>49</v>
      </c>
      <c r="AY83" s="43">
        <f t="shared" si="193"/>
        <v>50</v>
      </c>
      <c r="AZ83" s="43">
        <f t="shared" si="193"/>
        <v>51</v>
      </c>
      <c r="BA83" s="43">
        <f t="shared" si="193"/>
        <v>52</v>
      </c>
      <c r="BB83" s="43">
        <f t="shared" si="193"/>
        <v>53</v>
      </c>
      <c r="BC83" s="43">
        <f t="shared" si="193"/>
        <v>54</v>
      </c>
      <c r="BD83" s="43">
        <f t="shared" si="193"/>
        <v>55</v>
      </c>
      <c r="BE83" s="43">
        <f t="shared" si="193"/>
        <v>56</v>
      </c>
      <c r="BF83" s="43">
        <f t="shared" ref="BF83" si="194">BE83+1</f>
        <v>57</v>
      </c>
      <c r="BG83" s="43">
        <f t="shared" ref="BG83:CL83" si="195">BF83+1</f>
        <v>58</v>
      </c>
      <c r="BH83" s="43">
        <f t="shared" si="195"/>
        <v>59</v>
      </c>
      <c r="BI83" s="43">
        <f t="shared" si="195"/>
        <v>60</v>
      </c>
      <c r="BJ83" s="43">
        <f t="shared" si="195"/>
        <v>61</v>
      </c>
      <c r="BK83" s="43">
        <f t="shared" si="195"/>
        <v>62</v>
      </c>
      <c r="BL83" s="43">
        <f t="shared" si="195"/>
        <v>63</v>
      </c>
      <c r="BM83" s="43">
        <f t="shared" si="195"/>
        <v>64</v>
      </c>
      <c r="BN83" s="43">
        <f t="shared" si="195"/>
        <v>65</v>
      </c>
      <c r="BO83" s="43">
        <f t="shared" si="195"/>
        <v>66</v>
      </c>
      <c r="BP83" s="43">
        <f t="shared" si="195"/>
        <v>67</v>
      </c>
      <c r="BQ83" s="43">
        <f t="shared" si="195"/>
        <v>68</v>
      </c>
      <c r="BR83" s="43">
        <f t="shared" si="195"/>
        <v>69</v>
      </c>
      <c r="BS83" s="43">
        <f t="shared" si="195"/>
        <v>70</v>
      </c>
      <c r="BT83" s="43">
        <f t="shared" si="195"/>
        <v>71</v>
      </c>
      <c r="BU83" s="61">
        <f t="shared" si="195"/>
        <v>72</v>
      </c>
      <c r="BV83" s="61">
        <f t="shared" si="195"/>
        <v>73</v>
      </c>
      <c r="BW83" s="61">
        <f t="shared" si="195"/>
        <v>74</v>
      </c>
      <c r="BX83" s="61">
        <f t="shared" si="195"/>
        <v>75</v>
      </c>
      <c r="BY83" s="61">
        <f t="shared" si="195"/>
        <v>76</v>
      </c>
      <c r="BZ83" s="61">
        <f t="shared" si="195"/>
        <v>77</v>
      </c>
      <c r="CA83" s="61">
        <f t="shared" si="195"/>
        <v>78</v>
      </c>
      <c r="CB83" s="61">
        <f t="shared" si="195"/>
        <v>79</v>
      </c>
      <c r="CC83" s="61">
        <f t="shared" si="195"/>
        <v>80</v>
      </c>
      <c r="CD83" s="61">
        <f t="shared" si="195"/>
        <v>81</v>
      </c>
      <c r="CE83" s="61">
        <f t="shared" si="195"/>
        <v>82</v>
      </c>
      <c r="CF83" s="61">
        <f t="shared" si="195"/>
        <v>83</v>
      </c>
      <c r="CG83" s="61">
        <f t="shared" si="195"/>
        <v>84</v>
      </c>
      <c r="CH83" s="61">
        <f t="shared" si="195"/>
        <v>85</v>
      </c>
      <c r="CI83" s="61">
        <f t="shared" si="195"/>
        <v>86</v>
      </c>
      <c r="CJ83" s="61">
        <f t="shared" si="195"/>
        <v>87</v>
      </c>
      <c r="CK83" s="61">
        <f t="shared" si="195"/>
        <v>88</v>
      </c>
      <c r="CL83" s="61">
        <f t="shared" si="195"/>
        <v>89</v>
      </c>
      <c r="CM83" s="61">
        <f t="shared" ref="CM83:DQ83" si="196">CL83+1</f>
        <v>90</v>
      </c>
      <c r="CN83" s="61">
        <f t="shared" si="196"/>
        <v>91</v>
      </c>
      <c r="CO83" s="61">
        <f t="shared" si="196"/>
        <v>92</v>
      </c>
      <c r="CP83" s="61">
        <f t="shared" si="196"/>
        <v>93</v>
      </c>
      <c r="CQ83" s="61">
        <f t="shared" si="196"/>
        <v>94</v>
      </c>
      <c r="CR83" s="61">
        <f t="shared" si="196"/>
        <v>95</v>
      </c>
      <c r="CS83" s="61">
        <f t="shared" si="196"/>
        <v>96</v>
      </c>
      <c r="CT83" s="61">
        <f t="shared" si="196"/>
        <v>97</v>
      </c>
      <c r="CU83" s="61">
        <f t="shared" si="196"/>
        <v>98</v>
      </c>
      <c r="CV83" s="61">
        <f t="shared" si="196"/>
        <v>99</v>
      </c>
      <c r="CW83" s="61">
        <f t="shared" si="196"/>
        <v>100</v>
      </c>
      <c r="CX83" s="61">
        <f t="shared" si="196"/>
        <v>101</v>
      </c>
      <c r="CY83" s="61">
        <f t="shared" si="196"/>
        <v>102</v>
      </c>
      <c r="CZ83" s="61">
        <f t="shared" si="196"/>
        <v>103</v>
      </c>
      <c r="DA83" s="61">
        <f t="shared" si="196"/>
        <v>104</v>
      </c>
      <c r="DB83" s="61">
        <f t="shared" si="196"/>
        <v>105</v>
      </c>
      <c r="DC83" s="61">
        <f t="shared" si="196"/>
        <v>106</v>
      </c>
      <c r="DD83" s="61">
        <f t="shared" si="196"/>
        <v>107</v>
      </c>
      <c r="DE83" s="61">
        <f t="shared" si="196"/>
        <v>108</v>
      </c>
      <c r="DF83" s="61">
        <f t="shared" si="196"/>
        <v>109</v>
      </c>
      <c r="DG83" s="61">
        <f t="shared" si="196"/>
        <v>110</v>
      </c>
      <c r="DH83" s="61">
        <f t="shared" si="196"/>
        <v>111</v>
      </c>
      <c r="DI83" s="61">
        <f t="shared" si="196"/>
        <v>112</v>
      </c>
      <c r="DJ83" s="61">
        <f t="shared" si="196"/>
        <v>113</v>
      </c>
      <c r="DK83" s="61">
        <f t="shared" si="196"/>
        <v>114</v>
      </c>
      <c r="DL83" s="61">
        <f t="shared" si="196"/>
        <v>115</v>
      </c>
      <c r="DM83" s="61">
        <f t="shared" si="196"/>
        <v>116</v>
      </c>
      <c r="DN83" s="61">
        <f t="shared" si="196"/>
        <v>117</v>
      </c>
      <c r="DO83" s="61">
        <f t="shared" si="196"/>
        <v>118</v>
      </c>
      <c r="DP83" s="61">
        <f t="shared" si="196"/>
        <v>119</v>
      </c>
      <c r="DQ83" s="61">
        <f t="shared" si="196"/>
        <v>120</v>
      </c>
      <c r="DR83" s="61">
        <f t="shared" ref="DR83" si="197">DQ83+1</f>
        <v>121</v>
      </c>
      <c r="DS83" s="61">
        <f t="shared" ref="DS83:EX83" si="198">DR83+1</f>
        <v>122</v>
      </c>
      <c r="DT83" s="61">
        <f t="shared" si="198"/>
        <v>123</v>
      </c>
      <c r="DU83" s="61">
        <f t="shared" si="198"/>
        <v>124</v>
      </c>
      <c r="DV83" s="61">
        <f t="shared" si="198"/>
        <v>125</v>
      </c>
      <c r="DW83" s="61">
        <f t="shared" si="198"/>
        <v>126</v>
      </c>
      <c r="DX83" s="61">
        <f t="shared" si="198"/>
        <v>127</v>
      </c>
      <c r="DY83" s="61">
        <f t="shared" si="198"/>
        <v>128</v>
      </c>
      <c r="DZ83" s="61">
        <f t="shared" si="198"/>
        <v>129</v>
      </c>
      <c r="EA83" s="61">
        <f t="shared" si="198"/>
        <v>130</v>
      </c>
      <c r="EB83" s="61">
        <f t="shared" si="198"/>
        <v>131</v>
      </c>
      <c r="EC83" s="61">
        <f t="shared" si="198"/>
        <v>132</v>
      </c>
      <c r="ED83" s="61">
        <f t="shared" si="198"/>
        <v>133</v>
      </c>
      <c r="EE83" s="61">
        <f t="shared" si="198"/>
        <v>134</v>
      </c>
      <c r="EF83" s="61">
        <f t="shared" si="198"/>
        <v>135</v>
      </c>
      <c r="EG83" s="61">
        <f t="shared" si="198"/>
        <v>136</v>
      </c>
      <c r="EH83" s="61">
        <f t="shared" si="198"/>
        <v>137</v>
      </c>
      <c r="EI83" s="61">
        <f t="shared" si="198"/>
        <v>138</v>
      </c>
      <c r="EJ83" s="61">
        <f t="shared" si="198"/>
        <v>139</v>
      </c>
      <c r="EK83" s="61">
        <f t="shared" si="198"/>
        <v>140</v>
      </c>
      <c r="EL83" s="61">
        <f t="shared" si="198"/>
        <v>141</v>
      </c>
      <c r="EM83" s="61">
        <f t="shared" si="198"/>
        <v>142</v>
      </c>
      <c r="EN83" s="61">
        <f t="shared" si="198"/>
        <v>143</v>
      </c>
      <c r="EO83" s="61">
        <f t="shared" si="198"/>
        <v>144</v>
      </c>
      <c r="EP83" s="61">
        <f t="shared" si="198"/>
        <v>145</v>
      </c>
      <c r="EQ83" s="61">
        <f t="shared" si="198"/>
        <v>146</v>
      </c>
      <c r="ER83" s="61">
        <f t="shared" si="198"/>
        <v>147</v>
      </c>
      <c r="ES83" s="61">
        <f t="shared" si="198"/>
        <v>148</v>
      </c>
      <c r="ET83" s="61">
        <f t="shared" si="198"/>
        <v>149</v>
      </c>
      <c r="EU83" s="61">
        <f t="shared" si="198"/>
        <v>150</v>
      </c>
      <c r="EV83" s="61">
        <f t="shared" si="198"/>
        <v>151</v>
      </c>
      <c r="EW83" s="61">
        <f t="shared" si="198"/>
        <v>152</v>
      </c>
      <c r="EX83" s="61">
        <f t="shared" si="198"/>
        <v>153</v>
      </c>
      <c r="EY83" s="61">
        <f t="shared" ref="EY83:GC83" si="199">EX83+1</f>
        <v>154</v>
      </c>
      <c r="EZ83" s="61">
        <f t="shared" si="199"/>
        <v>155</v>
      </c>
      <c r="FA83" s="61">
        <f t="shared" si="199"/>
        <v>156</v>
      </c>
      <c r="FB83" s="61">
        <f t="shared" si="199"/>
        <v>157</v>
      </c>
      <c r="FC83" s="61">
        <f t="shared" si="199"/>
        <v>158</v>
      </c>
      <c r="FD83" s="61">
        <f t="shared" si="199"/>
        <v>159</v>
      </c>
      <c r="FE83" s="61">
        <f t="shared" si="199"/>
        <v>160</v>
      </c>
      <c r="FF83" s="61">
        <f t="shared" si="199"/>
        <v>161</v>
      </c>
      <c r="FG83" s="61">
        <f t="shared" si="199"/>
        <v>162</v>
      </c>
      <c r="FH83" s="61">
        <f t="shared" si="199"/>
        <v>163</v>
      </c>
      <c r="FI83" s="61">
        <f t="shared" si="199"/>
        <v>164</v>
      </c>
      <c r="FJ83" s="61">
        <f t="shared" si="199"/>
        <v>165</v>
      </c>
      <c r="FK83" s="61">
        <f t="shared" si="199"/>
        <v>166</v>
      </c>
      <c r="FL83" s="61">
        <f t="shared" si="199"/>
        <v>167</v>
      </c>
      <c r="FM83" s="61">
        <f t="shared" si="199"/>
        <v>168</v>
      </c>
      <c r="FN83" s="61">
        <f t="shared" si="199"/>
        <v>169</v>
      </c>
      <c r="FO83" s="61">
        <f t="shared" si="199"/>
        <v>170</v>
      </c>
      <c r="FP83" s="61">
        <f t="shared" si="199"/>
        <v>171</v>
      </c>
      <c r="FQ83" s="61">
        <f t="shared" si="199"/>
        <v>172</v>
      </c>
      <c r="FR83" s="61">
        <f t="shared" si="199"/>
        <v>173</v>
      </c>
      <c r="FS83" s="61">
        <f t="shared" si="199"/>
        <v>174</v>
      </c>
      <c r="FT83" s="61">
        <f t="shared" si="199"/>
        <v>175</v>
      </c>
      <c r="FU83" s="61">
        <f t="shared" si="199"/>
        <v>176</v>
      </c>
      <c r="FV83" s="61">
        <f t="shared" si="199"/>
        <v>177</v>
      </c>
      <c r="FW83" s="61">
        <f t="shared" si="199"/>
        <v>178</v>
      </c>
      <c r="FX83" s="61">
        <f t="shared" si="199"/>
        <v>179</v>
      </c>
      <c r="FY83" s="61">
        <f t="shared" si="199"/>
        <v>180</v>
      </c>
      <c r="FZ83" s="61">
        <f t="shared" si="199"/>
        <v>181</v>
      </c>
      <c r="GA83" s="61">
        <f t="shared" si="199"/>
        <v>182</v>
      </c>
      <c r="GB83" s="61">
        <f t="shared" si="199"/>
        <v>183</v>
      </c>
      <c r="GC83" s="61">
        <f t="shared" si="199"/>
        <v>184</v>
      </c>
      <c r="GD83" s="61">
        <f t="shared" ref="GD83" si="200">GC83+1</f>
        <v>185</v>
      </c>
      <c r="GE83" s="61">
        <f t="shared" ref="GE83:HJ83" si="201">GD83+1</f>
        <v>186</v>
      </c>
      <c r="GF83" s="61">
        <f t="shared" si="201"/>
        <v>187</v>
      </c>
      <c r="GG83" s="61">
        <f t="shared" si="201"/>
        <v>188</v>
      </c>
      <c r="GH83" s="61">
        <f t="shared" si="201"/>
        <v>189</v>
      </c>
      <c r="GI83" s="61">
        <f t="shared" si="201"/>
        <v>190</v>
      </c>
      <c r="GJ83" s="61">
        <f t="shared" si="201"/>
        <v>191</v>
      </c>
      <c r="GK83" s="61">
        <f t="shared" si="201"/>
        <v>192</v>
      </c>
      <c r="GL83" s="61">
        <f t="shared" si="201"/>
        <v>193</v>
      </c>
      <c r="GM83" s="61">
        <f t="shared" si="201"/>
        <v>194</v>
      </c>
      <c r="GN83" s="61">
        <f t="shared" si="201"/>
        <v>195</v>
      </c>
      <c r="GO83" s="61">
        <f t="shared" si="201"/>
        <v>196</v>
      </c>
      <c r="GP83" s="61">
        <f t="shared" si="201"/>
        <v>197</v>
      </c>
      <c r="GQ83" s="61">
        <f t="shared" si="201"/>
        <v>198</v>
      </c>
      <c r="GR83" s="61">
        <f t="shared" si="201"/>
        <v>199</v>
      </c>
      <c r="GS83" s="61">
        <f t="shared" si="201"/>
        <v>200</v>
      </c>
      <c r="GT83" s="61">
        <f t="shared" si="201"/>
        <v>201</v>
      </c>
      <c r="GU83" s="61">
        <f t="shared" si="201"/>
        <v>202</v>
      </c>
      <c r="GV83" s="61">
        <f t="shared" si="201"/>
        <v>203</v>
      </c>
      <c r="GW83" s="61">
        <f t="shared" si="201"/>
        <v>204</v>
      </c>
      <c r="GX83" s="61">
        <f t="shared" si="201"/>
        <v>205</v>
      </c>
      <c r="GY83" s="61">
        <f t="shared" si="201"/>
        <v>206</v>
      </c>
      <c r="GZ83" s="61">
        <f t="shared" si="201"/>
        <v>207</v>
      </c>
      <c r="HA83" s="61">
        <f t="shared" si="201"/>
        <v>208</v>
      </c>
      <c r="HB83" s="61">
        <f t="shared" si="201"/>
        <v>209</v>
      </c>
      <c r="HC83" s="61">
        <f t="shared" si="201"/>
        <v>210</v>
      </c>
      <c r="HD83" s="61">
        <f t="shared" si="201"/>
        <v>211</v>
      </c>
      <c r="HE83" s="61">
        <f t="shared" si="201"/>
        <v>212</v>
      </c>
      <c r="HF83" s="61">
        <f t="shared" si="201"/>
        <v>213</v>
      </c>
      <c r="HG83" s="61">
        <f t="shared" si="201"/>
        <v>214</v>
      </c>
      <c r="HH83" s="61">
        <f t="shared" si="201"/>
        <v>215</v>
      </c>
      <c r="HI83" s="61">
        <f t="shared" si="201"/>
        <v>216</v>
      </c>
      <c r="HJ83" s="61">
        <f t="shared" si="201"/>
        <v>217</v>
      </c>
      <c r="HK83" s="61">
        <f t="shared" ref="HK83:IO83" si="202">HJ83+1</f>
        <v>218</v>
      </c>
      <c r="HL83" s="61">
        <f t="shared" si="202"/>
        <v>219</v>
      </c>
      <c r="HM83" s="61">
        <f t="shared" si="202"/>
        <v>220</v>
      </c>
      <c r="HN83" s="61">
        <f t="shared" si="202"/>
        <v>221</v>
      </c>
      <c r="HO83" s="61">
        <f t="shared" si="202"/>
        <v>222</v>
      </c>
      <c r="HP83" s="61">
        <f t="shared" si="202"/>
        <v>223</v>
      </c>
      <c r="HQ83" s="61">
        <f t="shared" si="202"/>
        <v>224</v>
      </c>
      <c r="HR83" s="61">
        <f t="shared" si="202"/>
        <v>225</v>
      </c>
      <c r="HS83" s="61">
        <f t="shared" si="202"/>
        <v>226</v>
      </c>
      <c r="HT83" s="61">
        <f t="shared" si="202"/>
        <v>227</v>
      </c>
      <c r="HU83" s="61">
        <f t="shared" si="202"/>
        <v>228</v>
      </c>
      <c r="HV83" s="61">
        <f t="shared" si="202"/>
        <v>229</v>
      </c>
      <c r="HW83" s="61">
        <f t="shared" si="202"/>
        <v>230</v>
      </c>
      <c r="HX83" s="61">
        <f t="shared" si="202"/>
        <v>231</v>
      </c>
      <c r="HY83" s="61">
        <f t="shared" si="202"/>
        <v>232</v>
      </c>
      <c r="HZ83" s="61">
        <f t="shared" si="202"/>
        <v>233</v>
      </c>
      <c r="IA83" s="61">
        <f t="shared" si="202"/>
        <v>234</v>
      </c>
      <c r="IB83" s="61">
        <f t="shared" si="202"/>
        <v>235</v>
      </c>
      <c r="IC83" s="61">
        <f t="shared" si="202"/>
        <v>236</v>
      </c>
      <c r="ID83" s="61">
        <f t="shared" si="202"/>
        <v>237</v>
      </c>
      <c r="IE83" s="61">
        <f t="shared" si="202"/>
        <v>238</v>
      </c>
      <c r="IF83" s="61">
        <f t="shared" si="202"/>
        <v>239</v>
      </c>
      <c r="IG83" s="61">
        <f t="shared" si="202"/>
        <v>240</v>
      </c>
      <c r="IH83" s="61">
        <f t="shared" si="202"/>
        <v>241</v>
      </c>
      <c r="II83" s="61">
        <f t="shared" si="202"/>
        <v>242</v>
      </c>
      <c r="IJ83" s="61">
        <f t="shared" si="202"/>
        <v>243</v>
      </c>
      <c r="IK83" s="61">
        <f t="shared" si="202"/>
        <v>244</v>
      </c>
      <c r="IL83" s="61">
        <f t="shared" si="202"/>
        <v>245</v>
      </c>
      <c r="IM83" s="61">
        <f t="shared" si="202"/>
        <v>246</v>
      </c>
      <c r="IN83" s="61">
        <f t="shared" si="202"/>
        <v>247</v>
      </c>
      <c r="IO83" s="61">
        <f t="shared" si="202"/>
        <v>248</v>
      </c>
      <c r="IP83" s="61">
        <f t="shared" ref="IP83" si="203">IO83+1</f>
        <v>249</v>
      </c>
      <c r="IQ83" s="61">
        <f t="shared" ref="IQ83:JV83" si="204">IP83+1</f>
        <v>250</v>
      </c>
      <c r="IR83" s="61">
        <f t="shared" si="204"/>
        <v>251</v>
      </c>
      <c r="IS83" s="61">
        <f t="shared" si="204"/>
        <v>252</v>
      </c>
      <c r="IT83" s="61">
        <f t="shared" si="204"/>
        <v>253</v>
      </c>
      <c r="IU83" s="61">
        <f t="shared" si="204"/>
        <v>254</v>
      </c>
      <c r="IV83" s="61">
        <f t="shared" si="204"/>
        <v>255</v>
      </c>
      <c r="IW83" s="61">
        <f t="shared" si="204"/>
        <v>256</v>
      </c>
      <c r="IX83" s="61">
        <f t="shared" si="204"/>
        <v>257</v>
      </c>
      <c r="IY83" s="61">
        <f t="shared" si="204"/>
        <v>258</v>
      </c>
      <c r="IZ83" s="61">
        <f t="shared" si="204"/>
        <v>259</v>
      </c>
      <c r="JA83" s="61">
        <f t="shared" si="204"/>
        <v>260</v>
      </c>
      <c r="JB83" s="61">
        <f t="shared" si="204"/>
        <v>261</v>
      </c>
      <c r="JC83" s="61">
        <f t="shared" si="204"/>
        <v>262</v>
      </c>
      <c r="JD83" s="61">
        <f t="shared" si="204"/>
        <v>263</v>
      </c>
      <c r="JE83" s="61">
        <f t="shared" si="204"/>
        <v>264</v>
      </c>
      <c r="JF83" s="61">
        <f t="shared" si="204"/>
        <v>265</v>
      </c>
      <c r="JG83" s="61">
        <f t="shared" si="204"/>
        <v>266</v>
      </c>
      <c r="JH83" s="61">
        <f t="shared" si="204"/>
        <v>267</v>
      </c>
      <c r="JI83" s="61">
        <f t="shared" si="204"/>
        <v>268</v>
      </c>
      <c r="JJ83" s="61">
        <f t="shared" si="204"/>
        <v>269</v>
      </c>
      <c r="JK83" s="61">
        <f t="shared" si="204"/>
        <v>270</v>
      </c>
      <c r="JL83" s="61">
        <f t="shared" si="204"/>
        <v>271</v>
      </c>
      <c r="JM83" s="61">
        <f t="shared" si="204"/>
        <v>272</v>
      </c>
      <c r="JN83" s="61">
        <f t="shared" si="204"/>
        <v>273</v>
      </c>
      <c r="JO83" s="61">
        <f t="shared" si="204"/>
        <v>274</v>
      </c>
      <c r="JP83" s="61">
        <f t="shared" si="204"/>
        <v>275</v>
      </c>
      <c r="JQ83" s="61">
        <f t="shared" si="204"/>
        <v>276</v>
      </c>
      <c r="JR83" s="61">
        <f t="shared" si="204"/>
        <v>277</v>
      </c>
      <c r="JS83" s="61">
        <f t="shared" si="204"/>
        <v>278</v>
      </c>
      <c r="JT83" s="61">
        <f t="shared" si="204"/>
        <v>279</v>
      </c>
      <c r="JU83" s="61">
        <f t="shared" si="204"/>
        <v>280</v>
      </c>
      <c r="JV83" s="61">
        <f t="shared" si="204"/>
        <v>281</v>
      </c>
      <c r="JW83" s="61">
        <f t="shared" ref="JW83:LA83" si="205">JV83+1</f>
        <v>282</v>
      </c>
      <c r="JX83" s="61">
        <f t="shared" si="205"/>
        <v>283</v>
      </c>
      <c r="JY83" s="61">
        <f t="shared" si="205"/>
        <v>284</v>
      </c>
      <c r="JZ83" s="61">
        <f t="shared" si="205"/>
        <v>285</v>
      </c>
      <c r="KA83" s="61">
        <f t="shared" si="205"/>
        <v>286</v>
      </c>
      <c r="KB83" s="61">
        <f t="shared" si="205"/>
        <v>287</v>
      </c>
      <c r="KC83" s="61">
        <f t="shared" si="205"/>
        <v>288</v>
      </c>
      <c r="KD83" s="61">
        <f t="shared" si="205"/>
        <v>289</v>
      </c>
      <c r="KE83" s="61">
        <f t="shared" si="205"/>
        <v>290</v>
      </c>
      <c r="KF83" s="61">
        <f t="shared" si="205"/>
        <v>291</v>
      </c>
      <c r="KG83" s="61">
        <f t="shared" si="205"/>
        <v>292</v>
      </c>
      <c r="KH83" s="61">
        <f t="shared" si="205"/>
        <v>293</v>
      </c>
      <c r="KI83" s="61">
        <f t="shared" si="205"/>
        <v>294</v>
      </c>
      <c r="KJ83" s="61">
        <f t="shared" si="205"/>
        <v>295</v>
      </c>
      <c r="KK83" s="61">
        <f t="shared" si="205"/>
        <v>296</v>
      </c>
      <c r="KL83" s="61">
        <f t="shared" si="205"/>
        <v>297</v>
      </c>
      <c r="KM83" s="61">
        <f t="shared" si="205"/>
        <v>298</v>
      </c>
      <c r="KN83" s="61">
        <f t="shared" si="205"/>
        <v>299</v>
      </c>
      <c r="KO83" s="61">
        <f t="shared" si="205"/>
        <v>300</v>
      </c>
      <c r="KP83" s="61">
        <f t="shared" si="205"/>
        <v>301</v>
      </c>
      <c r="KQ83" s="61">
        <f t="shared" si="205"/>
        <v>302</v>
      </c>
      <c r="KR83" s="61">
        <f t="shared" si="205"/>
        <v>303</v>
      </c>
      <c r="KS83" s="61">
        <f t="shared" si="205"/>
        <v>304</v>
      </c>
      <c r="KT83" s="61">
        <f t="shared" si="205"/>
        <v>305</v>
      </c>
      <c r="KU83" s="61">
        <f t="shared" si="205"/>
        <v>306</v>
      </c>
      <c r="KV83" s="61">
        <f t="shared" si="205"/>
        <v>307</v>
      </c>
      <c r="KW83" s="61">
        <f t="shared" si="205"/>
        <v>308</v>
      </c>
      <c r="KX83" s="61">
        <f t="shared" si="205"/>
        <v>309</v>
      </c>
      <c r="KY83" s="61">
        <f t="shared" si="205"/>
        <v>310</v>
      </c>
      <c r="KZ83" s="61">
        <f t="shared" si="205"/>
        <v>311</v>
      </c>
      <c r="LA83" s="61">
        <f t="shared" si="205"/>
        <v>312</v>
      </c>
      <c r="LB83" s="61">
        <f t="shared" ref="LB83" si="206">LA83+1</f>
        <v>313</v>
      </c>
      <c r="LC83" s="61">
        <f t="shared" ref="LC83:MR83" si="207">LB83+1</f>
        <v>314</v>
      </c>
      <c r="LD83" s="61">
        <f t="shared" si="207"/>
        <v>315</v>
      </c>
      <c r="LE83" s="61">
        <f t="shared" si="207"/>
        <v>316</v>
      </c>
      <c r="LF83" s="61">
        <f t="shared" si="207"/>
        <v>317</v>
      </c>
      <c r="LG83" s="61">
        <f t="shared" si="207"/>
        <v>318</v>
      </c>
      <c r="LH83" s="61">
        <f t="shared" si="207"/>
        <v>319</v>
      </c>
      <c r="LI83" s="61">
        <f t="shared" si="207"/>
        <v>320</v>
      </c>
      <c r="LJ83" s="61">
        <f t="shared" si="207"/>
        <v>321</v>
      </c>
      <c r="LK83" s="61">
        <f t="shared" si="207"/>
        <v>322</v>
      </c>
      <c r="LL83" s="61">
        <f t="shared" si="207"/>
        <v>323</v>
      </c>
      <c r="LM83" s="61">
        <f t="shared" si="207"/>
        <v>324</v>
      </c>
      <c r="LN83" s="61">
        <f t="shared" si="207"/>
        <v>325</v>
      </c>
      <c r="LO83" s="61">
        <f t="shared" si="207"/>
        <v>326</v>
      </c>
      <c r="LP83" s="61">
        <f t="shared" si="207"/>
        <v>327</v>
      </c>
      <c r="LQ83" s="61">
        <f t="shared" si="207"/>
        <v>328</v>
      </c>
      <c r="LR83" s="61">
        <f t="shared" si="207"/>
        <v>329</v>
      </c>
      <c r="LS83" s="61">
        <f t="shared" si="207"/>
        <v>330</v>
      </c>
      <c r="LT83" s="61">
        <f t="shared" si="207"/>
        <v>331</v>
      </c>
      <c r="LU83" s="61">
        <f t="shared" si="207"/>
        <v>332</v>
      </c>
      <c r="LV83" s="61">
        <f t="shared" si="207"/>
        <v>333</v>
      </c>
      <c r="LW83" s="61">
        <f t="shared" si="207"/>
        <v>334</v>
      </c>
      <c r="LX83" s="61">
        <f t="shared" si="207"/>
        <v>335</v>
      </c>
      <c r="LY83" s="61">
        <f t="shared" si="207"/>
        <v>336</v>
      </c>
      <c r="LZ83" s="61">
        <f t="shared" si="207"/>
        <v>337</v>
      </c>
      <c r="MA83" s="61">
        <f t="shared" si="207"/>
        <v>338</v>
      </c>
      <c r="MB83" s="61">
        <f t="shared" si="207"/>
        <v>339</v>
      </c>
      <c r="MC83" s="61">
        <f t="shared" si="207"/>
        <v>340</v>
      </c>
      <c r="MD83" s="61">
        <f t="shared" si="207"/>
        <v>341</v>
      </c>
      <c r="ME83" s="61">
        <f t="shared" si="207"/>
        <v>342</v>
      </c>
      <c r="MF83" s="61">
        <f t="shared" si="207"/>
        <v>343</v>
      </c>
      <c r="MG83" s="61">
        <f t="shared" si="207"/>
        <v>344</v>
      </c>
      <c r="MH83" s="61">
        <f t="shared" si="207"/>
        <v>345</v>
      </c>
      <c r="MI83" s="61">
        <f t="shared" si="207"/>
        <v>346</v>
      </c>
      <c r="MJ83" s="61">
        <f t="shared" si="207"/>
        <v>347</v>
      </c>
      <c r="MK83" s="61">
        <f t="shared" si="207"/>
        <v>348</v>
      </c>
      <c r="ML83" s="61">
        <f t="shared" si="207"/>
        <v>349</v>
      </c>
      <c r="MM83" s="61">
        <f t="shared" si="207"/>
        <v>350</v>
      </c>
      <c r="MN83" s="61">
        <f t="shared" si="207"/>
        <v>351</v>
      </c>
      <c r="MO83" s="61">
        <f t="shared" si="207"/>
        <v>352</v>
      </c>
      <c r="MP83" s="61">
        <f t="shared" si="207"/>
        <v>353</v>
      </c>
      <c r="MQ83" s="61">
        <f t="shared" si="207"/>
        <v>354</v>
      </c>
      <c r="MR83" s="69">
        <f t="shared" si="207"/>
        <v>355</v>
      </c>
      <c r="MS83" s="70">
        <f t="shared" ref="MS83" si="208">MR83+1</f>
        <v>356</v>
      </c>
      <c r="MT83" s="71">
        <f>MS83+1</f>
        <v>357</v>
      </c>
      <c r="MU83" s="71">
        <f>MT83+1</f>
        <v>358</v>
      </c>
    </row>
    <row r="84" spans="2:359">
      <c r="CN84" s="284" t="s">
        <v>689</v>
      </c>
      <c r="CO84" s="289"/>
      <c r="CP84" s="289"/>
      <c r="CQ84" s="289"/>
      <c r="CR84" s="289"/>
      <c r="CS84" s="289"/>
      <c r="CT84" s="289"/>
      <c r="CU84" s="289"/>
      <c r="CV84" s="289"/>
      <c r="CW84" s="289"/>
      <c r="CX84" s="289"/>
      <c r="CY84" s="289"/>
      <c r="CZ84" s="289"/>
      <c r="DA84" s="289"/>
      <c r="DB84" s="289"/>
      <c r="DC84" s="289"/>
      <c r="DD84" s="289"/>
      <c r="DE84" s="289"/>
      <c r="DF84" s="289"/>
      <c r="DG84" s="289"/>
      <c r="DH84" s="289"/>
      <c r="DI84" s="289"/>
      <c r="DJ84" s="289"/>
      <c r="DK84" s="289"/>
      <c r="DL84" s="289"/>
      <c r="DM84" s="289"/>
      <c r="DN84" s="289"/>
      <c r="DO84" s="289"/>
      <c r="DP84" s="289"/>
      <c r="DQ84" s="289"/>
      <c r="DR84" s="289"/>
      <c r="DS84" s="289"/>
      <c r="DT84" s="289"/>
      <c r="DU84" s="289"/>
      <c r="DV84" s="289"/>
      <c r="DW84" s="289"/>
      <c r="DX84" s="289"/>
      <c r="DY84" s="289"/>
      <c r="DZ84" s="289"/>
      <c r="EA84" s="289"/>
      <c r="EB84" s="289"/>
      <c r="EC84" s="289"/>
      <c r="ED84" s="289"/>
      <c r="EE84" s="289"/>
      <c r="EF84" s="289"/>
      <c r="EG84" s="289"/>
      <c r="EH84" s="289"/>
      <c r="EI84" s="289"/>
      <c r="EJ84" s="289"/>
      <c r="EK84" s="289"/>
      <c r="EL84" s="289"/>
      <c r="EM84" s="289"/>
      <c r="EN84" s="289"/>
      <c r="EO84" s="289"/>
      <c r="EP84" s="289"/>
      <c r="EQ84" s="289"/>
      <c r="ER84" s="289"/>
      <c r="ES84" s="289"/>
      <c r="ET84" s="289"/>
      <c r="EU84" s="289"/>
      <c r="EV84" s="289"/>
      <c r="EW84" s="289"/>
      <c r="EX84" s="289"/>
      <c r="EY84" s="289"/>
      <c r="EZ84" s="289"/>
      <c r="FA84" s="289"/>
      <c r="FB84" s="289"/>
      <c r="FC84" s="289"/>
      <c r="FD84" s="289"/>
      <c r="FE84" s="289"/>
      <c r="FF84" s="289"/>
      <c r="FG84" s="289"/>
      <c r="FH84" s="289"/>
      <c r="FI84" s="289"/>
      <c r="FJ84" s="289"/>
      <c r="FK84" s="289"/>
      <c r="FL84" s="289"/>
      <c r="FM84" s="289"/>
      <c r="FN84" s="289"/>
      <c r="FO84" s="289"/>
      <c r="FP84" s="289"/>
      <c r="FQ84" s="289"/>
      <c r="FR84" s="289"/>
      <c r="FS84" s="289"/>
      <c r="FT84" s="289"/>
      <c r="FU84" s="289"/>
      <c r="FV84" s="289"/>
      <c r="FW84" s="289"/>
      <c r="FX84" s="289"/>
      <c r="FY84" s="289"/>
      <c r="FZ84" s="289"/>
      <c r="GA84" s="289"/>
      <c r="GB84" s="289"/>
      <c r="GC84" s="289"/>
      <c r="GD84" s="289"/>
      <c r="GE84" s="289"/>
      <c r="GF84" s="289"/>
      <c r="GG84" s="289"/>
      <c r="GH84" s="289"/>
      <c r="GI84" s="289"/>
      <c r="GJ84" s="289"/>
      <c r="GK84" s="289"/>
      <c r="GL84" s="289"/>
      <c r="GM84" s="289"/>
      <c r="GN84" s="289"/>
      <c r="GO84" s="289"/>
      <c r="GP84" s="289"/>
      <c r="GQ84" s="289"/>
      <c r="GR84" s="289"/>
      <c r="GS84" s="289"/>
      <c r="GT84" s="289"/>
      <c r="GU84" s="289"/>
      <c r="GV84" s="289"/>
      <c r="GW84" s="289"/>
      <c r="GX84" s="289"/>
      <c r="GY84" s="289"/>
      <c r="GZ84" s="289"/>
      <c r="HA84" s="289"/>
      <c r="HB84" s="289"/>
      <c r="HC84" s="289"/>
      <c r="HD84" s="289"/>
      <c r="HE84" s="289"/>
      <c r="HF84" s="289"/>
      <c r="HG84" s="289"/>
      <c r="HH84" s="289"/>
      <c r="HI84" s="289"/>
      <c r="HJ84" s="289"/>
      <c r="HK84" s="289"/>
      <c r="HL84" s="289"/>
      <c r="HM84" s="289"/>
      <c r="HN84" s="289"/>
      <c r="HO84" s="289"/>
      <c r="HP84" s="289"/>
      <c r="HQ84" s="289"/>
      <c r="HR84" s="289"/>
      <c r="HS84" s="289"/>
      <c r="HT84" s="289"/>
      <c r="HU84" s="289"/>
      <c r="HV84" s="289"/>
      <c r="HW84" s="289"/>
      <c r="HX84" s="289"/>
      <c r="HY84" s="289"/>
      <c r="HZ84" s="289"/>
      <c r="IA84" s="289"/>
      <c r="IB84" s="289"/>
      <c r="IC84" s="289"/>
      <c r="ID84" s="289"/>
      <c r="IE84" s="289"/>
      <c r="IF84" s="289"/>
      <c r="IG84" s="289"/>
      <c r="IH84" s="289"/>
      <c r="II84" s="289"/>
      <c r="IJ84" s="289"/>
      <c r="IK84" s="289"/>
      <c r="IL84" s="289"/>
      <c r="IM84" s="289"/>
      <c r="IN84" s="289"/>
      <c r="IO84" s="289"/>
      <c r="IP84" s="289"/>
      <c r="IQ84" s="289"/>
      <c r="IR84" s="289"/>
      <c r="IS84" s="289"/>
      <c r="IT84" s="289"/>
      <c r="IU84" s="289"/>
      <c r="IV84" s="289"/>
      <c r="IW84" s="289"/>
      <c r="IX84" s="289"/>
      <c r="IY84" s="289"/>
      <c r="IZ84" s="289"/>
      <c r="JA84" s="289"/>
      <c r="JB84" s="289"/>
      <c r="JC84" s="289"/>
      <c r="JD84" s="289"/>
      <c r="JE84" s="289"/>
      <c r="JF84" s="289"/>
      <c r="JG84" s="289"/>
      <c r="JH84" s="289"/>
      <c r="JI84" s="289"/>
      <c r="JJ84" s="289"/>
      <c r="JK84" s="289"/>
      <c r="JL84" s="289"/>
      <c r="JM84" s="289"/>
      <c r="JN84" s="289"/>
      <c r="JO84" s="289"/>
      <c r="JP84" s="289"/>
      <c r="JQ84" s="289"/>
      <c r="JR84" s="289"/>
      <c r="JS84" s="289"/>
      <c r="JT84" s="289"/>
      <c r="JU84" s="289"/>
      <c r="JV84" s="289"/>
      <c r="JW84" s="289"/>
      <c r="JX84" s="289"/>
      <c r="JY84" s="289"/>
      <c r="JZ84" s="289"/>
      <c r="KA84" s="289"/>
      <c r="KB84" s="289"/>
      <c r="KC84" s="289"/>
      <c r="KD84" s="289"/>
      <c r="KE84" s="289"/>
      <c r="KF84" s="289"/>
      <c r="KG84" s="289"/>
      <c r="KH84" s="289"/>
      <c r="KI84" s="289"/>
      <c r="KJ84" s="289"/>
      <c r="KK84" s="289"/>
      <c r="KL84" s="289"/>
      <c r="KM84" s="289"/>
      <c r="KN84" s="289"/>
      <c r="KO84" s="289"/>
      <c r="KP84" s="289"/>
      <c r="KQ84" s="289"/>
      <c r="KR84" s="289"/>
      <c r="KS84" s="289"/>
      <c r="KT84" s="289"/>
      <c r="KU84" s="289"/>
      <c r="KV84" s="289"/>
      <c r="KW84" s="289"/>
      <c r="KX84" s="289"/>
      <c r="KY84" s="289"/>
      <c r="KZ84" s="289"/>
      <c r="LA84" s="289"/>
      <c r="LB84" s="289"/>
      <c r="LC84" s="289"/>
      <c r="LD84" s="289"/>
      <c r="LE84" s="289"/>
      <c r="LF84" s="289"/>
      <c r="LG84" s="289"/>
      <c r="LH84" s="289"/>
      <c r="LI84" s="289"/>
      <c r="LJ84" s="289"/>
      <c r="LK84" s="289"/>
      <c r="LL84" s="289"/>
      <c r="LM84" s="289"/>
      <c r="LN84" s="289"/>
      <c r="LO84" s="289"/>
      <c r="LP84" s="289"/>
      <c r="LQ84" s="289"/>
      <c r="LR84" s="289"/>
      <c r="LS84" s="289"/>
      <c r="LT84" s="289"/>
      <c r="LU84" s="289"/>
      <c r="LV84" s="289"/>
      <c r="LW84" s="289"/>
      <c r="LX84" s="289"/>
      <c r="LY84" s="289"/>
      <c r="LZ84" s="289"/>
      <c r="MA84" s="289"/>
      <c r="MB84" s="289"/>
      <c r="MC84" s="289"/>
      <c r="MD84" s="289"/>
      <c r="ME84" s="289"/>
      <c r="MF84" s="289"/>
      <c r="MG84" s="289"/>
      <c r="MH84" s="289"/>
      <c r="MI84" s="289"/>
      <c r="MJ84" s="289"/>
      <c r="MK84" s="289"/>
      <c r="ML84" s="289"/>
      <c r="MM84" s="289"/>
      <c r="MN84" s="289"/>
      <c r="MO84" s="289"/>
      <c r="MP84" s="289"/>
      <c r="MQ84" s="289"/>
      <c r="MR84" s="290"/>
      <c r="MS84" s="56"/>
      <c r="MT84" s="56"/>
      <c r="MU84" s="56"/>
    </row>
    <row r="87" spans="2:359">
      <c r="CS87" s="25"/>
    </row>
  </sheetData>
  <mergeCells count="225">
    <mergeCell ref="MC81:MD81"/>
    <mergeCell ref="ME81:MF81"/>
    <mergeCell ref="MG81:MH81"/>
    <mergeCell ref="MI81:MJ81"/>
    <mergeCell ref="MK81:ML81"/>
    <mergeCell ref="MM81:MN81"/>
    <mergeCell ref="MQ81:MR81"/>
    <mergeCell ref="MT81:MU81"/>
    <mergeCell ref="CN84:MR84"/>
    <mergeCell ref="LK81:LL81"/>
    <mergeCell ref="LM81:LN81"/>
    <mergeCell ref="LO81:LP81"/>
    <mergeCell ref="LQ81:LR81"/>
    <mergeCell ref="LS81:LT81"/>
    <mergeCell ref="LU81:LV81"/>
    <mergeCell ref="LW81:LX81"/>
    <mergeCell ref="LY81:LZ81"/>
    <mergeCell ref="MA81:MB81"/>
    <mergeCell ref="KS81:KT81"/>
    <mergeCell ref="KU81:KV81"/>
    <mergeCell ref="KW81:KX81"/>
    <mergeCell ref="KY81:KZ81"/>
    <mergeCell ref="LA81:LB81"/>
    <mergeCell ref="LC81:LD81"/>
    <mergeCell ref="LE81:LF81"/>
    <mergeCell ref="LG81:LH81"/>
    <mergeCell ref="LI81:LJ81"/>
    <mergeCell ref="KA81:KB81"/>
    <mergeCell ref="KC81:KD81"/>
    <mergeCell ref="KE81:KF81"/>
    <mergeCell ref="KG81:KH81"/>
    <mergeCell ref="KI81:KJ81"/>
    <mergeCell ref="KK81:KL81"/>
    <mergeCell ref="KM81:KN81"/>
    <mergeCell ref="KO81:KP81"/>
    <mergeCell ref="KQ81:KR81"/>
    <mergeCell ref="JI81:JJ81"/>
    <mergeCell ref="JK81:JL81"/>
    <mergeCell ref="JM81:JN81"/>
    <mergeCell ref="JO81:JP81"/>
    <mergeCell ref="JQ81:JR81"/>
    <mergeCell ref="JS81:JT81"/>
    <mergeCell ref="JU81:JV81"/>
    <mergeCell ref="JW81:JX81"/>
    <mergeCell ref="JY81:JZ81"/>
    <mergeCell ref="IQ81:IR81"/>
    <mergeCell ref="IS81:IT81"/>
    <mergeCell ref="IU81:IV81"/>
    <mergeCell ref="IW81:IX81"/>
    <mergeCell ref="IY81:IZ81"/>
    <mergeCell ref="JA81:JB81"/>
    <mergeCell ref="JC81:JD81"/>
    <mergeCell ref="JE81:JF81"/>
    <mergeCell ref="JG81:JH81"/>
    <mergeCell ref="HY81:HZ81"/>
    <mergeCell ref="IA81:IB81"/>
    <mergeCell ref="IC81:ID81"/>
    <mergeCell ref="IE81:IF81"/>
    <mergeCell ref="IG81:IH81"/>
    <mergeCell ref="II81:IJ81"/>
    <mergeCell ref="IK81:IL81"/>
    <mergeCell ref="IM81:IN81"/>
    <mergeCell ref="IO81:IP81"/>
    <mergeCell ref="HG81:HH81"/>
    <mergeCell ref="HI81:HJ81"/>
    <mergeCell ref="HK81:HL81"/>
    <mergeCell ref="HM81:HN81"/>
    <mergeCell ref="HO81:HP81"/>
    <mergeCell ref="HQ81:HR81"/>
    <mergeCell ref="HS81:HT81"/>
    <mergeCell ref="HU81:HV81"/>
    <mergeCell ref="HW81:HX81"/>
    <mergeCell ref="GO81:GP81"/>
    <mergeCell ref="GQ81:GR81"/>
    <mergeCell ref="GS81:GT81"/>
    <mergeCell ref="GU81:GV81"/>
    <mergeCell ref="GW81:GX81"/>
    <mergeCell ref="GY81:GZ81"/>
    <mergeCell ref="HA81:HB81"/>
    <mergeCell ref="HC81:HD81"/>
    <mergeCell ref="HE81:HF81"/>
    <mergeCell ref="FW81:FX81"/>
    <mergeCell ref="FY81:FZ81"/>
    <mergeCell ref="GA81:GB81"/>
    <mergeCell ref="GC81:GD81"/>
    <mergeCell ref="GE81:GF81"/>
    <mergeCell ref="GG81:GH81"/>
    <mergeCell ref="GI81:GJ81"/>
    <mergeCell ref="GK81:GL81"/>
    <mergeCell ref="GM81:GN81"/>
    <mergeCell ref="FE81:FF81"/>
    <mergeCell ref="FG81:FH81"/>
    <mergeCell ref="FI81:FJ81"/>
    <mergeCell ref="FK81:FL81"/>
    <mergeCell ref="FM81:FN81"/>
    <mergeCell ref="FO81:FP81"/>
    <mergeCell ref="FQ81:FR81"/>
    <mergeCell ref="FS81:FT81"/>
    <mergeCell ref="FU81:FV81"/>
    <mergeCell ref="EM81:EN81"/>
    <mergeCell ref="EO81:EP81"/>
    <mergeCell ref="EQ81:ER81"/>
    <mergeCell ref="ES81:ET81"/>
    <mergeCell ref="EU81:EV81"/>
    <mergeCell ref="EW81:EX81"/>
    <mergeCell ref="EY81:EZ81"/>
    <mergeCell ref="FA81:FB81"/>
    <mergeCell ref="FC81:FD81"/>
    <mergeCell ref="DU81:DV81"/>
    <mergeCell ref="DW81:DX81"/>
    <mergeCell ref="DY81:DZ81"/>
    <mergeCell ref="EA81:EB81"/>
    <mergeCell ref="EC81:ED81"/>
    <mergeCell ref="EE81:EF81"/>
    <mergeCell ref="EG81:EH81"/>
    <mergeCell ref="EI81:EJ81"/>
    <mergeCell ref="EK81:EL81"/>
    <mergeCell ref="DC81:DD81"/>
    <mergeCell ref="DE81:DF81"/>
    <mergeCell ref="DG81:DH81"/>
    <mergeCell ref="DI81:DJ81"/>
    <mergeCell ref="DK81:DL81"/>
    <mergeCell ref="DM81:DN81"/>
    <mergeCell ref="DO81:DP81"/>
    <mergeCell ref="DQ81:DR81"/>
    <mergeCell ref="DS81:DT81"/>
    <mergeCell ref="BV81:CA81"/>
    <mergeCell ref="CB81:CG81"/>
    <mergeCell ref="CH81:CM81"/>
    <mergeCell ref="CN81:CO81"/>
    <mergeCell ref="CP81:CQ81"/>
    <mergeCell ref="CR81:CS81"/>
    <mergeCell ref="CT81:CU81"/>
    <mergeCell ref="CY81:CZ81"/>
    <mergeCell ref="DA81:DB81"/>
    <mergeCell ref="AP75:AQ75"/>
    <mergeCell ref="AR75:AS75"/>
    <mergeCell ref="AT75:AU75"/>
    <mergeCell ref="AW75:AX75"/>
    <mergeCell ref="BA75:BB75"/>
    <mergeCell ref="BD75:BE75"/>
    <mergeCell ref="J76:U76"/>
    <mergeCell ref="AN78:BB78"/>
    <mergeCell ref="B81:C81"/>
    <mergeCell ref="D81:E81"/>
    <mergeCell ref="F81:G81"/>
    <mergeCell ref="H81:I81"/>
    <mergeCell ref="J81:BU81"/>
    <mergeCell ref="B75:C75"/>
    <mergeCell ref="D75:E75"/>
    <mergeCell ref="F75:G75"/>
    <mergeCell ref="H75:I75"/>
    <mergeCell ref="J75:U75"/>
    <mergeCell ref="V75:AA75"/>
    <mergeCell ref="AB75:AG75"/>
    <mergeCell ref="AH75:AM75"/>
    <mergeCell ref="AN75:AO75"/>
    <mergeCell ref="B70:C70"/>
    <mergeCell ref="D70:E70"/>
    <mergeCell ref="F70:G70"/>
    <mergeCell ref="H70:I70"/>
    <mergeCell ref="J70:BU70"/>
    <mergeCell ref="BV70:CA70"/>
    <mergeCell ref="CB70:CG70"/>
    <mergeCell ref="CH70:CM70"/>
    <mergeCell ref="CO70:CP70"/>
    <mergeCell ref="B60:C60"/>
    <mergeCell ref="D60:E60"/>
    <mergeCell ref="F60:G60"/>
    <mergeCell ref="H60:I60"/>
    <mergeCell ref="K60:L60"/>
    <mergeCell ref="M60:N60"/>
    <mergeCell ref="O60:P60"/>
    <mergeCell ref="S60:T60"/>
    <mergeCell ref="B65:C65"/>
    <mergeCell ref="D65:E65"/>
    <mergeCell ref="F65:G65"/>
    <mergeCell ref="H65:I65"/>
    <mergeCell ref="J65:K65"/>
    <mergeCell ref="L65:M65"/>
    <mergeCell ref="O65:P65"/>
    <mergeCell ref="O45:P45"/>
    <mergeCell ref="B50:C50"/>
    <mergeCell ref="D50:E50"/>
    <mergeCell ref="F50:G50"/>
    <mergeCell ref="H50:I50"/>
    <mergeCell ref="K50:L50"/>
    <mergeCell ref="B55:C55"/>
    <mergeCell ref="D55:E55"/>
    <mergeCell ref="F55:G55"/>
    <mergeCell ref="H55:I55"/>
    <mergeCell ref="J55:K55"/>
    <mergeCell ref="B40:C40"/>
    <mergeCell ref="D40:E40"/>
    <mergeCell ref="F40:G40"/>
    <mergeCell ref="H40:I40"/>
    <mergeCell ref="L40:M40"/>
    <mergeCell ref="B45:C45"/>
    <mergeCell ref="D45:E45"/>
    <mergeCell ref="F45:G45"/>
    <mergeCell ref="H45:I45"/>
    <mergeCell ref="K45:L45"/>
    <mergeCell ref="V17:AA17"/>
    <mergeCell ref="AB17:AG17"/>
    <mergeCell ref="AH17:AM17"/>
    <mergeCell ref="AN17:BD17"/>
    <mergeCell ref="BF17:BG17"/>
    <mergeCell ref="B35:C35"/>
    <mergeCell ref="D35:E35"/>
    <mergeCell ref="F35:G35"/>
    <mergeCell ref="H35:I35"/>
    <mergeCell ref="J35:O35"/>
    <mergeCell ref="P35:U35"/>
    <mergeCell ref="W35:X35"/>
    <mergeCell ref="B3:C3"/>
    <mergeCell ref="D3:E3"/>
    <mergeCell ref="F3:G3"/>
    <mergeCell ref="H3:I3"/>
    <mergeCell ref="J3:Q3"/>
    <mergeCell ref="S3:T3"/>
    <mergeCell ref="B17:C17"/>
    <mergeCell ref="D17:E17"/>
    <mergeCell ref="F17:G17"/>
    <mergeCell ref="H17:I17"/>
    <mergeCell ref="J17:U17"/>
  </mergeCells>
  <phoneticPr fontId="43" type="noConversion"/>
  <pageMargins left="0.69930555555555596" right="0.69930555555555596" top="0.75" bottom="0.75" header="0.3" footer="0.3"/>
  <pageSetup orientation="portrait"/>
</worksheet>
</file>

<file path=xl/worksheets/sheet8.xml><?xml version="1.0" encoding="utf-8"?>
<worksheet xmlns="http://schemas.openxmlformats.org/spreadsheetml/2006/main" xmlns:r="http://schemas.openxmlformats.org/officeDocument/2006/relationships">
  <dimension ref="A2:A10"/>
  <sheetViews>
    <sheetView workbookViewId="0">
      <selection activeCell="C6" sqref="C6"/>
    </sheetView>
  </sheetViews>
  <sheetFormatPr defaultColWidth="9" defaultRowHeight="13.5"/>
  <sheetData>
    <row r="2" spans="1:1">
      <c r="A2" s="1" t="s">
        <v>690</v>
      </c>
    </row>
    <row r="4" spans="1:1">
      <c r="A4" t="s">
        <v>691</v>
      </c>
    </row>
    <row r="5" spans="1:1">
      <c r="A5" t="s">
        <v>692</v>
      </c>
    </row>
    <row r="6" spans="1:1">
      <c r="A6" t="s">
        <v>693</v>
      </c>
    </row>
    <row r="7" spans="1:1">
      <c r="A7" t="s">
        <v>694</v>
      </c>
    </row>
    <row r="8" spans="1:1">
      <c r="A8" t="s">
        <v>695</v>
      </c>
    </row>
    <row r="9" spans="1:1">
      <c r="A9" t="s">
        <v>696</v>
      </c>
    </row>
    <row r="10" spans="1:1">
      <c r="A10" t="s">
        <v>697</v>
      </c>
    </row>
  </sheetData>
  <phoneticPr fontId="43" type="noConversion"/>
  <pageMargins left="0.75" right="0.75" top="1" bottom="1" header="0.5" footer="0.5"/>
  <pageSetup paperSize="9" orientation="portrait"/>
  <headerFooter alignWithMargins="0"/>
</worksheet>
</file>

<file path=xl/worksheets/sheet9.xml><?xml version="1.0" encoding="utf-8"?>
<worksheet xmlns="http://schemas.openxmlformats.org/spreadsheetml/2006/main" xmlns:r="http://schemas.openxmlformats.org/officeDocument/2006/relationships">
  <dimension ref="A1:E47"/>
  <sheetViews>
    <sheetView workbookViewId="0">
      <selection activeCell="B48" sqref="B48"/>
    </sheetView>
  </sheetViews>
  <sheetFormatPr defaultColWidth="9" defaultRowHeight="13.5"/>
  <cols>
    <col min="1" max="1" width="4.375" customWidth="1"/>
    <col min="2" max="2" width="20.875" customWidth="1"/>
    <col min="3" max="3" width="25" customWidth="1"/>
    <col min="4" max="4" width="18.125" customWidth="1"/>
  </cols>
  <sheetData>
    <row r="1" spans="1:3">
      <c r="A1" s="34" t="s">
        <v>698</v>
      </c>
    </row>
    <row r="2" spans="1:3">
      <c r="B2" s="35" t="s">
        <v>699</v>
      </c>
      <c r="C2" t="s">
        <v>700</v>
      </c>
    </row>
    <row r="3" spans="1:3">
      <c r="B3" s="35" t="s">
        <v>701</v>
      </c>
      <c r="C3" t="s">
        <v>702</v>
      </c>
    </row>
    <row r="5" spans="1:3">
      <c r="A5" s="34" t="s">
        <v>703</v>
      </c>
    </row>
    <row r="6" spans="1:3">
      <c r="B6" t="s">
        <v>704</v>
      </c>
    </row>
    <row r="7" spans="1:3">
      <c r="B7" t="s">
        <v>705</v>
      </c>
    </row>
    <row r="8" spans="1:3">
      <c r="B8" s="25" t="s">
        <v>706</v>
      </c>
    </row>
    <row r="9" spans="1:3">
      <c r="B9" t="s">
        <v>707</v>
      </c>
    </row>
    <row r="10" spans="1:3">
      <c r="B10" t="s">
        <v>708</v>
      </c>
    </row>
    <row r="11" spans="1:3">
      <c r="B11" s="25" t="s">
        <v>709</v>
      </c>
    </row>
    <row r="12" spans="1:3">
      <c r="B12" t="s">
        <v>710</v>
      </c>
    </row>
    <row r="13" spans="1:3">
      <c r="B13" t="s">
        <v>711</v>
      </c>
    </row>
    <row r="14" spans="1:3">
      <c r="B14" t="s">
        <v>712</v>
      </c>
    </row>
    <row r="16" spans="1:3">
      <c r="B16" t="s">
        <v>713</v>
      </c>
    </row>
    <row r="17" spans="1:5">
      <c r="B17" t="s">
        <v>714</v>
      </c>
    </row>
    <row r="18" spans="1:5">
      <c r="B18" s="25" t="s">
        <v>715</v>
      </c>
    </row>
    <row r="20" spans="1:5">
      <c r="A20" s="34" t="s">
        <v>716</v>
      </c>
    </row>
    <row r="21" spans="1:5">
      <c r="B21" s="25" t="s">
        <v>717</v>
      </c>
    </row>
    <row r="22" spans="1:5">
      <c r="B22" s="25" t="s">
        <v>718</v>
      </c>
    </row>
    <row r="23" spans="1:5">
      <c r="B23" s="25" t="s">
        <v>719</v>
      </c>
    </row>
    <row r="24" spans="1:5">
      <c r="B24" s="25" t="s">
        <v>720</v>
      </c>
    </row>
    <row r="26" spans="1:5">
      <c r="A26" s="34" t="s">
        <v>721</v>
      </c>
    </row>
    <row r="27" spans="1:5">
      <c r="B27" s="36" t="s">
        <v>704</v>
      </c>
    </row>
    <row r="28" spans="1:5">
      <c r="B28" s="25" t="s">
        <v>722</v>
      </c>
      <c r="C28" s="35" t="s">
        <v>723</v>
      </c>
      <c r="D28" s="25" t="s">
        <v>724</v>
      </c>
      <c r="E28" s="25" t="s">
        <v>725</v>
      </c>
    </row>
    <row r="29" spans="1:5">
      <c r="B29" s="36" t="s">
        <v>726</v>
      </c>
      <c r="C29" s="35"/>
    </row>
    <row r="30" spans="1:5">
      <c r="B30" s="25" t="s">
        <v>727</v>
      </c>
      <c r="C30" s="35" t="s">
        <v>86</v>
      </c>
      <c r="D30" s="25" t="s">
        <v>728</v>
      </c>
      <c r="E30" s="25" t="s">
        <v>729</v>
      </c>
    </row>
    <row r="31" spans="1:5">
      <c r="B31" s="25" t="s">
        <v>727</v>
      </c>
      <c r="C31" s="35" t="s">
        <v>101</v>
      </c>
      <c r="D31" s="25" t="s">
        <v>728</v>
      </c>
      <c r="E31" s="25" t="s">
        <v>730</v>
      </c>
    </row>
    <row r="32" spans="1:5">
      <c r="B32" s="25" t="s">
        <v>727</v>
      </c>
      <c r="C32" s="35" t="s">
        <v>94</v>
      </c>
      <c r="D32" s="25" t="s">
        <v>728</v>
      </c>
      <c r="E32" s="25" t="s">
        <v>731</v>
      </c>
    </row>
    <row r="33" spans="1:5">
      <c r="B33" s="25" t="s">
        <v>722</v>
      </c>
      <c r="C33" s="35" t="s">
        <v>135</v>
      </c>
      <c r="D33" s="25" t="s">
        <v>724</v>
      </c>
      <c r="E33" s="25" t="s">
        <v>732</v>
      </c>
    </row>
    <row r="34" spans="1:5">
      <c r="B34" s="25" t="s">
        <v>727</v>
      </c>
      <c r="C34" s="35" t="s">
        <v>107</v>
      </c>
      <c r="D34" s="25" t="s">
        <v>728</v>
      </c>
      <c r="E34" s="25" t="s">
        <v>733</v>
      </c>
    </row>
    <row r="35" spans="1:5">
      <c r="B35" s="25" t="s">
        <v>722</v>
      </c>
      <c r="C35" s="35" t="s">
        <v>139</v>
      </c>
      <c r="D35" s="25" t="s">
        <v>724</v>
      </c>
      <c r="E35" s="25" t="s">
        <v>734</v>
      </c>
    </row>
    <row r="36" spans="1:5">
      <c r="B36" s="25" t="s">
        <v>727</v>
      </c>
      <c r="C36" s="35" t="s">
        <v>150</v>
      </c>
      <c r="D36" s="25" t="s">
        <v>724</v>
      </c>
      <c r="E36" s="25" t="s">
        <v>735</v>
      </c>
    </row>
    <row r="37" spans="1:5">
      <c r="B37" s="25" t="s">
        <v>727</v>
      </c>
      <c r="C37" s="35" t="s">
        <v>153</v>
      </c>
      <c r="D37" s="25" t="s">
        <v>724</v>
      </c>
      <c r="E37" s="25" t="s">
        <v>736</v>
      </c>
    </row>
    <row r="38" spans="1:5">
      <c r="B38" s="25"/>
      <c r="C38" s="35"/>
      <c r="D38" s="25"/>
      <c r="E38" s="25"/>
    </row>
    <row r="39" spans="1:5">
      <c r="A39" s="34" t="s">
        <v>737</v>
      </c>
      <c r="B39" s="25"/>
      <c r="C39" s="35"/>
      <c r="D39" s="25"/>
      <c r="E39" s="25"/>
    </row>
    <row r="40" spans="1:5">
      <c r="B40" s="25" t="s">
        <v>727</v>
      </c>
      <c r="C40" s="35" t="s">
        <v>150</v>
      </c>
      <c r="D40" s="25" t="s">
        <v>724</v>
      </c>
      <c r="E40" s="25" t="s">
        <v>735</v>
      </c>
    </row>
    <row r="41" spans="1:5">
      <c r="B41" s="25" t="s">
        <v>727</v>
      </c>
      <c r="C41" s="35" t="s">
        <v>153</v>
      </c>
      <c r="D41" s="25" t="s">
        <v>724</v>
      </c>
      <c r="E41" s="25" t="s">
        <v>736</v>
      </c>
    </row>
    <row r="42" spans="1:5">
      <c r="B42" s="25"/>
      <c r="C42" s="25"/>
      <c r="D42" s="25"/>
      <c r="E42" s="25"/>
    </row>
    <row r="43" spans="1:5">
      <c r="A43" s="34" t="s">
        <v>738</v>
      </c>
    </row>
    <row r="44" spans="1:5">
      <c r="B44" s="25" t="s">
        <v>739</v>
      </c>
    </row>
    <row r="45" spans="1:5">
      <c r="B45" s="25" t="s">
        <v>740</v>
      </c>
    </row>
    <row r="46" spans="1:5">
      <c r="B46" s="25" t="s">
        <v>741</v>
      </c>
      <c r="C46" s="25"/>
      <c r="D46" s="25"/>
      <c r="E46" s="25"/>
    </row>
    <row r="47" spans="1:5">
      <c r="B47" s="25" t="s">
        <v>742</v>
      </c>
    </row>
  </sheetData>
  <phoneticPr fontId="43" type="noConversion"/>
  <pageMargins left="0.69930555555555596" right="0.69930555555555596"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9</vt:i4>
      </vt:variant>
    </vt:vector>
  </HeadingPairs>
  <TitlesOfParts>
    <vt:vector size="21" baseType="lpstr">
      <vt:lpstr>API List</vt:lpstr>
      <vt:lpstr>Common</vt:lpstr>
      <vt:lpstr>Gateway-Mobile</vt:lpstr>
      <vt:lpstr>Gateway-Cloud</vt:lpstr>
      <vt:lpstr>Gateway UART</vt:lpstr>
      <vt:lpstr>Mobile-Cloud</vt:lpstr>
      <vt:lpstr>Command Format</vt:lpstr>
      <vt:lpstr>Device Upate Process</vt:lpstr>
      <vt:lpstr>Communication Process</vt:lpstr>
      <vt:lpstr>Change Log</vt:lpstr>
      <vt:lpstr>Missing commands</vt:lpstr>
      <vt:lpstr>Name change</vt:lpstr>
      <vt:lpstr>'API List'!OLE_LINK12</vt:lpstr>
      <vt:lpstr>'API List'!OLE_LINK14</vt:lpstr>
      <vt:lpstr>Common!OLE_LINK18</vt:lpstr>
      <vt:lpstr>Common!OLE_LINK20</vt:lpstr>
      <vt:lpstr>'API List'!OLE_LINK27</vt:lpstr>
      <vt:lpstr>'API List'!OLE_LINK37</vt:lpstr>
      <vt:lpstr>'API List'!OLE_LINK4</vt:lpstr>
      <vt:lpstr>'API List'!OLE_LINK6</vt:lpstr>
      <vt:lpstr>Common!OLE_LINK8</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Thomas</dc:creator>
  <cp:lastModifiedBy>Administrator</cp:lastModifiedBy>
  <dcterms:created xsi:type="dcterms:W3CDTF">2014-05-13T23:09:00Z</dcterms:created>
  <dcterms:modified xsi:type="dcterms:W3CDTF">2015-07-07T04:09:59Z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2052-9.1.0.5060</vt:lpwstr>
  </property>
</Properties>
</file>