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01DD4B0D-922A-4AD3-A35D-CD0B40B98417}" xr6:coauthVersionLast="47" xr6:coauthVersionMax="47" xr10:uidLastSave="{00000000-0000-0000-0000-000000000000}"/>
  <bookViews>
    <workbookView xWindow="-120" yWindow="-120" windowWidth="29040" windowHeight="15840" xr2:uid="{BB17EA57-19A0-4888-B413-1B981B3E3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" l="1"/>
  <c r="F70" i="1"/>
  <c r="B78" i="1"/>
  <c r="B79" i="1"/>
  <c r="B80" i="1"/>
  <c r="B72" i="1"/>
  <c r="F49" i="1"/>
  <c r="F51" i="1" s="1"/>
  <c r="B59" i="1"/>
  <c r="B64" i="1" s="1"/>
  <c r="B60" i="1"/>
  <c r="B61" i="1"/>
  <c r="B62" i="1"/>
  <c r="B58" i="1"/>
  <c r="B53" i="1"/>
  <c r="B54" i="1"/>
  <c r="B14" i="1"/>
  <c r="B45" i="1"/>
  <c r="C41" i="1"/>
  <c r="C40" i="1"/>
  <c r="C39" i="1"/>
  <c r="C38" i="1"/>
  <c r="C37" i="1"/>
  <c r="C36" i="1"/>
  <c r="B44" i="1" s="1"/>
  <c r="B30" i="1"/>
  <c r="B31" i="1"/>
  <c r="C26" i="1"/>
  <c r="C25" i="1"/>
  <c r="C24" i="1"/>
  <c r="C23" i="1"/>
  <c r="C22" i="1"/>
  <c r="B13" i="1"/>
  <c r="B12" i="1"/>
  <c r="C5" i="1"/>
  <c r="C6" i="1"/>
  <c r="C7" i="1"/>
  <c r="C8" i="1"/>
  <c r="C9" i="1"/>
  <c r="B82" i="1" l="1"/>
  <c r="B29" i="1"/>
</calcChain>
</file>

<file path=xl/sharedStrings.xml><?xml version="1.0" encoding="utf-8"?>
<sst xmlns="http://schemas.openxmlformats.org/spreadsheetml/2006/main" count="58" uniqueCount="44">
  <si>
    <t>Computing The Present Value</t>
  </si>
  <si>
    <t>Discount Rate</t>
  </si>
  <si>
    <t>YEAR</t>
  </si>
  <si>
    <t>Present Value</t>
  </si>
  <si>
    <t>Cash Flow</t>
  </si>
  <si>
    <t xml:space="preserve">Summing cells </t>
  </si>
  <si>
    <t>using Excels NPV</t>
  </si>
  <si>
    <t>using Excels PV</t>
  </si>
  <si>
    <t>Difference between Excel's PV and NPV Functions</t>
  </si>
  <si>
    <t>Computing The Present Value (Cash Flows are not equal)</t>
  </si>
  <si>
    <t>&lt;-- wrong</t>
  </si>
  <si>
    <t>Computing the Net Present Value</t>
  </si>
  <si>
    <t>Net Present Value</t>
  </si>
  <si>
    <t>Summing cells</t>
  </si>
  <si>
    <t>NPV Fx</t>
  </si>
  <si>
    <t>NPV can handle any series of cashflows, PV can't but only with constant cashflows</t>
  </si>
  <si>
    <t>Computing the Value of an Annuity</t>
  </si>
  <si>
    <t xml:space="preserve">Periodic payment, C </t>
  </si>
  <si>
    <t>Number of furture periods paid,  n</t>
  </si>
  <si>
    <t>Dicount Rate, r</t>
  </si>
  <si>
    <t>Present calue of annuity</t>
  </si>
  <si>
    <t xml:space="preserve">  Using formula</t>
  </si>
  <si>
    <t xml:space="preserve">  usingExcel's PV function</t>
  </si>
  <si>
    <t>Period</t>
  </si>
  <si>
    <t>Annuity Payment</t>
  </si>
  <si>
    <t>PV using Excel's NPV Fx</t>
  </si>
  <si>
    <t>Periodic payment</t>
  </si>
  <si>
    <t xml:space="preserve">Periodic Payment, C </t>
  </si>
  <si>
    <t>Discount Rate, r</t>
  </si>
  <si>
    <t>Present Value of annuity</t>
  </si>
  <si>
    <t>Computing the Value of An Perpetuity</t>
  </si>
  <si>
    <t>Computing the Value of a Finite Growing Annuity</t>
  </si>
  <si>
    <t>COMPUTING THE VALUE OF A GROWING PERPETUITY</t>
  </si>
  <si>
    <t xml:space="preserve">First Payment, C </t>
  </si>
  <si>
    <t>Growth Rate of Payments, g</t>
  </si>
  <si>
    <t>Growth rate of payments, r</t>
  </si>
  <si>
    <t xml:space="preserve">Number of future periods paid, n </t>
  </si>
  <si>
    <t xml:space="preserve">Discount rate, r </t>
  </si>
  <si>
    <t>Discount rate, r</t>
  </si>
  <si>
    <t>PV of annuity</t>
  </si>
  <si>
    <t>Present Value of Annuity</t>
  </si>
  <si>
    <t xml:space="preserve">    using formula</t>
  </si>
  <si>
    <t>period</t>
  </si>
  <si>
    <t>PV using excel's NPV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</si>
</sst>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9" fontId="0" fillId="0" borderId="0" xfId="0" applyNumberFormat="1"/>
    <xf numFmtId="44" fontId="0" fillId="0" borderId="0" xfId="1" applyFont="1"/>
    <xf numFmtId="44" fontId="2" fillId="0" borderId="0" xfId="1" applyFont="1"/>
    <xf numFmtId="0" fontId="0" fillId="4" borderId="0" xfId="0" applyFill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5" borderId="0" xfId="0" applyFont="1" applyFill="1" applyAlignment="1">
      <alignment horizontal="center"/>
    </xf>
    <xf numFmtId="0" fontId="0" fillId="0" borderId="0" xfId="0" applyFont="1"/>
    <xf numFmtId="0" fontId="2" fillId="3" borderId="1" xfId="0" applyFont="1" applyFill="1" applyBorder="1"/>
    <xf numFmtId="0" fontId="0" fillId="3" borderId="1" xfId="0" applyFill="1" applyBorder="1"/>
    <xf numFmtId="8" fontId="0" fillId="0" borderId="1" xfId="0" applyNumberFormat="1" applyBorder="1"/>
    <xf numFmtId="0" fontId="2" fillId="0" borderId="2" xfId="0" applyFont="1" applyBorder="1"/>
    <xf numFmtId="44" fontId="0" fillId="0" borderId="2" xfId="1" applyFont="1" applyBorder="1"/>
    <xf numFmtId="0" fontId="2" fillId="0" borderId="3" xfId="0" applyFont="1" applyBorder="1"/>
    <xf numFmtId="8" fontId="0" fillId="0" borderId="3" xfId="0" applyNumberFormat="1" applyBorder="1"/>
    <xf numFmtId="44" fontId="0" fillId="0" borderId="2" xfId="0" applyNumberFormat="1" applyBorder="1"/>
    <xf numFmtId="164" fontId="0" fillId="0" borderId="3" xfId="1" applyNumberFormat="1" applyFont="1" applyBorder="1" applyAlignment="1"/>
    <xf numFmtId="0" fontId="2" fillId="3" borderId="2" xfId="0" applyFont="1" applyFill="1" applyBorder="1"/>
    <xf numFmtId="44" fontId="1" fillId="3" borderId="2" xfId="1" applyFont="1" applyFill="1" applyBorder="1"/>
    <xf numFmtId="0" fontId="2" fillId="3" borderId="0" xfId="0" applyFont="1" applyFill="1" applyBorder="1"/>
    <xf numFmtId="44" fontId="1" fillId="3" borderId="0" xfId="1" applyFont="1" applyFill="1" applyBorder="1"/>
    <xf numFmtId="44" fontId="3" fillId="0" borderId="3" xfId="1" applyFont="1" applyFill="1" applyBorder="1"/>
    <xf numFmtId="44" fontId="0" fillId="3" borderId="2" xfId="1" applyFont="1" applyFill="1" applyBorder="1"/>
    <xf numFmtId="44" fontId="0" fillId="3" borderId="0" xfId="1" applyFont="1" applyFill="1" applyBorder="1"/>
    <xf numFmtId="0" fontId="2" fillId="3" borderId="3" xfId="0" applyFont="1" applyFill="1" applyBorder="1"/>
    <xf numFmtId="8" fontId="0" fillId="3" borderId="3" xfId="1" applyNumberFormat="1" applyFont="1" applyFill="1" applyBorder="1"/>
    <xf numFmtId="3" fontId="0" fillId="0" borderId="0" xfId="0" applyNumberFormat="1"/>
    <xf numFmtId="8" fontId="0" fillId="3" borderId="1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1AB1-2E09-45E3-B758-C010A7F3DB63}">
  <dimension ref="A1:G83"/>
  <sheetViews>
    <sheetView tabSelected="1" topLeftCell="A60" workbookViewId="0">
      <selection activeCell="B76" sqref="B76"/>
    </sheetView>
  </sheetViews>
  <sheetFormatPr defaultColWidth="15.85546875" defaultRowHeight="15" x14ac:dyDescent="0.25"/>
  <cols>
    <col min="1" max="1" width="31.42578125" bestFit="1" customWidth="1"/>
    <col min="2" max="2" width="16.28515625" bestFit="1" customWidth="1"/>
    <col min="3" max="3" width="15" style="3" bestFit="1" customWidth="1"/>
    <col min="5" max="5" width="22.5703125" bestFit="1" customWidth="1"/>
    <col min="6" max="6" width="12" bestFit="1" customWidth="1"/>
  </cols>
  <sheetData>
    <row r="1" spans="1:4" x14ac:dyDescent="0.25">
      <c r="A1" s="8" t="s">
        <v>0</v>
      </c>
      <c r="B1" s="8"/>
      <c r="C1" s="8"/>
      <c r="D1" s="8"/>
    </row>
    <row r="2" spans="1:4" x14ac:dyDescent="0.25">
      <c r="A2" t="s">
        <v>1</v>
      </c>
      <c r="B2" s="2">
        <v>0.04</v>
      </c>
    </row>
    <row r="3" spans="1:4" x14ac:dyDescent="0.25">
      <c r="A3" s="1" t="s">
        <v>2</v>
      </c>
      <c r="B3" s="1" t="s">
        <v>4</v>
      </c>
      <c r="C3" s="4" t="s">
        <v>3</v>
      </c>
    </row>
    <row r="4" spans="1:4" x14ac:dyDescent="0.25">
      <c r="A4">
        <v>0</v>
      </c>
    </row>
    <row r="5" spans="1:4" x14ac:dyDescent="0.25">
      <c r="A5">
        <v>1</v>
      </c>
      <c r="B5" s="5">
        <v>100</v>
      </c>
      <c r="C5" s="3">
        <f>B5/(1+$B$2)^A5</f>
        <v>96.153846153846146</v>
      </c>
    </row>
    <row r="6" spans="1:4" x14ac:dyDescent="0.25">
      <c r="A6">
        <v>2</v>
      </c>
      <c r="B6" s="5">
        <v>100</v>
      </c>
      <c r="C6" s="3">
        <f t="shared" ref="C6:C9" si="0">B6/(1+$B$2)^A6</f>
        <v>92.455621301775139</v>
      </c>
    </row>
    <row r="7" spans="1:4" x14ac:dyDescent="0.25">
      <c r="A7">
        <v>3</v>
      </c>
      <c r="B7" s="5">
        <v>100</v>
      </c>
      <c r="C7" s="3">
        <f t="shared" si="0"/>
        <v>88.899635867091476</v>
      </c>
    </row>
    <row r="8" spans="1:4" x14ac:dyDescent="0.25">
      <c r="A8">
        <v>4</v>
      </c>
      <c r="B8" s="5">
        <v>100</v>
      </c>
      <c r="C8" s="3">
        <f t="shared" si="0"/>
        <v>85.480419102972576</v>
      </c>
    </row>
    <row r="9" spans="1:4" x14ac:dyDescent="0.25">
      <c r="A9">
        <v>5</v>
      </c>
      <c r="B9" s="5">
        <v>100</v>
      </c>
      <c r="C9" s="3">
        <f t="shared" si="0"/>
        <v>82.19271067593516</v>
      </c>
    </row>
    <row r="11" spans="1:4" x14ac:dyDescent="0.25">
      <c r="A11" s="1" t="s">
        <v>3</v>
      </c>
    </row>
    <row r="12" spans="1:4" x14ac:dyDescent="0.25">
      <c r="A12" s="19" t="s">
        <v>5</v>
      </c>
      <c r="B12" s="24">
        <f>SUM(C5:C9)</f>
        <v>445.18223310162045</v>
      </c>
    </row>
    <row r="13" spans="1:4" x14ac:dyDescent="0.25">
      <c r="A13" s="21" t="s">
        <v>6</v>
      </c>
      <c r="B13" s="25">
        <f>NPV(B2,B5:B9)</f>
        <v>445.18223310162051</v>
      </c>
    </row>
    <row r="14" spans="1:4" ht="15.75" thickBot="1" x14ac:dyDescent="0.3">
      <c r="A14" s="26" t="s">
        <v>7</v>
      </c>
      <c r="B14" s="27">
        <f>PV(B2,5,-100)</f>
        <v>445.18223310162108</v>
      </c>
    </row>
    <row r="15" spans="1:4" ht="15.75" thickTop="1" x14ac:dyDescent="0.25"/>
    <row r="16" spans="1:4" x14ac:dyDescent="0.25">
      <c r="A16" s="7" t="s">
        <v>8</v>
      </c>
      <c r="B16" s="7"/>
      <c r="C16" s="7"/>
      <c r="D16" s="7"/>
    </row>
    <row r="17" spans="1:6" x14ac:dyDescent="0.25">
      <c r="A17" s="8" t="s">
        <v>15</v>
      </c>
      <c r="B17" s="8"/>
      <c r="C17" s="8"/>
      <c r="D17" s="8"/>
      <c r="E17" s="8"/>
      <c r="F17" s="8"/>
    </row>
    <row r="18" spans="1:6" x14ac:dyDescent="0.25">
      <c r="A18" s="6" t="s">
        <v>9</v>
      </c>
      <c r="B18" s="6"/>
      <c r="C18" s="6"/>
      <c r="D18" s="6"/>
    </row>
    <row r="19" spans="1:6" x14ac:dyDescent="0.25">
      <c r="A19" s="1" t="s">
        <v>1</v>
      </c>
      <c r="B19" s="2">
        <v>0.04</v>
      </c>
    </row>
    <row r="20" spans="1:6" x14ac:dyDescent="0.25">
      <c r="A20" s="1" t="s">
        <v>2</v>
      </c>
      <c r="B20" s="1" t="s">
        <v>4</v>
      </c>
      <c r="C20" s="4" t="s">
        <v>3</v>
      </c>
    </row>
    <row r="21" spans="1:6" x14ac:dyDescent="0.25">
      <c r="A21">
        <v>0</v>
      </c>
    </row>
    <row r="22" spans="1:6" x14ac:dyDescent="0.25">
      <c r="A22">
        <v>1</v>
      </c>
      <c r="B22" s="5">
        <v>100</v>
      </c>
      <c r="C22" s="3">
        <f>B22/(1+$B$2)^A22</f>
        <v>96.153846153846146</v>
      </c>
    </row>
    <row r="23" spans="1:6" x14ac:dyDescent="0.25">
      <c r="A23">
        <v>2</v>
      </c>
      <c r="B23" s="5">
        <v>200</v>
      </c>
      <c r="C23" s="3">
        <f t="shared" ref="C23:C26" si="1">B23/(1+$B$2)^A23</f>
        <v>184.91124260355028</v>
      </c>
    </row>
    <row r="24" spans="1:6" x14ac:dyDescent="0.25">
      <c r="A24">
        <v>3</v>
      </c>
      <c r="B24" s="5">
        <v>300</v>
      </c>
      <c r="C24" s="3">
        <f t="shared" si="1"/>
        <v>266.69890760127447</v>
      </c>
    </row>
    <row r="25" spans="1:6" x14ac:dyDescent="0.25">
      <c r="A25">
        <v>4</v>
      </c>
      <c r="B25" s="5">
        <v>400</v>
      </c>
      <c r="C25" s="3">
        <f t="shared" si="1"/>
        <v>341.9216764118903</v>
      </c>
    </row>
    <row r="26" spans="1:6" x14ac:dyDescent="0.25">
      <c r="A26">
        <v>5</v>
      </c>
      <c r="B26" s="5">
        <v>500</v>
      </c>
      <c r="C26" s="3">
        <f t="shared" si="1"/>
        <v>410.96355337967577</v>
      </c>
    </row>
    <row r="28" spans="1:6" x14ac:dyDescent="0.25">
      <c r="A28" s="1" t="s">
        <v>3</v>
      </c>
    </row>
    <row r="29" spans="1:6" x14ac:dyDescent="0.25">
      <c r="A29" s="19" t="s">
        <v>5</v>
      </c>
      <c r="B29" s="20">
        <f>SUM(C22:C26)</f>
        <v>1300.6492261502372</v>
      </c>
    </row>
    <row r="30" spans="1:6" x14ac:dyDescent="0.25">
      <c r="A30" s="21" t="s">
        <v>6</v>
      </c>
      <c r="B30" s="22">
        <f>NPV(B19,B22:B26)</f>
        <v>1300.6492261502369</v>
      </c>
    </row>
    <row r="31" spans="1:6" ht="15.75" thickBot="1" x14ac:dyDescent="0.3">
      <c r="A31" s="15" t="s">
        <v>7</v>
      </c>
      <c r="B31" s="23">
        <f>PV(B19,5,-100)</f>
        <v>445.18223310162108</v>
      </c>
      <c r="C31" s="3" t="s">
        <v>10</v>
      </c>
    </row>
    <row r="32" spans="1:6" ht="15.75" thickTop="1" x14ac:dyDescent="0.25"/>
    <row r="33" spans="1:7" x14ac:dyDescent="0.25">
      <c r="A33" s="8" t="s">
        <v>11</v>
      </c>
      <c r="B33" s="8"/>
      <c r="C33" s="8"/>
      <c r="D33" s="8"/>
    </row>
    <row r="34" spans="1:7" x14ac:dyDescent="0.25">
      <c r="A34" s="1" t="s">
        <v>1</v>
      </c>
      <c r="B34" s="2">
        <v>0.04</v>
      </c>
    </row>
    <row r="35" spans="1:7" x14ac:dyDescent="0.25">
      <c r="A35" s="1" t="s">
        <v>2</v>
      </c>
      <c r="B35" s="1" t="s">
        <v>4</v>
      </c>
      <c r="C35" s="4" t="s">
        <v>3</v>
      </c>
    </row>
    <row r="36" spans="1:7" x14ac:dyDescent="0.25">
      <c r="A36">
        <v>0</v>
      </c>
      <c r="B36">
        <v>-250</v>
      </c>
      <c r="C36" s="3">
        <f>B36/(1+B34)^A36</f>
        <v>-250</v>
      </c>
    </row>
    <row r="37" spans="1:7" x14ac:dyDescent="0.25">
      <c r="A37">
        <v>1</v>
      </c>
      <c r="B37">
        <v>100</v>
      </c>
      <c r="C37" s="3">
        <f>B37/(1+$B$34)^A37</f>
        <v>96.153846153846146</v>
      </c>
    </row>
    <row r="38" spans="1:7" x14ac:dyDescent="0.25">
      <c r="A38">
        <v>2</v>
      </c>
      <c r="B38">
        <v>100</v>
      </c>
      <c r="C38" s="3">
        <f t="shared" ref="C38:C41" si="2">B38/(1+$B$34)^A38</f>
        <v>92.455621301775139</v>
      </c>
    </row>
    <row r="39" spans="1:7" x14ac:dyDescent="0.25">
      <c r="A39">
        <v>3</v>
      </c>
      <c r="B39">
        <v>100</v>
      </c>
      <c r="C39" s="3">
        <f t="shared" si="2"/>
        <v>88.899635867091476</v>
      </c>
    </row>
    <row r="40" spans="1:7" x14ac:dyDescent="0.25">
      <c r="A40">
        <v>4</v>
      </c>
      <c r="B40">
        <v>100</v>
      </c>
      <c r="C40" s="3">
        <f t="shared" si="2"/>
        <v>85.480419102972576</v>
      </c>
    </row>
    <row r="41" spans="1:7" x14ac:dyDescent="0.25">
      <c r="A41">
        <v>5</v>
      </c>
      <c r="B41">
        <v>100</v>
      </c>
      <c r="C41" s="3">
        <f t="shared" si="2"/>
        <v>82.19271067593516</v>
      </c>
    </row>
    <row r="43" spans="1:7" x14ac:dyDescent="0.25">
      <c r="A43" s="1" t="s">
        <v>12</v>
      </c>
    </row>
    <row r="44" spans="1:7" x14ac:dyDescent="0.25">
      <c r="A44" s="13" t="s">
        <v>13</v>
      </c>
      <c r="B44" s="17">
        <f>SUM(C36:C41)</f>
        <v>195.18223310162048</v>
      </c>
    </row>
    <row r="45" spans="1:7" ht="15.75" thickBot="1" x14ac:dyDescent="0.3">
      <c r="A45" s="15" t="s">
        <v>14</v>
      </c>
      <c r="B45" s="18">
        <f>B36+NPV(B34,B37:B41)</f>
        <v>195.18223310162051</v>
      </c>
    </row>
    <row r="46" spans="1:7" ht="15.75" thickTop="1" x14ac:dyDescent="0.25"/>
    <row r="48" spans="1:7" x14ac:dyDescent="0.25">
      <c r="A48" s="8" t="s">
        <v>16</v>
      </c>
      <c r="B48" s="8"/>
      <c r="C48" s="8"/>
      <c r="E48" s="8" t="s">
        <v>30</v>
      </c>
      <c r="F48" s="8"/>
      <c r="G48" s="8"/>
    </row>
    <row r="49" spans="1:6" x14ac:dyDescent="0.25">
      <c r="A49" s="1" t="s">
        <v>17</v>
      </c>
      <c r="B49">
        <v>1000</v>
      </c>
      <c r="E49" s="1" t="s">
        <v>27</v>
      </c>
      <c r="F49">
        <f>1000</f>
        <v>1000</v>
      </c>
    </row>
    <row r="50" spans="1:6" x14ac:dyDescent="0.25">
      <c r="A50" s="1" t="s">
        <v>18</v>
      </c>
      <c r="B50">
        <v>5</v>
      </c>
      <c r="E50" s="1" t="s">
        <v>28</v>
      </c>
      <c r="F50" s="2">
        <v>0.06</v>
      </c>
    </row>
    <row r="51" spans="1:6" ht="15.75" thickBot="1" x14ac:dyDescent="0.3">
      <c r="A51" s="1" t="s">
        <v>19</v>
      </c>
      <c r="B51" s="2">
        <v>0.06</v>
      </c>
      <c r="E51" s="10" t="s">
        <v>29</v>
      </c>
      <c r="F51" s="11">
        <f>F49/F50</f>
        <v>16666.666666666668</v>
      </c>
    </row>
    <row r="52" spans="1:6" ht="15.75" thickTop="1" x14ac:dyDescent="0.25">
      <c r="A52" s="1" t="s">
        <v>20</v>
      </c>
    </row>
    <row r="53" spans="1:6" x14ac:dyDescent="0.25">
      <c r="A53" s="13" t="s">
        <v>21</v>
      </c>
      <c r="B53" s="14">
        <f>B49*(1-1/(1+B51)^B50)/B51</f>
        <v>4212.3637855657189</v>
      </c>
    </row>
    <row r="54" spans="1:6" ht="15.75" thickBot="1" x14ac:dyDescent="0.3">
      <c r="A54" s="15" t="s">
        <v>22</v>
      </c>
      <c r="B54" s="16">
        <f>-PV(B51,B50,B49)</f>
        <v>4212.363785565718</v>
      </c>
    </row>
    <row r="55" spans="1:6" ht="15.75" thickTop="1" x14ac:dyDescent="0.25"/>
    <row r="56" spans="1:6" x14ac:dyDescent="0.25">
      <c r="A56" s="1" t="s">
        <v>23</v>
      </c>
      <c r="B56" s="1" t="s">
        <v>24</v>
      </c>
    </row>
    <row r="57" spans="1:6" x14ac:dyDescent="0.25">
      <c r="A57">
        <v>0</v>
      </c>
    </row>
    <row r="58" spans="1:6" x14ac:dyDescent="0.25">
      <c r="A58">
        <v>1</v>
      </c>
      <c r="B58" s="9">
        <f>$B$49</f>
        <v>1000</v>
      </c>
    </row>
    <row r="59" spans="1:6" x14ac:dyDescent="0.25">
      <c r="A59">
        <v>2</v>
      </c>
      <c r="B59" s="9">
        <f t="shared" ref="B59:B62" si="3">$B$49</f>
        <v>1000</v>
      </c>
    </row>
    <row r="60" spans="1:6" x14ac:dyDescent="0.25">
      <c r="A60">
        <v>3</v>
      </c>
      <c r="B60" s="9">
        <f t="shared" si="3"/>
        <v>1000</v>
      </c>
    </row>
    <row r="61" spans="1:6" x14ac:dyDescent="0.25">
      <c r="A61">
        <v>4</v>
      </c>
      <c r="B61" s="9">
        <f t="shared" si="3"/>
        <v>1000</v>
      </c>
    </row>
    <row r="62" spans="1:6" x14ac:dyDescent="0.25">
      <c r="A62">
        <v>5</v>
      </c>
      <c r="B62" s="9">
        <f t="shared" si="3"/>
        <v>1000</v>
      </c>
    </row>
    <row r="64" spans="1:6" ht="15.75" thickBot="1" x14ac:dyDescent="0.3">
      <c r="A64" s="10" t="s">
        <v>25</v>
      </c>
      <c r="B64" s="12">
        <f>NPV(B51,B58:B62)</f>
        <v>4212.3637855657134</v>
      </c>
    </row>
    <row r="65" spans="1:7" ht="15.75" thickTop="1" x14ac:dyDescent="0.25"/>
    <row r="66" spans="1:7" x14ac:dyDescent="0.25">
      <c r="A66" s="8" t="s">
        <v>31</v>
      </c>
      <c r="B66" s="8"/>
      <c r="C66" s="8"/>
      <c r="E66" s="8" t="s">
        <v>32</v>
      </c>
      <c r="F66" s="8"/>
      <c r="G66" s="8"/>
    </row>
    <row r="67" spans="1:7" x14ac:dyDescent="0.25">
      <c r="A67" s="1" t="s">
        <v>33</v>
      </c>
      <c r="B67" s="28">
        <v>1000</v>
      </c>
      <c r="C67"/>
      <c r="E67" t="s">
        <v>26</v>
      </c>
      <c r="F67" s="28">
        <v>1000</v>
      </c>
    </row>
    <row r="68" spans="1:7" x14ac:dyDescent="0.25">
      <c r="A68" s="1" t="s">
        <v>34</v>
      </c>
      <c r="B68" s="2">
        <v>0.03</v>
      </c>
      <c r="C68"/>
      <c r="E68" t="s">
        <v>35</v>
      </c>
      <c r="F68" s="2">
        <v>0.03</v>
      </c>
    </row>
    <row r="69" spans="1:7" x14ac:dyDescent="0.25">
      <c r="A69" s="1" t="s">
        <v>36</v>
      </c>
      <c r="B69">
        <v>5</v>
      </c>
      <c r="C69"/>
      <c r="E69" t="s">
        <v>37</v>
      </c>
      <c r="F69" s="2">
        <v>0.06</v>
      </c>
    </row>
    <row r="70" spans="1:7" ht="15.75" thickBot="1" x14ac:dyDescent="0.3">
      <c r="A70" s="1" t="s">
        <v>38</v>
      </c>
      <c r="B70" s="2">
        <v>0.06</v>
      </c>
      <c r="C70"/>
      <c r="E70" s="11" t="s">
        <v>39</v>
      </c>
      <c r="F70" s="11">
        <f>IF(F68&lt;F69,F67/(F69-F68),"NA")</f>
        <v>33333.333333333336</v>
      </c>
    </row>
    <row r="71" spans="1:7" ht="15.75" thickTop="1" x14ac:dyDescent="0.25">
      <c r="A71" s="1" t="s">
        <v>40</v>
      </c>
      <c r="C71"/>
    </row>
    <row r="72" spans="1:7" ht="15.75" thickBot="1" x14ac:dyDescent="0.3">
      <c r="A72" s="10" t="s">
        <v>41</v>
      </c>
      <c r="B72" s="29">
        <f>B67*(1-((1+B68)/(1+B70))^B69)/(B70-B68)</f>
        <v>4457.4324462530703</v>
      </c>
      <c r="C72"/>
    </row>
    <row r="73" spans="1:7" ht="15.75" thickTop="1" x14ac:dyDescent="0.25">
      <c r="C73"/>
    </row>
    <row r="74" spans="1:7" x14ac:dyDescent="0.25">
      <c r="A74" s="1" t="s">
        <v>42</v>
      </c>
      <c r="B74" s="1" t="s">
        <v>24</v>
      </c>
      <c r="C74" s="1"/>
    </row>
    <row r="75" spans="1:7" x14ac:dyDescent="0.25">
      <c r="A75">
        <v>0</v>
      </c>
      <c r="C75"/>
    </row>
    <row r="76" spans="1:7" x14ac:dyDescent="0.25">
      <c r="A76">
        <v>1</v>
      </c>
      <c r="B76" s="4">
        <v>1000</v>
      </c>
      <c r="C76"/>
    </row>
    <row r="77" spans="1:7" x14ac:dyDescent="0.25">
      <c r="A77">
        <v>2</v>
      </c>
      <c r="B77" s="3">
        <f>$B$76*(1+$B$68)^(A77-$A$76)</f>
        <v>1030</v>
      </c>
      <c r="C77"/>
    </row>
    <row r="78" spans="1:7" x14ac:dyDescent="0.25">
      <c r="A78">
        <v>3</v>
      </c>
      <c r="B78" s="3">
        <f>$B$76*(1+$B$68)^(A78-$A$76)</f>
        <v>1060.8999999999999</v>
      </c>
      <c r="C78"/>
    </row>
    <row r="79" spans="1:7" x14ac:dyDescent="0.25">
      <c r="A79">
        <v>4</v>
      </c>
      <c r="B79" s="3">
        <f t="shared" ref="B78:B80" si="4">$B$76*(1+$B$68)^(A79-$A$76)</f>
        <v>1092.7270000000001</v>
      </c>
      <c r="C79"/>
    </row>
    <row r="80" spans="1:7" x14ac:dyDescent="0.25">
      <c r="A80">
        <v>5</v>
      </c>
      <c r="B80" s="3">
        <f t="shared" si="4"/>
        <v>1125.5088099999998</v>
      </c>
      <c r="C80"/>
    </row>
    <row r="81" spans="1:3" x14ac:dyDescent="0.25">
      <c r="B81" s="3"/>
      <c r="C81"/>
    </row>
    <row r="82" spans="1:3" ht="15.75" thickBot="1" x14ac:dyDescent="0.3">
      <c r="A82" s="10" t="s">
        <v>43</v>
      </c>
      <c r="B82" s="29">
        <f>NPV(B70,B76:B80)</f>
        <v>4457.4324462530722</v>
      </c>
      <c r="C82"/>
    </row>
    <row r="83" spans="1:3" ht="15.75" thickTop="1" x14ac:dyDescent="0.25">
      <c r="C83"/>
    </row>
  </sheetData>
  <mergeCells count="9">
    <mergeCell ref="A48:C48"/>
    <mergeCell ref="E48:G48"/>
    <mergeCell ref="A66:C66"/>
    <mergeCell ref="E66:G66"/>
    <mergeCell ref="A1:D1"/>
    <mergeCell ref="A16:D16"/>
    <mergeCell ref="A18:D18"/>
    <mergeCell ref="A33:D33"/>
    <mergeCell ref="A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Choi</dc:creator>
  <cp:lastModifiedBy>nathaniel Choi</cp:lastModifiedBy>
  <dcterms:created xsi:type="dcterms:W3CDTF">2024-11-05T19:58:03Z</dcterms:created>
  <dcterms:modified xsi:type="dcterms:W3CDTF">2024-11-09T05:20:42Z</dcterms:modified>
</cp:coreProperties>
</file>