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Git\nhse-solution-architecture-framework\app\views\standards-and-technology\architecture\"/>
    </mc:Choice>
  </mc:AlternateContent>
  <xr:revisionPtr revIDLastSave="0" documentId="8_{449756D7-5A7D-45A2-8BD4-AA84E90F2E6C}" xr6:coauthVersionLast="47" xr6:coauthVersionMax="47" xr10:uidLastSave="{00000000-0000-0000-0000-000000000000}"/>
  <bookViews>
    <workbookView xWindow="-120" yWindow="-120" windowWidth="29040" windowHeight="15720" tabRatio="561" xr2:uid="{BC76133B-C832-46A1-997A-D66D7508E51E}"/>
  </bookViews>
  <sheets>
    <sheet name="Guidance" sheetId="3" r:id="rId1"/>
    <sheet name="Assessment" sheetId="1" r:id="rId2"/>
    <sheet name="Assessment Summary" sheetId="4" r:id="rId3"/>
    <sheet name="Shared Services" sheetId="2" r:id="rId4"/>
  </sheets>
  <definedNames>
    <definedName name="_Toc178339513" localSheetId="1">Assessment!$B$15</definedName>
    <definedName name="DMG">Assessment!$I$24</definedName>
    <definedName name="Doc">Assessment!$I$60</definedName>
    <definedName name="NFP">Assessment!$I$50</definedName>
    <definedName name="RU">Assessment!$I$55</definedName>
    <definedName name="SAVR">Assessment!$I$14</definedName>
    <definedName name="Scores">Guidance!$B$11:$B$16</definedName>
    <definedName name="SDM">Assessment!$I$38</definedName>
    <definedName name="TC">Assessment!$I$43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 l="1"/>
  <c r="G55" i="1"/>
  <c r="G50" i="1"/>
  <c r="G43" i="1"/>
  <c r="G38" i="1"/>
  <c r="G24" i="1"/>
  <c r="G14" i="1"/>
  <c r="H16" i="1"/>
  <c r="H20" i="1"/>
  <c r="H21" i="1"/>
  <c r="H22" i="1"/>
  <c r="H23" i="1"/>
  <c r="H26" i="1"/>
  <c r="H53" i="1"/>
  <c r="H55" i="1" s="1"/>
  <c r="I55" i="1" s="1"/>
  <c r="H59" i="1"/>
  <c r="H34" i="1"/>
  <c r="H40" i="1"/>
  <c r="H41" i="1"/>
  <c r="H48" i="1"/>
  <c r="H27" i="1"/>
  <c r="H57" i="1"/>
  <c r="H58" i="1"/>
  <c r="H36" i="1"/>
  <c r="H45" i="1"/>
  <c r="H46" i="1"/>
  <c r="H47" i="1"/>
  <c r="H49" i="1"/>
  <c r="H31" i="1"/>
  <c r="H11" i="1"/>
  <c r="H35" i="1"/>
  <c r="H13" i="1"/>
  <c r="H17" i="1"/>
  <c r="H18" i="1"/>
  <c r="H37" i="1"/>
  <c r="H52" i="1"/>
  <c r="H54" i="1"/>
  <c r="H30" i="1"/>
  <c r="H28" i="1"/>
  <c r="H29" i="1"/>
  <c r="H32" i="1"/>
  <c r="H33" i="1"/>
  <c r="H12" i="1"/>
  <c r="H19" i="1"/>
  <c r="H42" i="1"/>
  <c r="H10" i="1"/>
  <c r="H24" i="1" l="1"/>
  <c r="I24" i="1" s="1"/>
  <c r="C8" i="4"/>
  <c r="F55" i="1"/>
  <c r="C4" i="4"/>
  <c r="F24" i="1"/>
  <c r="H38" i="1"/>
  <c r="I38" i="1" s="1"/>
  <c r="H43" i="1"/>
  <c r="I43" i="1" s="1"/>
  <c r="H50" i="1"/>
  <c r="I50" i="1" s="1"/>
  <c r="H60" i="1"/>
  <c r="I60" i="1" s="1"/>
  <c r="F60" i="1" s="1"/>
  <c r="C9" i="4"/>
  <c r="H14" i="1"/>
  <c r="I14" i="1" s="1"/>
  <c r="F14" i="1" s="1"/>
  <c r="C6" i="4" l="1"/>
  <c r="F43" i="1"/>
  <c r="C7" i="4"/>
  <c r="F50" i="1"/>
  <c r="C5" i="4"/>
  <c r="F38" i="1"/>
  <c r="C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Brown</author>
  </authors>
  <commentList>
    <comment ref="F8" authorId="0" shapeId="0" xr:uid="{915C06BF-5E0A-4DF1-95E9-C2BF30C91E00}">
      <text>
        <r>
          <rPr>
            <b/>
            <sz val="9"/>
            <color indexed="81"/>
            <rFont val="Tahoma"/>
            <family val="2"/>
          </rPr>
          <t>0 - No evidence that the requirement is supported and as such presents significant service risk.
1 - Limited evidence that the requirement is supported with high risks gaps.
2 - Some elements of the requirement are met with an acceptable level of evidence, but significant number of notable gaps.
3 - Much of the requirement is met with an acceptable level of evidence, but there are notable gaps which present risk which require mitigating action.
4 - Most of the requirement is met with good levels of evidence, there are some gaps but are not thought to present significant risk.
5 - Comprehensive evidence that the requirements is met and exceeds expectations in several areas. We would consider this an exemplar.</t>
        </r>
      </text>
    </comment>
  </commentList>
</comments>
</file>

<file path=xl/sharedStrings.xml><?xml version="1.0" encoding="utf-8"?>
<sst xmlns="http://schemas.openxmlformats.org/spreadsheetml/2006/main" count="185" uniqueCount="166">
  <si>
    <t>Service Name</t>
  </si>
  <si>
    <t>Solution Architecture Framework Assessment</t>
  </si>
  <si>
    <t>Date</t>
  </si>
  <si>
    <t>Criteria</t>
  </si>
  <si>
    <t>Description</t>
  </si>
  <si>
    <t>Evidence</t>
  </si>
  <si>
    <t>Mitigations</t>
  </si>
  <si>
    <t>Weighting</t>
  </si>
  <si>
    <t>Score</t>
  </si>
  <si>
    <t>Max Possible Score</t>
  </si>
  <si>
    <t>Calculated Score</t>
  </si>
  <si>
    <t>% Achieved</t>
  </si>
  <si>
    <t xml:space="preserve">Strategic Alignment, Vision, and roadmap </t>
  </si>
  <si>
    <t>Section Score</t>
  </si>
  <si>
    <t>Decision Making &amp; Governance </t>
  </si>
  <si>
    <t>DM01</t>
  </si>
  <si>
    <t>DM02</t>
  </si>
  <si>
    <t>DM03</t>
  </si>
  <si>
    <t>DM04</t>
  </si>
  <si>
    <t>DM05</t>
  </si>
  <si>
    <t>DM06</t>
  </si>
  <si>
    <t>DM07</t>
  </si>
  <si>
    <t>DM08</t>
  </si>
  <si>
    <t>Solution Design &amp; Methods</t>
  </si>
  <si>
    <t>SD10</t>
  </si>
  <si>
    <t>SD11</t>
  </si>
  <si>
    <t>SD12</t>
  </si>
  <si>
    <t>Technology Choices</t>
  </si>
  <si>
    <t>Documentation</t>
  </si>
  <si>
    <t>Compliance %</t>
  </si>
  <si>
    <t xml:space="preserve">Strategic Alignment, Vision, and Roadmap </t>
  </si>
  <si>
    <t>TOTAL SCORE</t>
  </si>
  <si>
    <t>Mitigating Actions</t>
  </si>
  <si>
    <t>Status</t>
  </si>
  <si>
    <t>Capability</t>
  </si>
  <si>
    <t>Cohorting</t>
  </si>
  <si>
    <t>CaaS</t>
  </si>
  <si>
    <t>Citizen Messaging</t>
  </si>
  <si>
    <t>NHS Notify</t>
  </si>
  <si>
    <t>Application Messaging</t>
  </si>
  <si>
    <t>MESH or alternative as required</t>
  </si>
  <si>
    <t>Demographics/MPI</t>
  </si>
  <si>
    <t>PDS</t>
  </si>
  <si>
    <t>API Management</t>
  </si>
  <si>
    <t>Identity</t>
  </si>
  <si>
    <t>Logging &amp; Monitoring</t>
  </si>
  <si>
    <t xml:space="preserve">Data Analytics </t>
  </si>
  <si>
    <t>FDP/CDP/DPS - FDP First</t>
  </si>
  <si>
    <t>Public facing web presence</t>
  </si>
  <si>
    <t>NHS.uk</t>
  </si>
  <si>
    <t>Patient Flags</t>
  </si>
  <si>
    <t xml:space="preserve">Flags service </t>
  </si>
  <si>
    <t>Organisational Data</t>
  </si>
  <si>
    <t>ODS</t>
  </si>
  <si>
    <t>Shared Services</t>
  </si>
  <si>
    <t>Auditing</t>
  </si>
  <si>
    <t>Standard Audit tools/PARS (when live)</t>
  </si>
  <si>
    <t>Cyber Security Monitoring</t>
  </si>
  <si>
    <t>CSOC</t>
  </si>
  <si>
    <t>Service Management &amp; Support</t>
  </si>
  <si>
    <t>ServiceNow</t>
  </si>
  <si>
    <t>Assessor</t>
  </si>
  <si>
    <t>Dimensions</t>
  </si>
  <si>
    <t>Splunk/Sentinel/Cribl/Grafana (tbc)</t>
  </si>
  <si>
    <t>Scoring Guidance</t>
  </si>
  <si>
    <t>No evidence that the requirement is supported and as such presents significant service risk.</t>
  </si>
  <si>
    <t>Limited evidence that the requirement is supported with high risks gaps.</t>
  </si>
  <si>
    <t>Some elements of the requirement are met with an acceptable level of evidence, but significant number of notable gaps.</t>
  </si>
  <si>
    <t>Much of the requirement is met with an acceptable level of evidence, but there are notable gaps which present risk which require mitigating action.</t>
  </si>
  <si>
    <t>Most of the requirement is met with good levels of evidence, there are some gaps but are not thought to present significant risk.</t>
  </si>
  <si>
    <t>Comprehensive evidence that the requirements is met and exceeds expectations in several areas. We would consider this an exemplar.</t>
  </si>
  <si>
    <t>Compliance Criteria</t>
  </si>
  <si>
    <t>SAF Version</t>
  </si>
  <si>
    <t>SAF Ver Date</t>
  </si>
  <si>
    <t>S01</t>
  </si>
  <si>
    <t>S02</t>
  </si>
  <si>
    <t>S03</t>
  </si>
  <si>
    <t>S04</t>
  </si>
  <si>
    <t>SD01</t>
  </si>
  <si>
    <t>SD02</t>
  </si>
  <si>
    <t>SD03</t>
  </si>
  <si>
    <t>SD04</t>
  </si>
  <si>
    <t>SD05</t>
  </si>
  <si>
    <t>SD06</t>
  </si>
  <si>
    <t>SD07</t>
  </si>
  <si>
    <t>SD08</t>
  </si>
  <si>
    <t>SD09</t>
  </si>
  <si>
    <t>T01</t>
  </si>
  <si>
    <t>T02</t>
  </si>
  <si>
    <t>T03</t>
  </si>
  <si>
    <t>NF01</t>
  </si>
  <si>
    <t>NF02</t>
  </si>
  <si>
    <t>NF03</t>
  </si>
  <si>
    <t>NF04</t>
  </si>
  <si>
    <t>NF06</t>
  </si>
  <si>
    <t>RU01</t>
  </si>
  <si>
    <t>RU02</t>
  </si>
  <si>
    <t>RU03</t>
  </si>
  <si>
    <t>D01</t>
  </si>
  <si>
    <t>D02</t>
  </si>
  <si>
    <t>D03</t>
  </si>
  <si>
    <t>Where a solution or part of solution is seen as tactical, short term or introduces / persists tech &amp; architecture debt, remediation plans should be in place and agreed with the relevant stakeholders and governance groups.
Architecture Debt should be identified with implications, rationale and future mitigation plans (recorded in an Architecture Debt Register)
Plans should be realistic and funded.</t>
  </si>
  <si>
    <t>Spend control (GaTS) and associated Government Digital Services &amp; Service Design related guidance should be followed whilst developing the solution and be evidenced for service design &amp; spend control reviews.</t>
  </si>
  <si>
    <t>Architecture risks and issues should be managed effectively with the appropriate level of visibility and ownership.</t>
  </si>
  <si>
    <t>The solution should be aligned to stated strategy approved at an executive level. e.g. TD Design Authority, P&amp;P DA etc.</t>
  </si>
  <si>
    <t>We should be able to demonstrate which capabilities from the NHSE Business Capability Model the solution is realising, and any potential duplication identified.</t>
  </si>
  <si>
    <t>A well-formed and maintained product vision and roadmap should exist with appropriate detail around architecture elements.</t>
  </si>
  <si>
    <t>The solution design should be able to meet the stated user needs and overall business objectives/drivers.</t>
  </si>
  <si>
    <t>There should be effective and commensurate stakeholder involvement with respect to solution design and architecture decisions.</t>
  </si>
  <si>
    <t>The solution design and architecture decisions should be managed effectively through local programme design authorities and TRG at the appropriate stages of the lifecycle.
The relevant Lead Architects and SMEs are engaged and are supportive.</t>
  </si>
  <si>
    <t>The overall approach to architecture governance should be appropriate and commensurate with the nature of the solution.</t>
  </si>
  <si>
    <t>All Architecture decisions should be documented with a lightweight Architecture Decision Record with options and clear rationale. E.g. SEQF Any Decision Record Template</t>
  </si>
  <si>
    <t>All decision-making should be structured i.e. identify key strategic drivers, user need assess options against drivers, present rationale, clarity on trade-offs, dependencies, risks and issues understood etc.</t>
  </si>
  <si>
    <t>An appropriate design methodology should be followed e.g. Domain Driven Design and should include NHS/CDDO Service Design and Secure By Design principles and methods.</t>
  </si>
  <si>
    <t>The solution should be compliant with NHS England principles, policy, patterns and best practice.</t>
  </si>
  <si>
    <t>The solution should be compliant with relevant standards.</t>
  </si>
  <si>
    <t>Solution design should follow good practice design principles. E.g. Separation of concerns; Encapsulation / Modularisation; Loose coupling; High cohesion / single responsibility; Design for flexibility/change; Etc.</t>
  </si>
  <si>
    <t>Solutions should focus on commodity products and services where possible/sensible.</t>
  </si>
  <si>
    <t>An API First design methodology should be followed, where APIs are at the fore front of the design process, functionality and data is exposed via APIs and the needs of the API consumer have been considered.</t>
  </si>
  <si>
    <t>We should treat internal (NHS England) and external consumers equally.</t>
  </si>
  <si>
    <t>We should select the correct patterns for the use case, and any trade-offs justified and agreed.</t>
  </si>
  <si>
    <t>We should adopt the right standards for API development, supported by user, consumer, and market / supplier engagement.</t>
  </si>
  <si>
    <t>The API follows the lifecycle policy best practice as set out within Sunsetting (deprecation and retirement) policy. This should include any enforcement arrangements.</t>
  </si>
  <si>
    <t>Solutions should adhere to (Aalto needs updating with full list): Government "Secure by Design" policy; NCSC CAF; Access Control Guidelines; Policy - Strong Auth/MFA; Storage and Processing of Data Outside of the UK - Information Governance Policy; NHS England's API strategy and policy statements. E.g. API Landscape policy document.
(Note there are overlaps with the Engineering red lines; ensure a consistent response and do not repeat assessments)</t>
  </si>
  <si>
    <t>The relevant cloud "Well Architected Framework" should be followed, and the solutions assessed against it.
(Note there are overlaps with the Engineering Software Quality Framework; ensure a consistent response and do not repeat assessments)</t>
  </si>
  <si>
    <t>Technology choices should be made in line with the NHS England Technology Radar, corporate direction and wider industry trends using the associated processes to support decision making.
(Note there are overlaps with the Engineering red lines; ensure a consistent response and do not repeat assessments)</t>
  </si>
  <si>
    <t>Technology choices should be appropriate to the problem and non-functional needs. I.e. we are as equally aware of over-engineering as we are of under-engineering.</t>
  </si>
  <si>
    <t>An appraisal should be made of any vendor lock considerations and associated risks, and these are understood and accepted/mitigated.</t>
  </si>
  <si>
    <t>Solutions should incorporate workload observability and understand service health.</t>
  </si>
  <si>
    <t>Reliability &amp; Resilience needs should be defined (in terms of standard NHS England service levels) and solution mechanisms to meet these needs are defined including metrics such as RTO, RPO etc.</t>
  </si>
  <si>
    <t>An overall volume and performance model should exist and includes business-realistic exceptional scenarios.</t>
  </si>
  <si>
    <t xml:space="preserve">Audit &amp; logging requirements should be defined, and the solution can support them.
NCSC Logging and Protective Monitoring; NCSC Principle 13: Audit information and alerting for customers
</t>
  </si>
  <si>
    <t>Disaster Recovery &amp; Business Continuity. There should be clear requirements (commensurate with service levels) around DR &amp; BC (and a pragmatic approach taken with regards DR/BC events planned for). 
Continuity plans and supporting documentation should reflect the requirements, technical &amp; architecture constraints etc.</t>
  </si>
  <si>
    <t>For new capabilities we should identify/recognise the potential reuse opportunities which may drive design decisions, benefits etc.</t>
  </si>
  <si>
    <t>All architecture documentation should be maintained (with supporting processes and change control) within the appropriate NHS England knowledge store(s) e.g. Aalto, SharePoint, Confluence.</t>
  </si>
  <si>
    <t>Documentation should be published "open by default" and exceptions handled according to policy i.e. sensitivity etc.</t>
  </si>
  <si>
    <t xml:space="preserve">The architecture documentation should be appropriate in scope and quality for the solution covering (but not exclusively):
•	Architecture Vision
•	Architecture Roadmap
•	Layer Diagrams
•	Capability Model and Solution Mapping
•	Non functional requirements
•	Conceptual Architecture
•	Logical Architecture
•	Physical (including network, infrastructure etc.)
•	Solution Architecture Overview (SDO)
•	Key Architecture Decisions (KADs)
•	Data Models
•	Data Flows
•	API Specifications
•	Volume and Performance Models
•	Architecture Decision Records
•	Assumption, Risks, Issues and Dependencies
•	Cyber Assessment Framework compliance </t>
  </si>
  <si>
    <t>If reusing existing capabilities, we should have confidence that any additional functionality required can be sensibly and cost effectively added to the existing service i.e. we are not bending something out of shape.</t>
  </si>
  <si>
    <t>Non-Functional Profile</t>
  </si>
  <si>
    <t xml:space="preserve">Reuse Principles and Development of Shared Services </t>
  </si>
  <si>
    <t>Action 1</t>
  </si>
  <si>
    <t>Action 2</t>
  </si>
  <si>
    <t>Action 3</t>
  </si>
  <si>
    <t>Action 4</t>
  </si>
  <si>
    <t>Action 5</t>
  </si>
  <si>
    <t>Action 6</t>
  </si>
  <si>
    <t>Green</t>
  </si>
  <si>
    <t>Red</t>
  </si>
  <si>
    <t>Amber</t>
  </si>
  <si>
    <t>The NHS England Solution Architecture Framework (SAF) is intended to describe what good looks like when developing the architecture which delivers our products and services.</t>
  </si>
  <si>
    <t>As well as describing what areas are important it also provides a baseline to assess the architectural fitness of our products and services. Alongside the assessment it provides a focus for risk mitigation.</t>
  </si>
  <si>
    <t>Full compliance is not expected, and a pragmatic approach needs to be taken which considers risk alongside other factors such as service criticality, user, patient impacts, architecture priority score, data classification etc.</t>
  </si>
  <si>
    <t>Introduction</t>
  </si>
  <si>
    <t>Read more on the SAF website</t>
  </si>
  <si>
    <t>The NHS England Solution Architecture Framework (SAF) defines:
* A consistent approach to the design of solutions which delivers on user need, but also considers other key factors such as cyber security, service resilience, performance etc.
* The artefacts Solution Architects should be producing
* The processes and governance that should be implemented</t>
  </si>
  <si>
    <t>My Service</t>
  </si>
  <si>
    <t>Architect Name</t>
  </si>
  <si>
    <t>Staff Messaging</t>
  </si>
  <si>
    <t>GOV.Notify and NHS.Connect</t>
  </si>
  <si>
    <t>Eventing</t>
  </si>
  <si>
    <t>MNS</t>
  </si>
  <si>
    <t>NHS API Management Platform</t>
  </si>
  <si>
    <t>CIS2 Auth/NHS Mail SSO/NHS login</t>
  </si>
  <si>
    <t>Reuse</t>
  </si>
  <si>
    <t>We should reuse capabilities as defined on the Shared Service tab of this workbook.</t>
  </si>
  <si>
    <t>NHSE Solution Architecture Framework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</si>
</sst>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1"/>
      <color theme="1"/>
      <name val="Aptos Narrow"/>
      <family val="2"/>
      <scheme val="minor"/>
    </font>
    <font>
      <b/>
      <sz val="11"/>
      <color rgb="FFFF0000"/>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9"/>
      <color indexed="81"/>
      <name val="Tahoma"/>
      <family val="2"/>
    </font>
    <font>
      <b/>
      <sz val="11"/>
      <color theme="0"/>
      <name val="Aptos Narrow"/>
      <family val="2"/>
      <scheme val="minor"/>
    </font>
    <font>
      <sz val="11"/>
      <color theme="0"/>
      <name val="Aptos Narrow"/>
      <family val="2"/>
      <scheme val="minor"/>
    </font>
    <font>
      <b/>
      <sz val="14"/>
      <color theme="1"/>
      <name val="Aptos Narrow"/>
      <family val="2"/>
      <scheme val="minor"/>
    </font>
    <font>
      <sz val="8"/>
      <name val="Aptos Narrow"/>
      <family val="2"/>
      <scheme val="minor"/>
    </font>
    <font>
      <b/>
      <sz val="18"/>
      <color theme="1"/>
      <name val="Aptos Narrow"/>
      <family val="2"/>
      <scheme val="minor"/>
    </font>
    <font>
      <sz val="11"/>
      <color theme="0"/>
      <name val="Aptos"/>
      <family val="2"/>
    </font>
    <font>
      <b/>
      <sz val="14"/>
      <color theme="0"/>
      <name val="Aptos Narrow"/>
      <family val="2"/>
      <scheme val="minor"/>
    </font>
    <font>
      <b/>
      <sz val="24"/>
      <color theme="0"/>
      <name val="Aptos Narrow"/>
      <family val="2"/>
      <scheme val="minor"/>
    </font>
    <font>
      <b/>
      <sz val="12"/>
      <color theme="4"/>
      <name val="Aptos Narrow"/>
      <family val="2"/>
      <scheme val="minor"/>
    </font>
    <font>
      <sz val="12"/>
      <color theme="1"/>
      <name val="Aptos Narrow"/>
      <family val="2"/>
      <scheme val="minor"/>
    </font>
    <font>
      <sz val="12"/>
      <color rgb="FF212B32"/>
      <name val="Arial"/>
      <family val="2"/>
    </font>
    <font>
      <b/>
      <sz val="12"/>
      <color rgb="FF212B32"/>
      <name val="Arial"/>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tint="0.499984740745262"/>
        <bgColor indexed="64"/>
      </patternFill>
    </fill>
    <fill>
      <patternFill patternType="solid">
        <fgColor theme="3"/>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55">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9" fontId="0" fillId="0" borderId="0" xfId="0" applyNumberFormat="1"/>
    <xf numFmtId="1" fontId="0" fillId="0" borderId="0" xfId="0" applyNumberFormat="1"/>
    <xf numFmtId="0" fontId="2" fillId="0" borderId="0" xfId="0" applyFont="1"/>
    <xf numFmtId="0" fontId="1" fillId="0" borderId="0" xfId="0" applyFont="1" applyAlignment="1">
      <alignment vertical="top"/>
    </xf>
    <xf numFmtId="0" fontId="0" fillId="5" borderId="0" xfId="0" applyFill="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1" fillId="5" borderId="0" xfId="0" applyFont="1" applyFill="1" applyAlignment="1">
      <alignment horizontal="center"/>
    </xf>
    <xf numFmtId="0" fontId="0" fillId="0" borderId="0" xfId="0" applyAlignment="1">
      <alignment horizontal="center"/>
    </xf>
    <xf numFmtId="0" fontId="9" fillId="0" borderId="0" xfId="0" applyFont="1" applyAlignment="1">
      <alignment vertical="top"/>
    </xf>
    <xf numFmtId="0" fontId="0" fillId="0" borderId="0" xfId="0" applyFill="1"/>
    <xf numFmtId="0" fontId="0" fillId="0" borderId="0" xfId="0" applyFont="1" applyAlignment="1">
      <alignment horizontal="left"/>
    </xf>
    <xf numFmtId="14" fontId="0" fillId="0" borderId="0" xfId="0" applyNumberFormat="1" applyAlignment="1">
      <alignment horizontal="left"/>
    </xf>
    <xf numFmtId="0" fontId="3" fillId="0" borderId="0" xfId="1" applyFill="1" applyAlignment="1">
      <alignment horizontal="left"/>
    </xf>
    <xf numFmtId="0" fontId="4" fillId="0" borderId="0" xfId="2" applyFill="1" applyAlignment="1">
      <alignment horizontal="left"/>
    </xf>
    <xf numFmtId="0" fontId="5" fillId="0" borderId="0" xfId="3" applyFill="1" applyAlignment="1">
      <alignment horizontal="left"/>
    </xf>
    <xf numFmtId="0" fontId="0" fillId="0" borderId="0" xfId="0" applyAlignment="1">
      <alignment horizontal="left"/>
    </xf>
    <xf numFmtId="0" fontId="0" fillId="0" borderId="0" xfId="0" applyFill="1" applyAlignment="1">
      <alignment horizontal="left"/>
    </xf>
    <xf numFmtId="0" fontId="9" fillId="0" borderId="0" xfId="0" applyFont="1"/>
    <xf numFmtId="0" fontId="11" fillId="0" borderId="0" xfId="0" applyFont="1"/>
    <xf numFmtId="0" fontId="0" fillId="0" borderId="0" xfId="0" applyFill="1" applyAlignment="1">
      <alignment horizontal="center" vertical="center"/>
    </xf>
    <xf numFmtId="2" fontId="0" fillId="0" borderId="0" xfId="0" applyNumberFormat="1" applyFill="1" applyAlignment="1">
      <alignment horizontal="center" vertical="center"/>
    </xf>
    <xf numFmtId="0" fontId="12" fillId="6" borderId="0" xfId="0" applyFont="1" applyFill="1" applyAlignment="1">
      <alignment vertical="top"/>
    </xf>
    <xf numFmtId="0" fontId="8" fillId="6" borderId="0" xfId="0" applyFont="1" applyFill="1" applyAlignment="1">
      <alignment vertical="top" wrapText="1"/>
    </xf>
    <xf numFmtId="0" fontId="8" fillId="6" borderId="0" xfId="0" applyFont="1" applyFill="1"/>
    <xf numFmtId="0" fontId="8" fillId="6" borderId="0" xfId="0" applyFont="1" applyFill="1" applyAlignment="1">
      <alignment horizontal="center" vertical="center"/>
    </xf>
    <xf numFmtId="2" fontId="8" fillId="6" borderId="0" xfId="0" applyNumberFormat="1" applyFont="1" applyFill="1" applyAlignment="1">
      <alignment horizontal="center" vertical="center"/>
    </xf>
    <xf numFmtId="0" fontId="13" fillId="7" borderId="0" xfId="0" applyFont="1" applyFill="1" applyAlignment="1">
      <alignment vertical="top"/>
    </xf>
    <xf numFmtId="0" fontId="7" fillId="7" borderId="0" xfId="0" applyFont="1" applyFill="1" applyAlignment="1">
      <alignment vertical="top" wrapText="1"/>
    </xf>
    <xf numFmtId="0" fontId="7" fillId="7" borderId="0" xfId="0" applyFont="1" applyFill="1"/>
    <xf numFmtId="0" fontId="8" fillId="7" borderId="0" xfId="0" applyFont="1" applyFill="1" applyAlignment="1">
      <alignment horizontal="center" vertical="center"/>
    </xf>
    <xf numFmtId="0" fontId="0" fillId="0" borderId="0" xfId="0" applyAlignment="1">
      <alignment horizontal="center" vertical="top"/>
    </xf>
    <xf numFmtId="0" fontId="0" fillId="0" borderId="0" xfId="0" applyAlignment="1">
      <alignment horizontal="center" vertical="top" wrapText="1"/>
    </xf>
    <xf numFmtId="0" fontId="14" fillId="7" borderId="0" xfId="0" applyFont="1" applyFill="1" applyBorder="1" applyAlignment="1">
      <alignment vertical="top"/>
    </xf>
    <xf numFmtId="0" fontId="13" fillId="7" borderId="0" xfId="0" applyFont="1" applyFill="1" applyBorder="1" applyAlignment="1">
      <alignment vertical="top"/>
    </xf>
    <xf numFmtId="0" fontId="12" fillId="6" borderId="0" xfId="0" applyFont="1" applyFill="1" applyBorder="1" applyAlignment="1">
      <alignment vertical="top"/>
    </xf>
    <xf numFmtId="0" fontId="12" fillId="6" borderId="0" xfId="0" applyFont="1" applyFill="1" applyBorder="1" applyAlignment="1">
      <alignment horizontal="left" vertical="top"/>
    </xf>
    <xf numFmtId="14" fontId="12" fillId="6" borderId="0" xfId="0" applyNumberFormat="1" applyFont="1" applyFill="1" applyBorder="1" applyAlignment="1">
      <alignment horizontal="left" vertical="top"/>
    </xf>
    <xf numFmtId="0" fontId="15" fillId="0" borderId="0" xfId="0" applyFont="1"/>
    <xf numFmtId="0" fontId="1" fillId="0" borderId="0" xfId="0" applyFont="1" applyAlignment="1">
      <alignment horizontal="left"/>
    </xf>
    <xf numFmtId="14" fontId="9" fillId="0" borderId="0" xfId="0" applyNumberFormat="1" applyFont="1" applyAlignment="1">
      <alignment horizontal="left" vertical="top"/>
    </xf>
    <xf numFmtId="0" fontId="11" fillId="0" borderId="0" xfId="0" applyFont="1" applyAlignment="1">
      <alignment vertical="top"/>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6" fillId="0" borderId="0" xfId="0" applyFont="1"/>
    <xf numFmtId="0" fontId="17" fillId="0" borderId="0" xfId="0" applyFont="1" applyAlignment="1">
      <alignment horizontal="left" vertical="center" wrapText="1"/>
    </xf>
    <xf numFmtId="0" fontId="17" fillId="0" borderId="0" xfId="0" applyFont="1" applyAlignment="1">
      <alignment vertical="center" wrapText="1"/>
    </xf>
    <xf numFmtId="0" fontId="9" fillId="0" borderId="1" xfId="0" applyFont="1" applyBorder="1" applyAlignment="1">
      <alignment horizontal="center" vertical="top"/>
    </xf>
    <xf numFmtId="0" fontId="9" fillId="0" borderId="1" xfId="0" applyFont="1" applyBorder="1" applyAlignment="1">
      <alignment horizontal="left" vertical="top"/>
    </xf>
    <xf numFmtId="0" fontId="18" fillId="0" borderId="0" xfId="0" applyFont="1" applyAlignment="1">
      <alignment vertical="center" wrapText="1"/>
    </xf>
  </cellXfs>
  <cellStyles count="4">
    <cellStyle name="Bad" xfId="2" builtinId="27"/>
    <cellStyle name="Good" xfId="1" builtinId="26"/>
    <cellStyle name="Neutral" xfId="3" builtinId="28"/>
    <cellStyle name="Normal" xfId="0" builtinId="0"/>
  </cellStyles>
  <dxfs count="10">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horizontal="center" vertical="center"/>
    </dxf>
    <dxf>
      <numFmt numFmtId="2" formatCode="0.00"/>
      <alignment horizontal="center" vertical="center"/>
    </dxf>
    <dxf>
      <alignment horizontal="center" vertical="center"/>
    </dxf>
    <dxf>
      <alignment horizontal="center" vertical="center"/>
    </dxf>
    <dxf>
      <fill>
        <patternFill patternType="solid">
          <fgColor indexed="64"/>
          <bgColor theme="1" tint="0.499984740745262"/>
        </patternFill>
      </fill>
      <alignment horizontal="center" vertical="center"/>
    </dxf>
    <dxf>
      <alignment vertical="top" wrapText="1"/>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solidFill>
                  <a:srgbClr val="0070C0"/>
                </a:solidFill>
              </a:rPr>
              <a:t>My Service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'Assessment Summary'!$B$3:$B$9</c:f>
              <c:strCache>
                <c:ptCount val="7"/>
                <c:pt idx="0">
                  <c:v>Strategic Alignment, Vision, and Roadmap </c:v>
                </c:pt>
                <c:pt idx="1">
                  <c:v>Decision Making &amp; Governance </c:v>
                </c:pt>
                <c:pt idx="2">
                  <c:v>Solution Design &amp; Methods</c:v>
                </c:pt>
                <c:pt idx="3">
                  <c:v>Technology Choices</c:v>
                </c:pt>
                <c:pt idx="4">
                  <c:v>Non-Functional Profile</c:v>
                </c:pt>
                <c:pt idx="5">
                  <c:v>Reuse Principles and Development of Shared Services </c:v>
                </c:pt>
                <c:pt idx="6">
                  <c:v>Documentation</c:v>
                </c:pt>
              </c:strCache>
            </c:strRef>
          </c:cat>
          <c:val>
            <c:numRef>
              <c:f>'Assessment Summary'!$C$3:$C$9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6F4-4AEE-ABB0-2ACB49C51582}"/>
            </c:ext>
          </c:extLst>
        </c:ser>
        <c:dLbls>
          <c:showLegendKey val="0"/>
          <c:showVal val="0"/>
          <c:showCatName val="0"/>
          <c:showSerName val="0"/>
          <c:showPercent val="0"/>
          <c:showBubbleSize val="0"/>
        </c:dLbls>
        <c:axId val="1534685919"/>
        <c:axId val="1534684479"/>
      </c:radarChart>
      <c:catAx>
        <c:axId val="1534685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684479"/>
        <c:crosses val="autoZero"/>
        <c:auto val="1"/>
        <c:lblAlgn val="ctr"/>
        <c:lblOffset val="100"/>
        <c:noMultiLvlLbl val="0"/>
      </c:catAx>
      <c:valAx>
        <c:axId val="1534684479"/>
        <c:scaling>
          <c:orientation val="minMax"/>
          <c:max val="100"/>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5346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14287</xdr:rowOff>
    </xdr:from>
    <xdr:to>
      <xdr:col>16</xdr:col>
      <xdr:colOff>600075</xdr:colOff>
      <xdr:row>24</xdr:row>
      <xdr:rowOff>104775</xdr:rowOff>
    </xdr:to>
    <xdr:graphicFrame macro="">
      <xdr:nvGraphicFramePr>
        <xdr:cNvPr id="2" name="Chart 1">
          <a:extLst>
            <a:ext uri="{FF2B5EF4-FFF2-40B4-BE49-F238E27FC236}">
              <a16:creationId xmlns:a16="http://schemas.microsoft.com/office/drawing/2014/main" id="{C9CBF5F9-9E92-D8A2-940D-334128D1D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C04FCE-5784-4A15-BB22-6D9436D59F49}" name="Table1" displayName="Table1" ref="A8:I60" totalsRowShown="0">
  <autoFilter ref="A8:I60" xr:uid="{97C04FCE-5784-4A15-BB22-6D9436D59F49}"/>
  <tableColumns count="9">
    <tableColumn id="1" xr3:uid="{911558BC-A58A-4A5E-8A43-AB3614919AFD}" name="Criteria" dataDxfId="9"/>
    <tableColumn id="2" xr3:uid="{1EF35752-5AA2-44D7-B013-84AD1438C583}" name="Description" dataDxfId="8"/>
    <tableColumn id="3" xr3:uid="{A0CDE36B-EA49-4878-A29A-133192F2C11D}" name="Evidence"/>
    <tableColumn id="4" xr3:uid="{B7D5ED5F-CD7F-4639-89DA-F5B544E697FB}" name="Mitigations"/>
    <tableColumn id="5" xr3:uid="{D5A3EA06-5E9D-4BE8-B7D8-9812BD7B043B}" name="Weighting" dataDxfId="7"/>
    <tableColumn id="6" xr3:uid="{EC41DBF2-0885-42CF-9546-195DC138B694}" name="Score" dataDxfId="3"/>
    <tableColumn id="7" xr3:uid="{09F11AC9-198F-4AF9-871D-7F5CC3A6B61C}" name="Max Possible Score" dataDxfId="6"/>
    <tableColumn id="8" xr3:uid="{B7B167DB-583D-4BFF-9B09-64A58B37F0AF}" name="Calculated Score" dataDxfId="5"/>
    <tableColumn id="10" xr3:uid="{8696ABE4-01DF-4FFF-A64F-6F3FD5EF828F}" name="% Achieved"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91A13-2429-4BF0-8A28-7168FEC8E864}">
  <dimension ref="B1:C16"/>
  <sheetViews>
    <sheetView tabSelected="1" workbookViewId="0">
      <selection activeCell="G6" sqref="G6"/>
    </sheetView>
  </sheetViews>
  <sheetFormatPr defaultRowHeight="15" x14ac:dyDescent="0.25"/>
  <cols>
    <col min="1" max="1" width="4.140625" customWidth="1"/>
    <col min="2" max="2" width="9.28515625" customWidth="1"/>
    <col min="3" max="3" width="96.85546875" customWidth="1"/>
  </cols>
  <sheetData>
    <row r="1" spans="2:3" ht="24" x14ac:dyDescent="0.4">
      <c r="B1" s="24" t="s">
        <v>165</v>
      </c>
    </row>
    <row r="2" spans="2:3" ht="18.75" x14ac:dyDescent="0.3">
      <c r="B2" s="23" t="s">
        <v>152</v>
      </c>
    </row>
    <row r="3" spans="2:3" ht="48.75" customHeight="1" x14ac:dyDescent="0.25">
      <c r="B3" s="50" t="s">
        <v>149</v>
      </c>
      <c r="C3" s="50"/>
    </row>
    <row r="4" spans="2:3" ht="86.25" customHeight="1" x14ac:dyDescent="0.25">
      <c r="B4" s="51" t="s">
        <v>154</v>
      </c>
      <c r="C4" s="51"/>
    </row>
    <row r="5" spans="2:3" ht="44.25" customHeight="1" x14ac:dyDescent="0.25">
      <c r="B5" s="51" t="s">
        <v>150</v>
      </c>
      <c r="C5" s="51"/>
    </row>
    <row r="6" spans="2:3" ht="55.5" customHeight="1" x14ac:dyDescent="0.25">
      <c r="B6" s="51" t="s">
        <v>151</v>
      </c>
      <c r="C6" s="51"/>
    </row>
    <row r="7" spans="2:3" ht="15" customHeight="1" x14ac:dyDescent="0.25">
      <c r="B7" s="54" t="s">
        <v>153</v>
      </c>
      <c r="C7" s="54"/>
    </row>
    <row r="9" spans="2:3" ht="24" x14ac:dyDescent="0.25">
      <c r="B9" s="46" t="s">
        <v>64</v>
      </c>
      <c r="C9" s="8"/>
    </row>
    <row r="10" spans="2:3" ht="18.75" x14ac:dyDescent="0.25">
      <c r="B10" s="52" t="s">
        <v>8</v>
      </c>
      <c r="C10" s="53" t="s">
        <v>71</v>
      </c>
    </row>
    <row r="11" spans="2:3" s="49" customFormat="1" ht="15.75" x14ac:dyDescent="0.25">
      <c r="B11" s="47">
        <v>0</v>
      </c>
      <c r="C11" s="48" t="s">
        <v>65</v>
      </c>
    </row>
    <row r="12" spans="2:3" s="49" customFormat="1" ht="15.75" x14ac:dyDescent="0.25">
      <c r="B12" s="47">
        <v>1</v>
      </c>
      <c r="C12" s="48" t="s">
        <v>66</v>
      </c>
    </row>
    <row r="13" spans="2:3" s="49" customFormat="1" ht="31.5" x14ac:dyDescent="0.25">
      <c r="B13" s="47">
        <v>2</v>
      </c>
      <c r="C13" s="48" t="s">
        <v>67</v>
      </c>
    </row>
    <row r="14" spans="2:3" s="49" customFormat="1" ht="31.5" x14ac:dyDescent="0.25">
      <c r="B14" s="47">
        <v>3</v>
      </c>
      <c r="C14" s="48" t="s">
        <v>68</v>
      </c>
    </row>
    <row r="15" spans="2:3" s="49" customFormat="1" ht="31.5" x14ac:dyDescent="0.25">
      <c r="B15" s="47">
        <v>4</v>
      </c>
      <c r="C15" s="48" t="s">
        <v>69</v>
      </c>
    </row>
    <row r="16" spans="2:3" s="49" customFormat="1" ht="31.5" x14ac:dyDescent="0.25">
      <c r="B16" s="47">
        <v>5</v>
      </c>
      <c r="C16" s="48" t="s">
        <v>70</v>
      </c>
    </row>
  </sheetData>
  <mergeCells count="5">
    <mergeCell ref="B3:C3"/>
    <mergeCell ref="B4:C4"/>
    <mergeCell ref="B5:C5"/>
    <mergeCell ref="B6:C6"/>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3A71-4185-40C1-BCEA-0A54B6E1AC13}">
  <dimension ref="A1:J68"/>
  <sheetViews>
    <sheetView zoomScaleNormal="100" workbookViewId="0">
      <pane xSplit="2" topLeftCell="C1" activePane="topRight" state="frozenSplit"/>
      <selection pane="topRight" activeCell="B5" sqref="B5"/>
    </sheetView>
  </sheetViews>
  <sheetFormatPr defaultRowHeight="15" x14ac:dyDescent="0.25"/>
  <cols>
    <col min="1" max="1" width="14.7109375" customWidth="1"/>
    <col min="2" max="2" width="102.28515625" style="3" customWidth="1"/>
    <col min="3" max="3" width="66" customWidth="1"/>
    <col min="4" max="4" width="44" customWidth="1"/>
    <col min="5" max="5" width="14.7109375" hidden="1" customWidth="1"/>
    <col min="6" max="6" width="10.7109375" bestFit="1" customWidth="1"/>
    <col min="7" max="7" width="20.85546875" hidden="1" customWidth="1"/>
    <col min="8" max="8" width="18.85546875" hidden="1" customWidth="1"/>
    <col min="9" max="9" width="12.42578125" hidden="1" customWidth="1"/>
  </cols>
  <sheetData>
    <row r="1" spans="1:9" ht="31.5" x14ac:dyDescent="0.25">
      <c r="A1" s="38" t="s">
        <v>1</v>
      </c>
      <c r="B1" s="39"/>
      <c r="C1" s="39"/>
      <c r="D1" s="39"/>
      <c r="E1" s="39"/>
      <c r="F1" s="39"/>
    </row>
    <row r="2" spans="1:9" x14ac:dyDescent="0.25">
      <c r="A2" s="40" t="s">
        <v>72</v>
      </c>
      <c r="B2" s="41">
        <v>1</v>
      </c>
      <c r="C2" s="40"/>
      <c r="D2" s="40"/>
      <c r="E2" s="40"/>
      <c r="F2" s="40"/>
    </row>
    <row r="3" spans="1:9" x14ac:dyDescent="0.25">
      <c r="A3" s="40" t="s">
        <v>73</v>
      </c>
      <c r="B3" s="42">
        <v>45798</v>
      </c>
      <c r="C3" s="40"/>
      <c r="D3" s="40"/>
      <c r="E3" s="40"/>
      <c r="F3" s="40"/>
    </row>
    <row r="4" spans="1:9" ht="18.75" x14ac:dyDescent="0.25">
      <c r="A4" s="43" t="s">
        <v>0</v>
      </c>
      <c r="B4" s="14" t="s">
        <v>155</v>
      </c>
    </row>
    <row r="5" spans="1:9" ht="18.75" x14ac:dyDescent="0.25">
      <c r="A5" s="43" t="s">
        <v>61</v>
      </c>
      <c r="B5" s="14" t="s">
        <v>156</v>
      </c>
    </row>
    <row r="6" spans="1:9" ht="18.75" x14ac:dyDescent="0.25">
      <c r="A6" s="43" t="s">
        <v>2</v>
      </c>
      <c r="B6" s="45">
        <v>45658</v>
      </c>
    </row>
    <row r="7" spans="1:9" ht="11.25" customHeight="1" x14ac:dyDescent="0.25">
      <c r="A7" s="43"/>
      <c r="B7" s="45"/>
    </row>
    <row r="8" spans="1:9" x14ac:dyDescent="0.25">
      <c r="A8" t="s">
        <v>3</v>
      </c>
      <c r="B8" s="3" t="s">
        <v>4</v>
      </c>
      <c r="C8" t="s">
        <v>5</v>
      </c>
      <c r="D8" t="s">
        <v>6</v>
      </c>
      <c r="E8" s="12" t="s">
        <v>7</v>
      </c>
      <c r="F8" s="44" t="s">
        <v>8</v>
      </c>
      <c r="G8" s="13" t="s">
        <v>9</v>
      </c>
      <c r="H8" s="13" t="s">
        <v>10</v>
      </c>
      <c r="I8" s="13" t="s">
        <v>11</v>
      </c>
    </row>
    <row r="9" spans="1:9" ht="18.75" x14ac:dyDescent="0.25">
      <c r="A9" s="32" t="s">
        <v>12</v>
      </c>
      <c r="B9" s="33"/>
      <c r="C9" s="34"/>
      <c r="D9" s="34"/>
      <c r="E9" s="35"/>
      <c r="F9" s="35"/>
      <c r="G9" s="10"/>
      <c r="H9" s="10"/>
      <c r="I9" s="11"/>
    </row>
    <row r="10" spans="1:9" ht="30" x14ac:dyDescent="0.25">
      <c r="A10" s="36" t="s">
        <v>74</v>
      </c>
      <c r="B10" s="4" t="s">
        <v>104</v>
      </c>
      <c r="E10" s="9">
        <v>1</v>
      </c>
      <c r="F10" s="10"/>
      <c r="G10" s="10"/>
      <c r="H10" s="10">
        <f t="shared" ref="H10:H13" si="0">E10*F10</f>
        <v>0</v>
      </c>
      <c r="I10" s="11"/>
    </row>
    <row r="11" spans="1:9" ht="30" x14ac:dyDescent="0.25">
      <c r="A11" s="36" t="s">
        <v>75</v>
      </c>
      <c r="B11" s="4" t="s">
        <v>105</v>
      </c>
      <c r="E11" s="9">
        <v>0.6</v>
      </c>
      <c r="F11" s="10"/>
      <c r="G11" s="10"/>
      <c r="H11" s="10">
        <f t="shared" si="0"/>
        <v>0</v>
      </c>
      <c r="I11" s="11"/>
    </row>
    <row r="12" spans="1:9" ht="30" x14ac:dyDescent="0.25">
      <c r="A12" s="36" t="s">
        <v>76</v>
      </c>
      <c r="B12" s="4" t="s">
        <v>106</v>
      </c>
      <c r="E12" s="9">
        <v>1</v>
      </c>
      <c r="F12" s="10"/>
      <c r="G12" s="10"/>
      <c r="H12" s="10">
        <f t="shared" si="0"/>
        <v>0</v>
      </c>
      <c r="I12" s="11"/>
    </row>
    <row r="13" spans="1:9" x14ac:dyDescent="0.25">
      <c r="A13" s="36" t="s">
        <v>77</v>
      </c>
      <c r="B13" s="4" t="s">
        <v>107</v>
      </c>
      <c r="E13" s="9">
        <v>1</v>
      </c>
      <c r="F13" s="10"/>
      <c r="G13" s="10"/>
      <c r="H13" s="10">
        <f t="shared" si="0"/>
        <v>0</v>
      </c>
      <c r="I13" s="11"/>
    </row>
    <row r="14" spans="1:9" s="15" customFormat="1" x14ac:dyDescent="0.25">
      <c r="A14" s="27" t="s">
        <v>13</v>
      </c>
      <c r="B14" s="28"/>
      <c r="C14" s="29"/>
      <c r="D14" s="29"/>
      <c r="E14" s="30"/>
      <c r="F14" s="31" t="str">
        <f>_xlfn.CONCAT(ROUND(SAVR,1),"%")</f>
        <v>0%</v>
      </c>
      <c r="G14" s="25">
        <f>5*SUM(E10:E13)</f>
        <v>18</v>
      </c>
      <c r="H14" s="25">
        <f>SUM(H10:H13)</f>
        <v>0</v>
      </c>
      <c r="I14" s="26">
        <f>H14/G14*100</f>
        <v>0</v>
      </c>
    </row>
    <row r="15" spans="1:9" ht="18.75" x14ac:dyDescent="0.25">
      <c r="A15" s="32" t="s">
        <v>14</v>
      </c>
      <c r="B15" s="33"/>
      <c r="C15" s="34"/>
      <c r="D15" s="34"/>
      <c r="E15" s="35"/>
      <c r="F15" s="35"/>
      <c r="G15" s="10"/>
      <c r="H15" s="10"/>
      <c r="I15" s="11"/>
    </row>
    <row r="16" spans="1:9" ht="105" x14ac:dyDescent="0.25">
      <c r="A16" s="36" t="s">
        <v>15</v>
      </c>
      <c r="B16" s="4" t="s">
        <v>101</v>
      </c>
      <c r="C16" s="4"/>
      <c r="D16" s="4"/>
      <c r="E16" s="9">
        <v>0.4</v>
      </c>
      <c r="F16" s="10"/>
      <c r="G16" s="10"/>
      <c r="H16" s="10">
        <f>E16*F16</f>
        <v>0</v>
      </c>
      <c r="I16" s="11"/>
    </row>
    <row r="17" spans="1:9" ht="30" x14ac:dyDescent="0.25">
      <c r="A17" s="36" t="s">
        <v>16</v>
      </c>
      <c r="B17" s="4" t="s">
        <v>102</v>
      </c>
      <c r="E17" s="9">
        <v>0.4</v>
      </c>
      <c r="F17" s="10"/>
      <c r="G17" s="10"/>
      <c r="H17" s="10">
        <f t="shared" ref="H17:H31" si="1">E17*F17</f>
        <v>0</v>
      </c>
      <c r="I17" s="11"/>
    </row>
    <row r="18" spans="1:9" ht="30" x14ac:dyDescent="0.25">
      <c r="A18" s="36" t="s">
        <v>17</v>
      </c>
      <c r="B18" s="4" t="s">
        <v>103</v>
      </c>
      <c r="E18" s="9">
        <v>0.4</v>
      </c>
      <c r="F18" s="10"/>
      <c r="G18" s="10"/>
      <c r="H18" s="10">
        <f t="shared" si="1"/>
        <v>0</v>
      </c>
      <c r="I18" s="11"/>
    </row>
    <row r="19" spans="1:9" ht="30" x14ac:dyDescent="0.25">
      <c r="A19" s="36" t="s">
        <v>18</v>
      </c>
      <c r="B19" s="4" t="s">
        <v>108</v>
      </c>
      <c r="E19" s="9">
        <v>0.2</v>
      </c>
      <c r="F19" s="10"/>
      <c r="G19" s="10"/>
      <c r="H19" s="10">
        <f t="shared" si="1"/>
        <v>0</v>
      </c>
      <c r="I19" s="11"/>
    </row>
    <row r="20" spans="1:9" ht="60" x14ac:dyDescent="0.25">
      <c r="A20" s="36" t="s">
        <v>19</v>
      </c>
      <c r="B20" s="4" t="s">
        <v>109</v>
      </c>
      <c r="E20" s="9">
        <v>0.4</v>
      </c>
      <c r="F20" s="10"/>
      <c r="G20" s="10"/>
      <c r="H20" s="10">
        <f t="shared" si="1"/>
        <v>0</v>
      </c>
      <c r="I20" s="11"/>
    </row>
    <row r="21" spans="1:9" ht="30" x14ac:dyDescent="0.25">
      <c r="A21" s="36" t="s">
        <v>20</v>
      </c>
      <c r="B21" s="4" t="s">
        <v>110</v>
      </c>
      <c r="E21" s="9">
        <v>0.6</v>
      </c>
      <c r="F21" s="10"/>
      <c r="G21" s="10"/>
      <c r="H21" s="10">
        <f t="shared" si="1"/>
        <v>0</v>
      </c>
      <c r="I21" s="11"/>
    </row>
    <row r="22" spans="1:9" ht="30" x14ac:dyDescent="0.25">
      <c r="A22" s="36" t="s">
        <v>21</v>
      </c>
      <c r="B22" s="4" t="s">
        <v>111</v>
      </c>
      <c r="E22" s="9">
        <v>0.2</v>
      </c>
      <c r="F22" s="10"/>
      <c r="G22" s="10"/>
      <c r="H22" s="10">
        <f t="shared" si="1"/>
        <v>0</v>
      </c>
      <c r="I22" s="11"/>
    </row>
    <row r="23" spans="1:9" ht="30" x14ac:dyDescent="0.25">
      <c r="A23" s="36" t="s">
        <v>22</v>
      </c>
      <c r="B23" s="4" t="s">
        <v>112</v>
      </c>
      <c r="E23" s="9">
        <v>0.4</v>
      </c>
      <c r="F23" s="10"/>
      <c r="G23" s="10"/>
      <c r="H23" s="10">
        <f t="shared" si="1"/>
        <v>0</v>
      </c>
      <c r="I23" s="11"/>
    </row>
    <row r="24" spans="1:9" s="15" customFormat="1" x14ac:dyDescent="0.25">
      <c r="A24" s="27" t="s">
        <v>13</v>
      </c>
      <c r="B24" s="28"/>
      <c r="C24" s="29"/>
      <c r="D24" s="29"/>
      <c r="E24" s="30"/>
      <c r="F24" s="30" t="str">
        <f>_xlfn.CONCAT(ROUND(DMG,1),"%")</f>
        <v>0%</v>
      </c>
      <c r="G24" s="25">
        <f>5*SUM(E16:E23)</f>
        <v>15.000000000000002</v>
      </c>
      <c r="H24" s="25">
        <f>SUM(H16:H23)</f>
        <v>0</v>
      </c>
      <c r="I24" s="26">
        <f>H24/G24*100</f>
        <v>0</v>
      </c>
    </row>
    <row r="25" spans="1:9" ht="18.75" x14ac:dyDescent="0.25">
      <c r="A25" s="32" t="s">
        <v>23</v>
      </c>
      <c r="B25" s="33"/>
      <c r="C25" s="34"/>
      <c r="D25" s="34"/>
      <c r="E25" s="35"/>
      <c r="F25" s="35"/>
      <c r="G25" s="10"/>
      <c r="H25" s="10"/>
      <c r="I25" s="11"/>
    </row>
    <row r="26" spans="1:9" ht="30" x14ac:dyDescent="0.25">
      <c r="A26" s="36" t="s">
        <v>78</v>
      </c>
      <c r="B26" s="4" t="s">
        <v>113</v>
      </c>
      <c r="E26" s="9">
        <v>1</v>
      </c>
      <c r="F26" s="10"/>
      <c r="G26" s="10"/>
      <c r="H26" s="10">
        <f t="shared" si="1"/>
        <v>0</v>
      </c>
      <c r="I26" s="11"/>
    </row>
    <row r="27" spans="1:9" x14ac:dyDescent="0.25">
      <c r="A27" s="36" t="s">
        <v>79</v>
      </c>
      <c r="B27" s="4" t="s">
        <v>114</v>
      </c>
      <c r="E27" s="9">
        <v>1</v>
      </c>
      <c r="F27" s="10"/>
      <c r="G27" s="10"/>
      <c r="H27" s="10">
        <f t="shared" si="1"/>
        <v>0</v>
      </c>
      <c r="I27" s="11"/>
    </row>
    <row r="28" spans="1:9" x14ac:dyDescent="0.25">
      <c r="A28" s="36" t="s">
        <v>80</v>
      </c>
      <c r="B28" s="4" t="s">
        <v>115</v>
      </c>
      <c r="E28" s="9">
        <v>1</v>
      </c>
      <c r="F28" s="10"/>
      <c r="G28" s="10"/>
      <c r="H28" s="10">
        <f t="shared" si="1"/>
        <v>0</v>
      </c>
      <c r="I28" s="11"/>
    </row>
    <row r="29" spans="1:9" ht="30" x14ac:dyDescent="0.25">
      <c r="A29" s="36" t="s">
        <v>81</v>
      </c>
      <c r="B29" s="4" t="s">
        <v>116</v>
      </c>
      <c r="C29" s="2"/>
      <c r="D29" s="2"/>
      <c r="E29" s="9">
        <v>1</v>
      </c>
      <c r="F29" s="10"/>
      <c r="G29" s="10"/>
      <c r="H29" s="10">
        <f t="shared" si="1"/>
        <v>0</v>
      </c>
      <c r="I29" s="11"/>
    </row>
    <row r="30" spans="1:9" x14ac:dyDescent="0.25">
      <c r="A30" s="36" t="s">
        <v>82</v>
      </c>
      <c r="B30" s="4" t="s">
        <v>117</v>
      </c>
      <c r="E30" s="9">
        <v>0.4</v>
      </c>
      <c r="F30" s="10"/>
      <c r="G30" s="10"/>
      <c r="H30" s="10">
        <f t="shared" si="1"/>
        <v>0</v>
      </c>
      <c r="I30" s="11"/>
    </row>
    <row r="31" spans="1:9" ht="30" x14ac:dyDescent="0.25">
      <c r="A31" s="36" t="s">
        <v>83</v>
      </c>
      <c r="B31" s="4" t="s">
        <v>118</v>
      </c>
      <c r="E31" s="9">
        <v>0.2</v>
      </c>
      <c r="F31" s="10"/>
      <c r="G31" s="10"/>
      <c r="H31" s="10">
        <f t="shared" si="1"/>
        <v>0</v>
      </c>
      <c r="I31" s="11"/>
    </row>
    <row r="32" spans="1:9" x14ac:dyDescent="0.25">
      <c r="A32" s="36" t="s">
        <v>84</v>
      </c>
      <c r="B32" s="4" t="s">
        <v>119</v>
      </c>
      <c r="E32" s="9">
        <v>0.2</v>
      </c>
      <c r="F32" s="10"/>
      <c r="G32" s="10"/>
      <c r="H32" s="10">
        <f t="shared" ref="H32:H37" si="2">E32*F32</f>
        <v>0</v>
      </c>
      <c r="I32" s="11"/>
    </row>
    <row r="33" spans="1:9" x14ac:dyDescent="0.25">
      <c r="A33" s="36" t="s">
        <v>85</v>
      </c>
      <c r="B33" s="4" t="s">
        <v>120</v>
      </c>
      <c r="E33" s="9">
        <v>0.6</v>
      </c>
      <c r="F33" s="10"/>
      <c r="G33" s="10"/>
      <c r="H33" s="10">
        <f t="shared" si="2"/>
        <v>0</v>
      </c>
      <c r="I33" s="11"/>
    </row>
    <row r="34" spans="1:9" ht="30" x14ac:dyDescent="0.25">
      <c r="A34" s="36" t="s">
        <v>86</v>
      </c>
      <c r="B34" s="4" t="s">
        <v>121</v>
      </c>
      <c r="E34" s="9">
        <v>0.2</v>
      </c>
      <c r="F34" s="10"/>
      <c r="G34" s="10"/>
      <c r="H34" s="10">
        <f t="shared" si="2"/>
        <v>0</v>
      </c>
      <c r="I34" s="11"/>
    </row>
    <row r="35" spans="1:9" ht="30" x14ac:dyDescent="0.25">
      <c r="A35" s="36" t="s">
        <v>24</v>
      </c>
      <c r="B35" s="4" t="s">
        <v>122</v>
      </c>
      <c r="C35" s="4"/>
      <c r="D35" s="4"/>
      <c r="E35" s="9">
        <v>0.2</v>
      </c>
      <c r="F35" s="10"/>
      <c r="G35" s="10"/>
      <c r="H35" s="10">
        <f t="shared" si="2"/>
        <v>0</v>
      </c>
      <c r="I35" s="11"/>
    </row>
    <row r="36" spans="1:9" ht="90" x14ac:dyDescent="0.25">
      <c r="A36" s="36" t="s">
        <v>25</v>
      </c>
      <c r="B36" s="4" t="s">
        <v>123</v>
      </c>
      <c r="C36" s="2"/>
      <c r="D36" s="2"/>
      <c r="E36" s="9">
        <v>1</v>
      </c>
      <c r="F36" s="10"/>
      <c r="G36" s="10"/>
      <c r="H36" s="10">
        <f t="shared" si="2"/>
        <v>0</v>
      </c>
      <c r="I36" s="11"/>
    </row>
    <row r="37" spans="1:9" ht="45" x14ac:dyDescent="0.25">
      <c r="A37" s="37" t="s">
        <v>26</v>
      </c>
      <c r="B37" s="4" t="s">
        <v>124</v>
      </c>
      <c r="E37" s="9">
        <v>0.4</v>
      </c>
      <c r="F37" s="10"/>
      <c r="G37" s="10"/>
      <c r="H37" s="10">
        <f t="shared" si="2"/>
        <v>0</v>
      </c>
      <c r="I37" s="11"/>
    </row>
    <row r="38" spans="1:9" s="15" customFormat="1" x14ac:dyDescent="0.25">
      <c r="A38" s="27" t="s">
        <v>13</v>
      </c>
      <c r="B38" s="28"/>
      <c r="C38" s="29"/>
      <c r="D38" s="29"/>
      <c r="E38" s="30"/>
      <c r="F38" s="30" t="str">
        <f>_xlfn.CONCAT(ROUND(SDM,1),"%")</f>
        <v>0%</v>
      </c>
      <c r="G38" s="25">
        <f>5*SUM(E26:E37)</f>
        <v>36.000000000000007</v>
      </c>
      <c r="H38" s="25">
        <f>SUM(H28:H37)</f>
        <v>0</v>
      </c>
      <c r="I38" s="26">
        <f>H38/G38*100</f>
        <v>0</v>
      </c>
    </row>
    <row r="39" spans="1:9" ht="18.75" x14ac:dyDescent="0.25">
      <c r="A39" s="32" t="s">
        <v>27</v>
      </c>
      <c r="B39" s="33"/>
      <c r="C39" s="34"/>
      <c r="D39" s="34"/>
      <c r="E39" s="35"/>
      <c r="F39" s="35"/>
      <c r="G39" s="10"/>
      <c r="H39" s="10"/>
      <c r="I39" s="11"/>
    </row>
    <row r="40" spans="1:9" ht="60" x14ac:dyDescent="0.25">
      <c r="A40" s="36" t="s">
        <v>87</v>
      </c>
      <c r="B40" s="4" t="s">
        <v>125</v>
      </c>
      <c r="E40" s="9">
        <v>0.6</v>
      </c>
      <c r="F40" s="10"/>
      <c r="G40" s="10"/>
      <c r="H40" s="10">
        <f>E40*F40</f>
        <v>0</v>
      </c>
      <c r="I40" s="11"/>
    </row>
    <row r="41" spans="1:9" ht="30" x14ac:dyDescent="0.25">
      <c r="A41" s="36" t="s">
        <v>88</v>
      </c>
      <c r="B41" s="4" t="s">
        <v>126</v>
      </c>
      <c r="E41" s="9">
        <v>1</v>
      </c>
      <c r="F41" s="10"/>
      <c r="G41" s="10"/>
      <c r="H41" s="10">
        <f t="shared" ref="H41:H42" si="3">E41*F41</f>
        <v>0</v>
      </c>
      <c r="I41" s="11"/>
    </row>
    <row r="42" spans="1:9" ht="30" x14ac:dyDescent="0.25">
      <c r="A42" s="36" t="s">
        <v>89</v>
      </c>
      <c r="B42" s="4" t="s">
        <v>127</v>
      </c>
      <c r="E42" s="9">
        <v>0.6</v>
      </c>
      <c r="F42" s="10"/>
      <c r="G42" s="10"/>
      <c r="H42" s="10">
        <f t="shared" si="3"/>
        <v>0</v>
      </c>
      <c r="I42" s="11"/>
    </row>
    <row r="43" spans="1:9" s="15" customFormat="1" x14ac:dyDescent="0.25">
      <c r="A43" s="27" t="s">
        <v>13</v>
      </c>
      <c r="B43" s="28"/>
      <c r="C43" s="29"/>
      <c r="D43" s="29"/>
      <c r="E43" s="30"/>
      <c r="F43" s="30" t="str">
        <f>_xlfn.CONCAT(ROUND(TC,1),"%")</f>
        <v>0%</v>
      </c>
      <c r="G43" s="25">
        <f>5*SUM(E40:E42)</f>
        <v>11</v>
      </c>
      <c r="H43" s="25">
        <f>SUM(H40:H42)</f>
        <v>0</v>
      </c>
      <c r="I43" s="26">
        <f>H43/G43*100</f>
        <v>0</v>
      </c>
    </row>
    <row r="44" spans="1:9" ht="18.75" x14ac:dyDescent="0.25">
      <c r="A44" s="32" t="s">
        <v>138</v>
      </c>
      <c r="B44" s="33"/>
      <c r="C44" s="34"/>
      <c r="D44" s="34"/>
      <c r="E44" s="35"/>
      <c r="F44" s="35"/>
      <c r="G44" s="10"/>
      <c r="H44" s="10"/>
      <c r="I44" s="11"/>
    </row>
    <row r="45" spans="1:9" x14ac:dyDescent="0.25">
      <c r="A45" s="36" t="s">
        <v>90</v>
      </c>
      <c r="B45" s="4" t="s">
        <v>128</v>
      </c>
      <c r="C45" s="3"/>
      <c r="D45" s="3"/>
      <c r="E45" s="9">
        <v>0.2</v>
      </c>
      <c r="F45" s="10"/>
      <c r="G45" s="10"/>
      <c r="H45" s="10">
        <f t="shared" ref="H45:H49" si="4">E45*F45</f>
        <v>0</v>
      </c>
      <c r="I45" s="11"/>
    </row>
    <row r="46" spans="1:9" ht="30" x14ac:dyDescent="0.25">
      <c r="A46" s="36" t="s">
        <v>91</v>
      </c>
      <c r="B46" s="4" t="s">
        <v>129</v>
      </c>
      <c r="C46" s="3"/>
      <c r="D46" s="3"/>
      <c r="E46" s="9">
        <v>1</v>
      </c>
      <c r="F46" s="10"/>
      <c r="G46" s="10"/>
      <c r="H46" s="10">
        <f t="shared" si="4"/>
        <v>0</v>
      </c>
      <c r="I46" s="11"/>
    </row>
    <row r="47" spans="1:9" x14ac:dyDescent="0.25">
      <c r="A47" s="36" t="s">
        <v>92</v>
      </c>
      <c r="B47" s="4" t="s">
        <v>130</v>
      </c>
      <c r="C47" s="4"/>
      <c r="D47" s="4"/>
      <c r="E47" s="9">
        <v>1</v>
      </c>
      <c r="F47" s="10"/>
      <c r="G47" s="10"/>
      <c r="H47" s="10">
        <f t="shared" si="4"/>
        <v>0</v>
      </c>
      <c r="I47" s="11"/>
    </row>
    <row r="48" spans="1:9" ht="45" x14ac:dyDescent="0.25">
      <c r="A48" s="36" t="s">
        <v>93</v>
      </c>
      <c r="B48" s="4" t="s">
        <v>131</v>
      </c>
      <c r="C48" s="3"/>
      <c r="D48" s="3"/>
      <c r="E48" s="9">
        <v>0.2</v>
      </c>
      <c r="F48" s="10"/>
      <c r="G48" s="10"/>
      <c r="H48" s="10">
        <f t="shared" si="4"/>
        <v>0</v>
      </c>
      <c r="I48" s="11"/>
    </row>
    <row r="49" spans="1:9" ht="60" x14ac:dyDescent="0.25">
      <c r="A49" s="36" t="s">
        <v>94</v>
      </c>
      <c r="B49" s="4" t="s">
        <v>132</v>
      </c>
      <c r="C49" s="4"/>
      <c r="D49" s="4"/>
      <c r="E49" s="9">
        <v>0.4</v>
      </c>
      <c r="F49" s="10"/>
      <c r="G49" s="10"/>
      <c r="H49" s="10">
        <f t="shared" si="4"/>
        <v>0</v>
      </c>
      <c r="I49" s="11"/>
    </row>
    <row r="50" spans="1:9" s="15" customFormat="1" x14ac:dyDescent="0.25">
      <c r="A50" s="27" t="s">
        <v>13</v>
      </c>
      <c r="B50" s="28"/>
      <c r="C50" s="29"/>
      <c r="D50" s="29"/>
      <c r="E50" s="30"/>
      <c r="F50" s="30" t="str">
        <f>_xlfn.CONCAT(ROUND(NFP,1),"%")</f>
        <v>0%</v>
      </c>
      <c r="G50" s="25">
        <f>5*SUM(E45:E49)</f>
        <v>14.000000000000002</v>
      </c>
      <c r="H50" s="25">
        <f>SUM(H45:H49)</f>
        <v>0</v>
      </c>
      <c r="I50" s="26">
        <f>H50/G50*100</f>
        <v>0</v>
      </c>
    </row>
    <row r="51" spans="1:9" ht="18.75" x14ac:dyDescent="0.25">
      <c r="A51" s="32" t="s">
        <v>139</v>
      </c>
      <c r="B51" s="33"/>
      <c r="C51" s="34"/>
      <c r="D51" s="34"/>
      <c r="E51" s="35"/>
      <c r="F51" s="35"/>
      <c r="G51" s="10"/>
      <c r="H51" s="10"/>
      <c r="I51" s="11"/>
    </row>
    <row r="52" spans="1:9" ht="30" x14ac:dyDescent="0.25">
      <c r="A52" s="36" t="s">
        <v>95</v>
      </c>
      <c r="B52" s="4" t="s">
        <v>137</v>
      </c>
      <c r="E52" s="9">
        <v>1</v>
      </c>
      <c r="F52" s="10"/>
      <c r="G52" s="10"/>
      <c r="H52" s="10">
        <f t="shared" ref="H52:H54" si="5">E52*F52</f>
        <v>0</v>
      </c>
      <c r="I52" s="11"/>
    </row>
    <row r="53" spans="1:9" ht="30" x14ac:dyDescent="0.25">
      <c r="A53" s="36" t="s">
        <v>96</v>
      </c>
      <c r="B53" s="4" t="s">
        <v>133</v>
      </c>
      <c r="E53" s="9">
        <v>1</v>
      </c>
      <c r="F53" s="10"/>
      <c r="G53" s="10"/>
      <c r="H53" s="10">
        <f t="shared" si="5"/>
        <v>0</v>
      </c>
      <c r="I53" s="11"/>
    </row>
    <row r="54" spans="1:9" x14ac:dyDescent="0.25">
      <c r="A54" s="36" t="s">
        <v>97</v>
      </c>
      <c r="B54" s="4" t="s">
        <v>164</v>
      </c>
      <c r="E54" s="9">
        <v>1</v>
      </c>
      <c r="F54" s="10"/>
      <c r="G54" s="10"/>
      <c r="H54" s="10">
        <f t="shared" si="5"/>
        <v>0</v>
      </c>
      <c r="I54" s="11"/>
    </row>
    <row r="55" spans="1:9" s="15" customFormat="1" x14ac:dyDescent="0.25">
      <c r="A55" s="27" t="s">
        <v>13</v>
      </c>
      <c r="B55" s="28"/>
      <c r="C55" s="29"/>
      <c r="D55" s="29"/>
      <c r="E55" s="30"/>
      <c r="F55" s="30" t="str">
        <f>_xlfn.CONCAT(ROUND(RU,1),"%")</f>
        <v>0%</v>
      </c>
      <c r="G55" s="25">
        <f>5*SUM(E52:E54)</f>
        <v>15</v>
      </c>
      <c r="H55" s="25">
        <f>SUM(H52:H54)</f>
        <v>0</v>
      </c>
      <c r="I55" s="26">
        <f>H55/G55*100</f>
        <v>0</v>
      </c>
    </row>
    <row r="56" spans="1:9" ht="18.75" x14ac:dyDescent="0.25">
      <c r="A56" s="32" t="s">
        <v>28</v>
      </c>
      <c r="B56" s="33"/>
      <c r="C56" s="34"/>
      <c r="D56" s="34"/>
      <c r="E56" s="35"/>
      <c r="F56" s="35"/>
      <c r="G56" s="10"/>
      <c r="H56" s="10"/>
      <c r="I56" s="11"/>
    </row>
    <row r="57" spans="1:9" ht="30" x14ac:dyDescent="0.25">
      <c r="A57" s="36" t="s">
        <v>98</v>
      </c>
      <c r="B57" s="4" t="s">
        <v>134</v>
      </c>
      <c r="E57" s="9">
        <v>1</v>
      </c>
      <c r="F57" s="10"/>
      <c r="G57" s="10"/>
      <c r="H57" s="10">
        <f t="shared" ref="H57:H59" si="6">E57*F57</f>
        <v>0</v>
      </c>
      <c r="I57" s="11"/>
    </row>
    <row r="58" spans="1:9" ht="30" x14ac:dyDescent="0.25">
      <c r="A58" s="36" t="s">
        <v>99</v>
      </c>
      <c r="B58" s="4" t="s">
        <v>135</v>
      </c>
      <c r="E58" s="9">
        <v>0.6</v>
      </c>
      <c r="F58" s="10"/>
      <c r="G58" s="10"/>
      <c r="H58" s="10">
        <f t="shared" si="6"/>
        <v>0</v>
      </c>
      <c r="I58" s="11"/>
    </row>
    <row r="59" spans="1:9" ht="285" x14ac:dyDescent="0.25">
      <c r="A59" s="36" t="s">
        <v>100</v>
      </c>
      <c r="B59" s="4" t="s">
        <v>136</v>
      </c>
      <c r="C59" s="4"/>
      <c r="D59" s="4"/>
      <c r="E59" s="9">
        <v>1</v>
      </c>
      <c r="F59" s="10"/>
      <c r="G59" s="10"/>
      <c r="H59" s="10">
        <f t="shared" si="6"/>
        <v>0</v>
      </c>
      <c r="I59" s="11"/>
    </row>
    <row r="60" spans="1:9" s="15" customFormat="1" x14ac:dyDescent="0.25">
      <c r="A60" s="27" t="s">
        <v>13</v>
      </c>
      <c r="B60" s="28"/>
      <c r="C60" s="29"/>
      <c r="D60" s="29"/>
      <c r="E60" s="30"/>
      <c r="F60" s="30" t="str">
        <f>_xlfn.CONCAT(ROUND(Doc,1),"%")</f>
        <v>0%</v>
      </c>
      <c r="G60" s="25">
        <f>5*SUM(E57:E59)</f>
        <v>13</v>
      </c>
      <c r="H60" s="25">
        <f>SUM(H57:H59)</f>
        <v>0</v>
      </c>
      <c r="I60" s="26">
        <f>H60/G60*100</f>
        <v>0</v>
      </c>
    </row>
    <row r="61" spans="1:9" x14ac:dyDescent="0.25">
      <c r="A61" s="2"/>
    </row>
    <row r="62" spans="1:9" x14ac:dyDescent="0.25">
      <c r="A62" s="2"/>
    </row>
    <row r="63" spans="1:9" x14ac:dyDescent="0.25">
      <c r="A63" s="2"/>
    </row>
    <row r="64" spans="1:9" x14ac:dyDescent="0.25">
      <c r="A64" s="2"/>
    </row>
    <row r="65" spans="1:1" x14ac:dyDescent="0.25">
      <c r="A65" s="2"/>
    </row>
    <row r="66" spans="1:1" x14ac:dyDescent="0.25">
      <c r="A66" s="2"/>
    </row>
    <row r="67" spans="1:1" x14ac:dyDescent="0.25">
      <c r="A67" s="2"/>
    </row>
    <row r="68" spans="1:1" x14ac:dyDescent="0.25">
      <c r="A68" s="2"/>
    </row>
  </sheetData>
  <phoneticPr fontId="10" type="noConversion"/>
  <dataValidations count="1">
    <dataValidation type="whole" errorStyle="information" allowBlank="1" showErrorMessage="1" errorTitle="Score out of range" error="Please enter a whole number between 0 and 5. For definitions, please see the Guidance tab." sqref="F10:F13 F16:F23 F26:F37 F40:F42 F45:F49 F52:F54 F57:F59" xr:uid="{A6F30176-3E6E-48EE-9909-304B426890F2}">
      <formula1>0</formula1>
      <formula2>5</formula2>
    </dataValidation>
  </dataValidations>
  <pageMargins left="0.7" right="0.7" top="0.75" bottom="0.75" header="0.3" footer="0.3"/>
  <pageSetup paperSize="9" orientation="portrait" horizontalDpi="300" verticalDpi="3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A8AF-4A59-4ABE-B965-E91C5312AD29}">
  <dimension ref="B2:D27"/>
  <sheetViews>
    <sheetView workbookViewId="0">
      <selection activeCell="B26" sqref="B26"/>
    </sheetView>
  </sheetViews>
  <sheetFormatPr defaultRowHeight="15" x14ac:dyDescent="0.25"/>
  <cols>
    <col min="2" max="2" width="52.140625" bestFit="1" customWidth="1"/>
    <col min="3" max="3" width="13.7109375" customWidth="1"/>
  </cols>
  <sheetData>
    <row r="2" spans="2:4" x14ac:dyDescent="0.25">
      <c r="B2" s="7" t="s">
        <v>62</v>
      </c>
      <c r="C2" s="7" t="s">
        <v>29</v>
      </c>
    </row>
    <row r="3" spans="2:4" x14ac:dyDescent="0.25">
      <c r="B3" s="1" t="s">
        <v>30</v>
      </c>
      <c r="C3" s="6">
        <f>SAVR</f>
        <v>0</v>
      </c>
    </row>
    <row r="4" spans="2:4" x14ac:dyDescent="0.25">
      <c r="B4" s="1" t="s">
        <v>14</v>
      </c>
      <c r="C4" s="6">
        <f>DMG</f>
        <v>0</v>
      </c>
    </row>
    <row r="5" spans="2:4" x14ac:dyDescent="0.25">
      <c r="B5" s="1" t="s">
        <v>23</v>
      </c>
      <c r="C5" s="6">
        <f>SDM</f>
        <v>0</v>
      </c>
    </row>
    <row r="6" spans="2:4" x14ac:dyDescent="0.25">
      <c r="B6" s="1" t="s">
        <v>27</v>
      </c>
      <c r="C6" s="6">
        <f>TC</f>
        <v>0</v>
      </c>
    </row>
    <row r="7" spans="2:4" x14ac:dyDescent="0.25">
      <c r="B7" s="1" t="s">
        <v>138</v>
      </c>
      <c r="C7" s="6">
        <f>NFP</f>
        <v>0</v>
      </c>
    </row>
    <row r="8" spans="2:4" x14ac:dyDescent="0.25">
      <c r="B8" s="1" t="s">
        <v>139</v>
      </c>
      <c r="C8" s="6">
        <f>RU</f>
        <v>0</v>
      </c>
    </row>
    <row r="9" spans="2:4" x14ac:dyDescent="0.25">
      <c r="B9" s="1" t="s">
        <v>28</v>
      </c>
      <c r="C9" s="6">
        <f>Doc</f>
        <v>0</v>
      </c>
    </row>
    <row r="12" spans="2:4" x14ac:dyDescent="0.25">
      <c r="C12" s="5"/>
    </row>
    <row r="13" spans="2:4" x14ac:dyDescent="0.25">
      <c r="B13" s="1" t="s">
        <v>31</v>
      </c>
      <c r="C13" s="5"/>
    </row>
    <row r="15" spans="2:4" x14ac:dyDescent="0.25">
      <c r="B15" s="1" t="s">
        <v>32</v>
      </c>
      <c r="C15" s="1" t="s">
        <v>2</v>
      </c>
      <c r="D15" s="1" t="s">
        <v>33</v>
      </c>
    </row>
    <row r="16" spans="2:4" x14ac:dyDescent="0.25">
      <c r="B16" s="16" t="s">
        <v>140</v>
      </c>
      <c r="C16" s="17">
        <v>45658</v>
      </c>
      <c r="D16" s="18" t="s">
        <v>147</v>
      </c>
    </row>
    <row r="17" spans="2:4" x14ac:dyDescent="0.25">
      <c r="B17" s="16" t="s">
        <v>141</v>
      </c>
      <c r="C17" s="17">
        <v>45658</v>
      </c>
      <c r="D17" s="19" t="s">
        <v>148</v>
      </c>
    </row>
    <row r="18" spans="2:4" x14ac:dyDescent="0.25">
      <c r="B18" s="16" t="s">
        <v>142</v>
      </c>
      <c r="C18" s="17">
        <v>45658</v>
      </c>
      <c r="D18" s="20" t="s">
        <v>146</v>
      </c>
    </row>
    <row r="19" spans="2:4" x14ac:dyDescent="0.25">
      <c r="B19" s="16" t="s">
        <v>143</v>
      </c>
      <c r="C19" s="17">
        <v>45658</v>
      </c>
      <c r="D19" s="18" t="s">
        <v>146</v>
      </c>
    </row>
    <row r="20" spans="2:4" x14ac:dyDescent="0.25">
      <c r="B20" s="16" t="s">
        <v>144</v>
      </c>
      <c r="C20" s="17">
        <v>45658</v>
      </c>
      <c r="D20" s="18" t="s">
        <v>148</v>
      </c>
    </row>
    <row r="21" spans="2:4" x14ac:dyDescent="0.25">
      <c r="B21" s="16" t="s">
        <v>145</v>
      </c>
      <c r="C21" s="17">
        <v>45658</v>
      </c>
      <c r="D21" s="18" t="s">
        <v>147</v>
      </c>
    </row>
    <row r="22" spans="2:4" x14ac:dyDescent="0.25">
      <c r="B22" s="16"/>
      <c r="C22" s="21"/>
      <c r="D22" s="18"/>
    </row>
    <row r="23" spans="2:4" x14ac:dyDescent="0.25">
      <c r="B23" s="21"/>
      <c r="C23" s="21"/>
      <c r="D23" s="22"/>
    </row>
    <row r="24" spans="2:4" x14ac:dyDescent="0.25">
      <c r="B24" s="21"/>
      <c r="C24" s="21"/>
      <c r="D24" s="22"/>
    </row>
    <row r="25" spans="2:4" x14ac:dyDescent="0.25">
      <c r="B25" s="21"/>
      <c r="C25" s="21"/>
      <c r="D25" s="22"/>
    </row>
    <row r="26" spans="2:4" x14ac:dyDescent="0.25">
      <c r="B26" s="21"/>
      <c r="C26" s="21"/>
      <c r="D26" s="22"/>
    </row>
    <row r="27" spans="2:4" x14ac:dyDescent="0.25">
      <c r="B27" s="21"/>
      <c r="C27" s="21"/>
      <c r="D27" s="22"/>
    </row>
  </sheetData>
  <conditionalFormatting sqref="C3:C9">
    <cfRule type="iconSet" priority="6">
      <iconSet>
        <cfvo type="percent" val="0"/>
        <cfvo type="num" val="33"/>
        <cfvo type="num" val="67"/>
      </iconSet>
    </cfRule>
  </conditionalFormatting>
  <conditionalFormatting sqref="D16:D28">
    <cfRule type="containsText" dxfId="2" priority="1" operator="containsText" text="Green">
      <formula>NOT(ISERROR(SEARCH("Green",D16)))</formula>
    </cfRule>
    <cfRule type="containsText" dxfId="1" priority="2" operator="containsText" text="Amber">
      <formula>NOT(ISERROR(SEARCH("Amber",D16)))</formula>
    </cfRule>
    <cfRule type="containsText" dxfId="0" priority="3" operator="containsText" text="Red">
      <formula>NOT(ISERROR(SEARCH("Red",D16)))</formula>
    </cfRule>
  </conditionalFormatting>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D729-ABD6-44B0-9E2D-CBCCFA03C9AA}">
  <dimension ref="C1:D20"/>
  <sheetViews>
    <sheetView topLeftCell="C1" workbookViewId="0">
      <selection activeCell="D14" sqref="D14"/>
    </sheetView>
  </sheetViews>
  <sheetFormatPr defaultRowHeight="15" x14ac:dyDescent="0.25"/>
  <cols>
    <col min="3" max="3" width="28.5703125" bestFit="1" customWidth="1"/>
    <col min="4" max="4" width="32.85546875" bestFit="1" customWidth="1"/>
  </cols>
  <sheetData>
    <row r="1" spans="3:4" x14ac:dyDescent="0.25">
      <c r="C1" s="1" t="s">
        <v>34</v>
      </c>
      <c r="D1" s="1" t="s">
        <v>163</v>
      </c>
    </row>
    <row r="2" spans="3:4" x14ac:dyDescent="0.25">
      <c r="C2" t="s">
        <v>35</v>
      </c>
      <c r="D2" t="s">
        <v>36</v>
      </c>
    </row>
    <row r="3" spans="3:4" x14ac:dyDescent="0.25">
      <c r="C3" t="s">
        <v>37</v>
      </c>
      <c r="D3" t="s">
        <v>38</v>
      </c>
    </row>
    <row r="4" spans="3:4" x14ac:dyDescent="0.25">
      <c r="C4" t="s">
        <v>157</v>
      </c>
      <c r="D4" t="s">
        <v>158</v>
      </c>
    </row>
    <row r="5" spans="3:4" x14ac:dyDescent="0.25">
      <c r="C5" t="s">
        <v>39</v>
      </c>
      <c r="D5" t="s">
        <v>40</v>
      </c>
    </row>
    <row r="6" spans="3:4" x14ac:dyDescent="0.25">
      <c r="C6" t="s">
        <v>41</v>
      </c>
      <c r="D6" t="s">
        <v>42</v>
      </c>
    </row>
    <row r="7" spans="3:4" x14ac:dyDescent="0.25">
      <c r="C7" t="s">
        <v>159</v>
      </c>
      <c r="D7" t="s">
        <v>160</v>
      </c>
    </row>
    <row r="8" spans="3:4" x14ac:dyDescent="0.25">
      <c r="C8" t="s">
        <v>43</v>
      </c>
      <c r="D8" t="s">
        <v>161</v>
      </c>
    </row>
    <row r="9" spans="3:4" x14ac:dyDescent="0.25">
      <c r="C9" t="s">
        <v>44</v>
      </c>
      <c r="D9" t="s">
        <v>162</v>
      </c>
    </row>
    <row r="10" spans="3:4" x14ac:dyDescent="0.25">
      <c r="C10" t="s">
        <v>45</v>
      </c>
      <c r="D10" t="s">
        <v>63</v>
      </c>
    </row>
    <row r="11" spans="3:4" x14ac:dyDescent="0.25">
      <c r="C11" t="s">
        <v>46</v>
      </c>
      <c r="D11" t="s">
        <v>47</v>
      </c>
    </row>
    <row r="12" spans="3:4" x14ac:dyDescent="0.25">
      <c r="C12" t="s">
        <v>48</v>
      </c>
      <c r="D12" t="s">
        <v>49</v>
      </c>
    </row>
    <row r="13" spans="3:4" x14ac:dyDescent="0.25">
      <c r="C13" t="s">
        <v>50</v>
      </c>
      <c r="D13" t="s">
        <v>51</v>
      </c>
    </row>
    <row r="14" spans="3:4" x14ac:dyDescent="0.25">
      <c r="C14" t="s">
        <v>52</v>
      </c>
      <c r="D14" t="s">
        <v>53</v>
      </c>
    </row>
    <row r="16" spans="3:4" x14ac:dyDescent="0.25">
      <c r="C16" s="1" t="s">
        <v>54</v>
      </c>
    </row>
    <row r="17" spans="3:4" x14ac:dyDescent="0.25">
      <c r="C17" s="1" t="s">
        <v>34</v>
      </c>
      <c r="D17" s="1" t="s">
        <v>163</v>
      </c>
    </row>
    <row r="18" spans="3:4" x14ac:dyDescent="0.25">
      <c r="C18" t="s">
        <v>55</v>
      </c>
      <c r="D18" t="s">
        <v>56</v>
      </c>
    </row>
    <row r="19" spans="3:4" x14ac:dyDescent="0.25">
      <c r="C19" t="s">
        <v>57</v>
      </c>
      <c r="D19" t="s">
        <v>58</v>
      </c>
    </row>
    <row r="20" spans="3:4" x14ac:dyDescent="0.25">
      <c r="C20" t="s">
        <v>59</v>
      </c>
      <c r="D20" t="s">
        <v>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060E45DAA67247AAC819F2429B0D4F" ma:contentTypeVersion="58" ma:contentTypeDescription="Create a new document." ma:contentTypeScope="" ma:versionID="d802315e596bf9b82115083c091660d2">
  <xsd:schema xmlns:xsd="http://www.w3.org/2001/XMLSchema" xmlns:xs="http://www.w3.org/2001/XMLSchema" xmlns:p="http://schemas.microsoft.com/office/2006/metadata/properties" xmlns:ns1="http://schemas.microsoft.com/sharepoint/v3" xmlns:ns2="588bec72-cfaa-45b8-af37-d77fe81f68fd" xmlns:ns3="4cbd0be0-e78e-4409-8eab-407e3221a00d" targetNamespace="http://schemas.microsoft.com/office/2006/metadata/properties" ma:root="true" ma:fieldsID="82f22dfcefc56da25ad8e8d805c1211a" ns1:_="" ns2:_="" ns3:_="">
    <xsd:import namespace="http://schemas.microsoft.com/sharepoint/v3"/>
    <xsd:import namespace="588bec72-cfaa-45b8-af37-d77fe81f68fd"/>
    <xsd:import namespace="4cbd0be0-e78e-4409-8eab-407e3221a0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ToolingTeamResponse"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MediaServiceLocation" minOccurs="0"/>
                <xsd:element ref="ns2:MediaServiceSearchProperties" minOccurs="0"/>
                <xsd:element ref="ns2:UR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8bec72-cfaa-45b8-af37-d77fe81f68fd"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ToolingTeamResponse" ma:index="19" nillable="true" ma:displayName="Tooling Team Response" ma:default="0" ma:internalName="ToolingTeamResponse" ma:readOnly="false">
      <xsd:simpleType>
        <xsd:restriction base="dms:Boolean"/>
      </xsd:simpleType>
    </xsd:element>
    <xsd:element name="MigrationWizId" ma:index="23" nillable="true" ma:displayName="MigrationWizId" ma:internalName="MigrationWizId">
      <xsd:simpleType>
        <xsd:restriction base="dms:Text"/>
      </xsd:simpleType>
    </xsd:element>
    <xsd:element name="MigrationWizIdPermissions" ma:index="24" nillable="true" ma:displayName="MigrationWizIdPermissions" ma:internalName="MigrationWizIdPermissions">
      <xsd:simpleType>
        <xsd:restriction base="dms:Text"/>
      </xsd:simpleType>
    </xsd:element>
    <xsd:element name="MigrationWizIdPermissionLevels" ma:index="25" nillable="true" ma:displayName="MigrationWizIdPermissionLevels" ma:internalName="MigrationWizIdPermissionLevels">
      <xsd:simpleType>
        <xsd:restriction base="dms:Text"/>
      </xsd:simpleType>
    </xsd:element>
    <xsd:element name="MigrationWizIdDocumentLibraryPermissions" ma:index="26" nillable="true" ma:displayName="MigrationWizIdDocumentLibraryPermissions" ma:internalName="MigrationWizIdDocumentLibraryPermissions">
      <xsd:simpleType>
        <xsd:restriction base="dms:Text"/>
      </xsd:simpleType>
    </xsd:element>
    <xsd:element name="MigrationWizIdSecurityGroups" ma:index="27" nillable="true" ma:displayName="MigrationWizIdSecurityGroups" ma:internalName="MigrationWizIdSecurityGroups">
      <xsd:simpleType>
        <xsd:restriction base="dms:Text"/>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Location" ma:index="29" nillable="true" ma:displayName="Location" ma:indexed="true" ma:internalName="MediaServiceLocation"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URL" ma:index="31"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bd0be0-e78e-4409-8eab-407e3221a00d"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0a43a717-20e5-45ce-b534-c3ec09280239}" ma:internalName="TaxCatchAll" ma:showField="CatchAllData" ma:web="4cbd0be0-e78e-4409-8eab-407e3221a0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PermissionLevels xmlns="588bec72-cfaa-45b8-af37-d77fe81f68fd" xsi:nil="true"/>
    <_ip_UnifiedCompliancePolicyUIAction xmlns="http://schemas.microsoft.com/sharepoint/v3" xsi:nil="true"/>
    <MigrationWizIdDocumentLibraryPermissions xmlns="588bec72-cfaa-45b8-af37-d77fe81f68fd" xsi:nil="true"/>
    <MigrationWizIdSecurityGroups xmlns="588bec72-cfaa-45b8-af37-d77fe81f68fd" xsi:nil="true"/>
    <MigrationWizIdPermissions xmlns="588bec72-cfaa-45b8-af37-d77fe81f68fd" xsi:nil="true"/>
    <ToolingTeamResponse xmlns="588bec72-cfaa-45b8-af37-d77fe81f68fd">false</ToolingTeamResponse>
    <_ip_UnifiedCompliancePolicyProperties xmlns="http://schemas.microsoft.com/sharepoint/v3" xsi:nil="true"/>
    <TaxCatchAll xmlns="4cbd0be0-e78e-4409-8eab-407e3221a00d" xsi:nil="true"/>
    <MigrationWizId xmlns="588bec72-cfaa-45b8-af37-d77fe81f68fd" xsi:nil="true"/>
    <lcf76f155ced4ddcb4097134ff3c332f xmlns="588bec72-cfaa-45b8-af37-d77fe81f68fd">
      <Terms xmlns="http://schemas.microsoft.com/office/infopath/2007/PartnerControls"/>
    </lcf76f155ced4ddcb4097134ff3c332f>
    <URL xmlns="588bec72-cfaa-45b8-af37-d77fe81f68fd">
      <Url xsi:nil="true"/>
      <Description xsi:nil="true"/>
    </URL>
  </documentManagement>
</p:properties>
</file>

<file path=customXml/itemProps1.xml><?xml version="1.0" encoding="utf-8"?>
<ds:datastoreItem xmlns:ds="http://schemas.openxmlformats.org/officeDocument/2006/customXml" ds:itemID="{D9667247-2DC7-4123-8805-8938369A87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8bec72-cfaa-45b8-af37-d77fe81f68fd"/>
    <ds:schemaRef ds:uri="4cbd0be0-e78e-4409-8eab-407e3221a0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009E82-9DD7-43C8-A449-28014A12F416}">
  <ds:schemaRefs>
    <ds:schemaRef ds:uri="http://schemas.microsoft.com/sharepoint/v3/contenttype/forms"/>
  </ds:schemaRefs>
</ds:datastoreItem>
</file>

<file path=customXml/itemProps3.xml><?xml version="1.0" encoding="utf-8"?>
<ds:datastoreItem xmlns:ds="http://schemas.openxmlformats.org/officeDocument/2006/customXml" ds:itemID="{888BF3F9-F77B-410F-A46D-30EFF2C6F2F6}">
  <ds:schemaRefs>
    <ds:schemaRef ds:uri="http://schemas.microsoft.com/office/2006/metadata/properties"/>
    <ds:schemaRef ds:uri="http://schemas.microsoft.com/office/infopath/2007/PartnerControls"/>
    <ds:schemaRef ds:uri="588bec72-cfaa-45b8-af37-d77fe81f68fd"/>
    <ds:schemaRef ds:uri="http://schemas.microsoft.com/sharepoint/v3"/>
    <ds:schemaRef ds:uri="4cbd0be0-e78e-4409-8eab-407e3221a00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Guidance</vt:lpstr>
      <vt:lpstr>Assessment</vt:lpstr>
      <vt:lpstr>Assessment Summary</vt:lpstr>
      <vt:lpstr>Shared Services</vt:lpstr>
      <vt:lpstr>Assessment!_Toc178339513</vt:lpstr>
      <vt:lpstr>DMG</vt:lpstr>
      <vt:lpstr>Doc</vt:lpstr>
      <vt:lpstr>NFP</vt:lpstr>
      <vt:lpstr>RU</vt:lpstr>
      <vt:lpstr>SAVR</vt:lpstr>
      <vt:lpstr>Scores</vt:lpstr>
      <vt:lpstr>SDM</vt:lpstr>
      <vt:lpstr>TC</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MCEWAN, Richard (NHS ENGLAND - X26)</dc:creator>
  <cp:keywords/>
  <dc:description/>
  <cp:lastModifiedBy>REES, Chris (NHS ENGLAND)</cp:lastModifiedBy>
  <cp:revision/>
  <dcterms:created xsi:type="dcterms:W3CDTF">2024-09-27T14:34:05Z</dcterms:created>
  <dcterms:modified xsi:type="dcterms:W3CDTF">2025-05-21T10:26:20Z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0x010100FB060E45DAA67247AAC819F2429B0D4F</vt:lpwstr>
  </property>
  <property fmtid="{D5CDD505-2E9C-101B-9397-08002B2CF9AE}" pid="3" name="MediaServiceImageTags">
    <vt:lpwstr/>
  </property>
</Properties>
</file>