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bookViews>
    <workbookView xWindow="0" yWindow="0" windowWidth="23040" windowHeight="9408" activeTab="1"/>
  </bookViews>
  <sheets>
    <sheet name="AZ TCA (C-13)" sheetId="1" r:id="rId1"/>
    <sheet name="PPM Calc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 s="1"/>
  <c r="E5" i="2" s="1"/>
  <c r="E6" i="2" s="1"/>
  <c r="E7" i="2" s="1"/>
  <c r="E8" i="2" s="1"/>
  <c r="E9" i="2" s="1"/>
  <c r="E10" i="2" s="1"/>
  <c r="E11" i="2" s="1"/>
  <c r="E12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I28" i="2" l="1"/>
  <c r="I26" i="2"/>
  <c r="I19" i="2"/>
  <c r="I14" i="2"/>
  <c r="I13" i="2"/>
  <c r="I6" i="2"/>
  <c r="I5" i="2"/>
  <c r="I20" i="2"/>
  <c r="I12" i="2"/>
  <c r="I11" i="2"/>
  <c r="I4" i="2"/>
  <c r="I3" i="2"/>
  <c r="I17" i="2"/>
  <c r="A13" i="2"/>
  <c r="A14" i="2" s="1"/>
  <c r="A15" i="2" s="1"/>
  <c r="A16" i="2" s="1"/>
  <c r="I10" i="2"/>
  <c r="I9" i="2"/>
  <c r="I2" i="2"/>
  <c r="I18" i="2"/>
  <c r="I16" i="2"/>
  <c r="I15" i="2"/>
  <c r="I8" i="2"/>
  <c r="I7" i="2"/>
  <c r="J19" i="2"/>
  <c r="L19" i="2" s="1"/>
  <c r="M19" i="2" s="1"/>
  <c r="J17" i="2"/>
  <c r="L17" i="2" s="1"/>
  <c r="M17" i="2" s="1"/>
  <c r="J15" i="2"/>
  <c r="L15" i="2" s="1"/>
  <c r="M15" i="2" s="1"/>
  <c r="J13" i="2"/>
  <c r="L13" i="2" s="1"/>
  <c r="M13" i="2" s="1"/>
  <c r="J11" i="2"/>
  <c r="L11" i="2" s="1"/>
  <c r="M11" i="2" s="1"/>
  <c r="J9" i="2"/>
  <c r="L9" i="2" s="1"/>
  <c r="M9" i="2" s="1"/>
  <c r="J7" i="2"/>
  <c r="L7" i="2" s="1"/>
  <c r="M7" i="2" s="1"/>
  <c r="J5" i="2"/>
  <c r="L5" i="2" s="1"/>
  <c r="M5" i="2" s="1"/>
  <c r="J3" i="2"/>
  <c r="L3" i="2" s="1"/>
  <c r="M3" i="2" s="1"/>
  <c r="J20" i="2"/>
  <c r="L20" i="2" s="1"/>
  <c r="M20" i="2" s="1"/>
  <c r="J12" i="2"/>
  <c r="L12" i="2" s="1"/>
  <c r="M12" i="2" s="1"/>
  <c r="J4" i="2"/>
  <c r="L4" i="2" s="1"/>
  <c r="M4" i="2" s="1"/>
  <c r="E13" i="2"/>
  <c r="E14" i="2" s="1"/>
  <c r="E15" i="2" s="1"/>
  <c r="E16" i="2" s="1"/>
  <c r="J10" i="2"/>
  <c r="L10" i="2" s="1"/>
  <c r="M10" i="2" s="1"/>
  <c r="J2" i="2"/>
  <c r="L2" i="2" s="1"/>
  <c r="M2" i="2" s="1"/>
  <c r="J18" i="2"/>
  <c r="L18" i="2" s="1"/>
  <c r="M18" i="2" s="1"/>
  <c r="J16" i="2"/>
  <c r="L16" i="2" s="1"/>
  <c r="M16" i="2" s="1"/>
  <c r="J8" i="2"/>
  <c r="L8" i="2" s="1"/>
  <c r="M8" i="2" s="1"/>
  <c r="J14" i="2"/>
  <c r="L14" i="2" s="1"/>
  <c r="M14" i="2" s="1"/>
  <c r="J6" i="2"/>
  <c r="L6" i="2" s="1"/>
  <c r="M6" i="2" s="1"/>
  <c r="E17" i="2" l="1"/>
  <c r="E18" i="2" s="1"/>
  <c r="E19" i="2" s="1"/>
  <c r="E20" i="2" s="1"/>
  <c r="E21" i="2" s="1"/>
  <c r="J22" i="2"/>
  <c r="L22" i="2" s="1"/>
  <c r="M22" i="2" s="1"/>
  <c r="J24" i="2"/>
  <c r="L24" i="2" s="1"/>
  <c r="M24" i="2" s="1"/>
  <c r="J26" i="2"/>
  <c r="L26" i="2" s="1"/>
  <c r="M26" i="2" s="1"/>
  <c r="J28" i="2"/>
  <c r="L28" i="2" s="1"/>
  <c r="M28" i="2" s="1"/>
  <c r="J30" i="2"/>
  <c r="L30" i="2" s="1"/>
  <c r="M30" i="2" s="1"/>
  <c r="J32" i="2"/>
  <c r="L32" i="2" s="1"/>
  <c r="M32" i="2" s="1"/>
  <c r="J34" i="2"/>
  <c r="L34" i="2" s="1"/>
  <c r="M34" i="2" s="1"/>
  <c r="J36" i="2"/>
  <c r="L36" i="2" s="1"/>
  <c r="M36" i="2" s="1"/>
  <c r="J38" i="2"/>
  <c r="L38" i="2" s="1"/>
  <c r="M38" i="2" s="1"/>
  <c r="J40" i="2"/>
  <c r="L40" i="2" s="1"/>
  <c r="M40" i="2" s="1"/>
  <c r="J23" i="2"/>
  <c r="L23" i="2" s="1"/>
  <c r="M23" i="2" s="1"/>
  <c r="J25" i="2"/>
  <c r="L25" i="2" s="1"/>
  <c r="M25" i="2" s="1"/>
  <c r="J27" i="2"/>
  <c r="L27" i="2" s="1"/>
  <c r="M27" i="2" s="1"/>
  <c r="J29" i="2"/>
  <c r="L29" i="2" s="1"/>
  <c r="M29" i="2" s="1"/>
  <c r="J31" i="2"/>
  <c r="L31" i="2" s="1"/>
  <c r="M31" i="2" s="1"/>
  <c r="J33" i="2"/>
  <c r="L33" i="2" s="1"/>
  <c r="M33" i="2" s="1"/>
  <c r="J35" i="2"/>
  <c r="L35" i="2" s="1"/>
  <c r="M35" i="2" s="1"/>
  <c r="J37" i="2"/>
  <c r="L37" i="2" s="1"/>
  <c r="M37" i="2" s="1"/>
  <c r="J39" i="2"/>
  <c r="L39" i="2" s="1"/>
  <c r="M39" i="2" s="1"/>
  <c r="J41" i="2"/>
  <c r="L41" i="2" s="1"/>
  <c r="M41" i="2" s="1"/>
  <c r="A17" i="2"/>
  <c r="A18" i="2" s="1"/>
  <c r="A19" i="2" s="1"/>
  <c r="I23" i="2"/>
  <c r="I25" i="2"/>
  <c r="I27" i="2"/>
  <c r="I29" i="2"/>
  <c r="I31" i="2"/>
  <c r="I33" i="2"/>
  <c r="I22" i="2"/>
  <c r="I30" i="2"/>
  <c r="I24" i="2"/>
  <c r="J21" i="2"/>
  <c r="L21" i="2" s="1"/>
  <c r="M21" i="2" s="1"/>
  <c r="I21" i="2"/>
  <c r="A20" i="2" l="1"/>
  <c r="I36" i="2"/>
  <c r="I34" i="2"/>
  <c r="I32" i="2"/>
  <c r="I35" i="2"/>
  <c r="A21" i="2" l="1"/>
  <c r="I37" i="2"/>
  <c r="I40" i="2"/>
  <c r="I39" i="2"/>
  <c r="I38" i="2"/>
  <c r="I41" i="2"/>
</calcChain>
</file>

<file path=xl/sharedStrings.xml><?xml version="1.0" encoding="utf-8"?>
<sst xmlns="http://schemas.openxmlformats.org/spreadsheetml/2006/main" count="91" uniqueCount="29">
  <si>
    <t>Lactic acid</t>
  </si>
  <si>
    <t>Acetyl-Co-A</t>
  </si>
  <si>
    <t>Citrate</t>
  </si>
  <si>
    <t>Isocitrate</t>
  </si>
  <si>
    <t>a-Ketoglutarate</t>
  </si>
  <si>
    <t>Succiynl-Co-A</t>
  </si>
  <si>
    <t>Succinate</t>
  </si>
  <si>
    <t>Fumarate</t>
  </si>
  <si>
    <t>Malate</t>
  </si>
  <si>
    <t>Oxaloacetate</t>
  </si>
  <si>
    <t>Lactic acid (C-13)</t>
  </si>
  <si>
    <t>Acetyl-Co-A (C-13)</t>
  </si>
  <si>
    <t>Citrate (C-13)</t>
  </si>
  <si>
    <t>Isocitrate (C-13)</t>
  </si>
  <si>
    <t>a-Ketoglutarate (C-13)</t>
  </si>
  <si>
    <t>Succiynl-Co-A (C-13)</t>
  </si>
  <si>
    <t>Succinate (C-13)</t>
  </si>
  <si>
    <t>Fumarate (C-13)</t>
  </si>
  <si>
    <t>Malate (C-13)</t>
  </si>
  <si>
    <t>Oxaloacetate (C-13)</t>
  </si>
  <si>
    <t>Row # Start</t>
  </si>
  <si>
    <t>Molecule</t>
  </si>
  <si>
    <t>Iterations</t>
  </si>
  <si>
    <t>MW</t>
  </si>
  <si>
    <t>Adduct</t>
  </si>
  <si>
    <t>MW (adduct)</t>
  </si>
  <si>
    <t>15 ppm</t>
  </si>
  <si>
    <t>[M-H]-</t>
  </si>
  <si>
    <t>[M+Cl]]-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</si>
</sst>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164" fontId="1" fillId="2" borderId="1" xfId="0" applyNumberFormat="1" applyFont="1" applyFill="1" applyBorder="1" applyAlignment="1">
      <alignment vertical="top" wrapText="1" readingOrder="1"/>
    </xf>
    <xf numFmtId="164" fontId="1" fillId="0" borderId="0" xfId="0" applyNumberFormat="1" applyFont="1" applyAlignment="1">
      <alignment vertical="top" readingOrder="1"/>
    </xf>
    <xf numFmtId="0" fontId="2" fillId="0" borderId="0" xfId="0" applyFont="1"/>
    <xf numFmtId="0" fontId="0" fillId="0" borderId="0" xfId="0" applyNumberFormat="1"/>
    <xf numFmtId="0" fontId="0" fillId="0" borderId="2" xfId="0" applyBorder="1"/>
    <xf numFmtId="164" fontId="0" fillId="0" borderId="0" xfId="0" applyNumberFormat="1" applyBorder="1"/>
    <xf numFmtId="164" fontId="0" fillId="0" borderId="0" xfId="0" applyNumberFormat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" sqref="B1:B20"/>
    </sheetView>
  </sheetViews>
  <sheetFormatPr defaultRowHeight="14.4" x14ac:dyDescent="0.3"/>
  <cols>
    <col min="1" max="1" width="19.88671875" style="1" bestFit="1" customWidth="1"/>
  </cols>
  <sheetData>
    <row r="1" spans="1:2" ht="15" thickBot="1" x14ac:dyDescent="0.35">
      <c r="A1" s="1" t="s">
        <v>0</v>
      </c>
      <c r="B1">
        <v>90.031689999999998</v>
      </c>
    </row>
    <row r="2" spans="1:2" ht="15" thickBot="1" x14ac:dyDescent="0.35">
      <c r="A2" s="1" t="s">
        <v>1</v>
      </c>
      <c r="B2" s="2">
        <v>809.12577305100001</v>
      </c>
    </row>
    <row r="3" spans="1:2" x14ac:dyDescent="0.3">
      <c r="A3" s="1" t="s">
        <v>2</v>
      </c>
      <c r="B3">
        <v>192.02699999999999</v>
      </c>
    </row>
    <row r="4" spans="1:2" x14ac:dyDescent="0.3">
      <c r="A4" s="1" t="s">
        <v>3</v>
      </c>
      <c r="B4">
        <v>192.02699999999999</v>
      </c>
    </row>
    <row r="5" spans="1:2" x14ac:dyDescent="0.3">
      <c r="A5" s="1" t="s">
        <v>4</v>
      </c>
      <c r="B5">
        <v>146.02152000000001</v>
      </c>
    </row>
    <row r="6" spans="1:2" x14ac:dyDescent="0.3">
      <c r="A6" s="1" t="s">
        <v>5</v>
      </c>
      <c r="B6" s="3">
        <v>867.13125235899997</v>
      </c>
    </row>
    <row r="7" spans="1:2" x14ac:dyDescent="0.3">
      <c r="A7" s="1" t="s">
        <v>6</v>
      </c>
      <c r="B7">
        <v>118.02661000000001</v>
      </c>
    </row>
    <row r="8" spans="1:2" x14ac:dyDescent="0.3">
      <c r="A8" s="1" t="s">
        <v>7</v>
      </c>
      <c r="B8">
        <v>116.01096</v>
      </c>
    </row>
    <row r="9" spans="1:2" x14ac:dyDescent="0.3">
      <c r="A9" s="1" t="s">
        <v>8</v>
      </c>
      <c r="B9">
        <v>133.0137</v>
      </c>
    </row>
    <row r="10" spans="1:2" x14ac:dyDescent="0.3">
      <c r="A10" s="1" t="s">
        <v>9</v>
      </c>
      <c r="B10">
        <v>132.00586999999999</v>
      </c>
    </row>
    <row r="11" spans="1:2" x14ac:dyDescent="0.3">
      <c r="A11" s="1" t="s">
        <v>10</v>
      </c>
      <c r="B11">
        <v>93.041750000000008</v>
      </c>
    </row>
    <row r="12" spans="1:2" x14ac:dyDescent="0.3">
      <c r="A12" s="1" t="s">
        <v>11</v>
      </c>
      <c r="B12" s="1">
        <v>832.202823051</v>
      </c>
    </row>
    <row r="13" spans="1:2" x14ac:dyDescent="0.3">
      <c r="A13" s="1" t="s">
        <v>12</v>
      </c>
      <c r="B13">
        <v>198.04712999999998</v>
      </c>
    </row>
    <row r="14" spans="1:2" x14ac:dyDescent="0.3">
      <c r="A14" s="1" t="s">
        <v>13</v>
      </c>
      <c r="B14">
        <v>198.04712999999998</v>
      </c>
    </row>
    <row r="15" spans="1:2" x14ac:dyDescent="0.3">
      <c r="A15" s="1" t="s">
        <v>14</v>
      </c>
      <c r="B15">
        <v>151.03829000000002</v>
      </c>
    </row>
    <row r="16" spans="1:2" x14ac:dyDescent="0.3">
      <c r="A16" s="1" t="s">
        <v>15</v>
      </c>
      <c r="B16">
        <v>892.21500235899998</v>
      </c>
    </row>
    <row r="17" spans="1:2" x14ac:dyDescent="0.3">
      <c r="A17" s="1" t="s">
        <v>16</v>
      </c>
      <c r="B17">
        <v>122.04003</v>
      </c>
    </row>
    <row r="18" spans="1:2" x14ac:dyDescent="0.3">
      <c r="A18" s="1" t="s">
        <v>17</v>
      </c>
      <c r="B18">
        <v>120.02438000000001</v>
      </c>
    </row>
    <row r="19" spans="1:2" x14ac:dyDescent="0.3">
      <c r="A19" s="1" t="s">
        <v>18</v>
      </c>
      <c r="B19">
        <v>137.02712</v>
      </c>
    </row>
    <row r="20" spans="1:2" x14ac:dyDescent="0.3">
      <c r="A20" s="1" t="s">
        <v>19</v>
      </c>
      <c r="B20">
        <v>136.01928999999998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13" workbookViewId="0">
      <selection activeCell="M2" sqref="M2:M41"/>
    </sheetView>
  </sheetViews>
  <sheetFormatPr defaultRowHeight="14.4" x14ac:dyDescent="0.3"/>
  <cols>
    <col min="1" max="1" width="10.5546875" bestFit="1" customWidth="1"/>
    <col min="2" max="2" width="24.33203125" bestFit="1" customWidth="1"/>
    <col min="5" max="5" width="10.5546875" bestFit="1" customWidth="1"/>
    <col min="9" max="9" width="30.6640625" bestFit="1" customWidth="1"/>
    <col min="12" max="12" width="12.21875" bestFit="1" customWidth="1"/>
  </cols>
  <sheetData>
    <row r="1" spans="1:13" x14ac:dyDescent="0.3">
      <c r="A1" s="4" t="s">
        <v>20</v>
      </c>
      <c r="B1" s="4" t="s">
        <v>21</v>
      </c>
      <c r="C1" s="4" t="s">
        <v>22</v>
      </c>
      <c r="D1" s="4"/>
      <c r="E1" s="4" t="s">
        <v>20</v>
      </c>
      <c r="F1" s="4" t="s">
        <v>23</v>
      </c>
      <c r="G1" s="4" t="s">
        <v>22</v>
      </c>
      <c r="H1" s="4"/>
      <c r="I1" s="4" t="s">
        <v>21</v>
      </c>
      <c r="J1" s="4" t="s">
        <v>23</v>
      </c>
      <c r="K1" s="4" t="s">
        <v>24</v>
      </c>
      <c r="L1" s="4" t="s">
        <v>25</v>
      </c>
      <c r="M1" s="4" t="s">
        <v>26</v>
      </c>
    </row>
    <row r="2" spans="1:13" ht="15" thickBot="1" x14ac:dyDescent="0.35">
      <c r="A2">
        <v>2</v>
      </c>
      <c r="B2" s="1" t="s">
        <v>0</v>
      </c>
      <c r="C2" s="5">
        <v>2</v>
      </c>
      <c r="E2">
        <v>2</v>
      </c>
      <c r="F2">
        <v>90.031689999999998</v>
      </c>
      <c r="G2" s="5">
        <v>2</v>
      </c>
      <c r="I2" s="6" t="str">
        <f>VLOOKUP(ROW(A2),$A$2:$B$21,2,ROW(C2))</f>
        <v>Lactic acid</v>
      </c>
      <c r="J2" s="7">
        <f>VLOOKUP(ROW(F2),$E$2:$F$21,2,ROW(G2))</f>
        <v>90.031689999999998</v>
      </c>
      <c r="K2" t="s">
        <v>27</v>
      </c>
      <c r="L2" s="8">
        <f>J2-1.008</f>
        <v>89.023690000000002</v>
      </c>
      <c r="M2" s="9">
        <f>((L2*15/10^6))</f>
        <v>1.33535535E-3</v>
      </c>
    </row>
    <row r="3" spans="1:13" ht="15" thickBot="1" x14ac:dyDescent="0.35">
      <c r="A3">
        <f t="shared" ref="A3:A21" si="0">A2+C2</f>
        <v>4</v>
      </c>
      <c r="B3" s="1" t="s">
        <v>1</v>
      </c>
      <c r="C3" s="5">
        <v>2</v>
      </c>
      <c r="E3">
        <f>E2+G2</f>
        <v>4</v>
      </c>
      <c r="F3" s="2">
        <v>809.12577305100001</v>
      </c>
      <c r="G3" s="5">
        <v>2</v>
      </c>
      <c r="I3" s="6" t="str">
        <f>VLOOKUP(ROW(A3),$A$2:$B$21,2,ROW(C3))</f>
        <v>Lactic acid</v>
      </c>
      <c r="J3" s="7">
        <f>VLOOKUP(ROW(F3),$E$2:$F$21,2,ROW(G3))</f>
        <v>90.031689999999998</v>
      </c>
      <c r="K3" t="s">
        <v>28</v>
      </c>
      <c r="L3" s="8">
        <f>J3+34.968853</f>
        <v>125.00054299999999</v>
      </c>
      <c r="M3" s="9">
        <f t="shared" ref="M3:M41" si="1">((L3*15/10^6))</f>
        <v>1.8750081449999997E-3</v>
      </c>
    </row>
    <row r="4" spans="1:13" x14ac:dyDescent="0.3">
      <c r="A4">
        <f t="shared" si="0"/>
        <v>6</v>
      </c>
      <c r="B4" s="1" t="s">
        <v>2</v>
      </c>
      <c r="C4" s="5">
        <v>2</v>
      </c>
      <c r="E4">
        <f>E3+G3</f>
        <v>6</v>
      </c>
      <c r="F4">
        <v>192.02699999999999</v>
      </c>
      <c r="G4" s="5">
        <v>2</v>
      </c>
      <c r="I4" s="6" t="str">
        <f>VLOOKUP(ROW(A4),$A$2:$B$21,2,ROW(C4))</f>
        <v>Acetyl-Co-A</v>
      </c>
      <c r="J4" s="7">
        <f>VLOOKUP(ROW(F4),$E$2:$F$21,2,ROW(G4))</f>
        <v>809.12577305100001</v>
      </c>
      <c r="K4" t="s">
        <v>27</v>
      </c>
      <c r="L4" s="8">
        <f t="shared" ref="L4" si="2">J4-1.008</f>
        <v>808.11777305099997</v>
      </c>
      <c r="M4" s="9">
        <f t="shared" si="1"/>
        <v>1.2121766595764999E-2</v>
      </c>
    </row>
    <row r="5" spans="1:13" x14ac:dyDescent="0.3">
      <c r="A5">
        <f t="shared" si="0"/>
        <v>8</v>
      </c>
      <c r="B5" s="1" t="s">
        <v>3</v>
      </c>
      <c r="C5" s="5">
        <v>2</v>
      </c>
      <c r="E5">
        <f t="shared" ref="E5:E16" si="3">E4+G4</f>
        <v>8</v>
      </c>
      <c r="F5">
        <v>192.02699999999999</v>
      </c>
      <c r="G5" s="5">
        <v>2</v>
      </c>
      <c r="I5" s="6" t="str">
        <f>VLOOKUP(ROW(A5),$A$2:$B$21,2,ROW(C5))</f>
        <v>Acetyl-Co-A</v>
      </c>
      <c r="J5" s="7">
        <f>VLOOKUP(ROW(F5),$E$2:$F$21,2,ROW(G5))</f>
        <v>809.12577305100001</v>
      </c>
      <c r="K5" t="s">
        <v>28</v>
      </c>
      <c r="L5" s="8">
        <f t="shared" ref="L5" si="4">J5+34.968853</f>
        <v>844.09462605099998</v>
      </c>
      <c r="M5" s="9">
        <f t="shared" si="1"/>
        <v>1.2661419390765E-2</v>
      </c>
    </row>
    <row r="6" spans="1:13" x14ac:dyDescent="0.3">
      <c r="A6">
        <f t="shared" si="0"/>
        <v>10</v>
      </c>
      <c r="B6" s="1" t="s">
        <v>4</v>
      </c>
      <c r="C6" s="5">
        <v>2</v>
      </c>
      <c r="E6">
        <f t="shared" si="3"/>
        <v>10</v>
      </c>
      <c r="F6">
        <v>146.02152000000001</v>
      </c>
      <c r="G6" s="5">
        <v>2</v>
      </c>
      <c r="I6" s="6" t="str">
        <f>VLOOKUP(ROW(A6),$A$2:$B$21,2,ROW(C6))</f>
        <v>Citrate</v>
      </c>
      <c r="J6" s="7">
        <f>VLOOKUP(ROW(F6),$E$2:$F$21,2,ROW(G6))</f>
        <v>192.02699999999999</v>
      </c>
      <c r="K6" t="s">
        <v>27</v>
      </c>
      <c r="L6" s="8">
        <f t="shared" ref="L6" si="5">J6-1.008</f>
        <v>191.01899999999998</v>
      </c>
      <c r="M6" s="9">
        <f t="shared" si="1"/>
        <v>2.865285E-3</v>
      </c>
    </row>
    <row r="7" spans="1:13" x14ac:dyDescent="0.3">
      <c r="A7">
        <f t="shared" si="0"/>
        <v>12</v>
      </c>
      <c r="B7" s="1" t="s">
        <v>5</v>
      </c>
      <c r="C7" s="5">
        <v>2</v>
      </c>
      <c r="E7">
        <f t="shared" si="3"/>
        <v>12</v>
      </c>
      <c r="F7" s="3">
        <v>867.13125235899997</v>
      </c>
      <c r="G7" s="5">
        <v>2</v>
      </c>
      <c r="I7" s="6" t="str">
        <f>VLOOKUP(ROW(A7),$A$2:$B$21,2,ROW(C7))</f>
        <v>Citrate</v>
      </c>
      <c r="J7" s="7">
        <f>VLOOKUP(ROW(F7),$E$2:$F$21,2,ROW(G7))</f>
        <v>192.02699999999999</v>
      </c>
      <c r="K7" t="s">
        <v>28</v>
      </c>
      <c r="L7" s="8">
        <f t="shared" ref="L7" si="6">J7+34.968853</f>
        <v>226.99585299999998</v>
      </c>
      <c r="M7" s="9">
        <f t="shared" si="1"/>
        <v>3.4049377949999997E-3</v>
      </c>
    </row>
    <row r="8" spans="1:13" x14ac:dyDescent="0.3">
      <c r="A8">
        <f t="shared" si="0"/>
        <v>14</v>
      </c>
      <c r="B8" s="1" t="s">
        <v>6</v>
      </c>
      <c r="C8" s="5">
        <v>2</v>
      </c>
      <c r="E8">
        <f t="shared" si="3"/>
        <v>14</v>
      </c>
      <c r="F8">
        <v>118.02661000000001</v>
      </c>
      <c r="G8" s="5">
        <v>2</v>
      </c>
      <c r="I8" s="6" t="str">
        <f>VLOOKUP(ROW(A8),$A$2:$B$21,2,ROW(C8))</f>
        <v>Isocitrate</v>
      </c>
      <c r="J8" s="7">
        <f>VLOOKUP(ROW(F8),$E$2:$F$21,2,ROW(G8))</f>
        <v>192.02699999999999</v>
      </c>
      <c r="K8" t="s">
        <v>27</v>
      </c>
      <c r="L8" s="8">
        <f t="shared" ref="L8" si="7">J8-1.008</f>
        <v>191.01899999999998</v>
      </c>
      <c r="M8" s="9">
        <f t="shared" si="1"/>
        <v>2.865285E-3</v>
      </c>
    </row>
    <row r="9" spans="1:13" x14ac:dyDescent="0.3">
      <c r="A9">
        <f t="shared" si="0"/>
        <v>16</v>
      </c>
      <c r="B9" s="1" t="s">
        <v>7</v>
      </c>
      <c r="C9" s="5">
        <v>2</v>
      </c>
      <c r="E9">
        <f t="shared" si="3"/>
        <v>16</v>
      </c>
      <c r="F9">
        <v>116.01096</v>
      </c>
      <c r="G9" s="5">
        <v>2</v>
      </c>
      <c r="I9" s="6" t="str">
        <f>VLOOKUP(ROW(A9),$A$2:$B$21,2,ROW(C9))</f>
        <v>Isocitrate</v>
      </c>
      <c r="J9" s="7">
        <f>VLOOKUP(ROW(F9),$E$2:$F$21,2,ROW(G9))</f>
        <v>192.02699999999999</v>
      </c>
      <c r="K9" t="s">
        <v>28</v>
      </c>
      <c r="L9" s="8">
        <f t="shared" ref="L9" si="8">J9+34.968853</f>
        <v>226.99585299999998</v>
      </c>
      <c r="M9" s="9">
        <f t="shared" si="1"/>
        <v>3.4049377949999997E-3</v>
      </c>
    </row>
    <row r="10" spans="1:13" x14ac:dyDescent="0.3">
      <c r="A10">
        <f t="shared" si="0"/>
        <v>18</v>
      </c>
      <c r="B10" s="1" t="s">
        <v>8</v>
      </c>
      <c r="C10" s="5">
        <v>2</v>
      </c>
      <c r="E10">
        <f t="shared" si="3"/>
        <v>18</v>
      </c>
      <c r="F10">
        <v>133.0137</v>
      </c>
      <c r="G10" s="5">
        <v>2</v>
      </c>
      <c r="I10" s="6" t="str">
        <f>VLOOKUP(ROW(A10),$A$2:$B$21,2,ROW(C10))</f>
        <v>a-Ketoglutarate</v>
      </c>
      <c r="J10" s="7">
        <f>VLOOKUP(ROW(F10),$E$2:$F$21,2,ROW(G10))</f>
        <v>146.02152000000001</v>
      </c>
      <c r="K10" t="s">
        <v>27</v>
      </c>
      <c r="L10" s="8">
        <f t="shared" ref="L10" si="9">J10-1.008</f>
        <v>145.01352</v>
      </c>
      <c r="M10" s="9">
        <f t="shared" si="1"/>
        <v>2.1752028000000001E-3</v>
      </c>
    </row>
    <row r="11" spans="1:13" x14ac:dyDescent="0.3">
      <c r="A11">
        <f t="shared" si="0"/>
        <v>20</v>
      </c>
      <c r="B11" s="1" t="s">
        <v>9</v>
      </c>
      <c r="C11" s="5">
        <v>2</v>
      </c>
      <c r="E11">
        <f t="shared" si="3"/>
        <v>20</v>
      </c>
      <c r="F11">
        <v>132.00586999999999</v>
      </c>
      <c r="G11" s="5">
        <v>2</v>
      </c>
      <c r="I11" s="6" t="str">
        <f>VLOOKUP(ROW(A11),$A$2:$B$21,2,ROW(C11))</f>
        <v>a-Ketoglutarate</v>
      </c>
      <c r="J11" s="7">
        <f>VLOOKUP(ROW(F11),$E$2:$F$21,2,ROW(G11))</f>
        <v>146.02152000000001</v>
      </c>
      <c r="K11" t="s">
        <v>28</v>
      </c>
      <c r="L11" s="8">
        <f t="shared" ref="L11" si="10">J11+34.968853</f>
        <v>180.99037300000001</v>
      </c>
      <c r="M11" s="9">
        <f t="shared" si="1"/>
        <v>2.7148555950000002E-3</v>
      </c>
    </row>
    <row r="12" spans="1:13" x14ac:dyDescent="0.3">
      <c r="A12">
        <f t="shared" si="0"/>
        <v>22</v>
      </c>
      <c r="B12" s="1" t="s">
        <v>10</v>
      </c>
      <c r="C12" s="5">
        <v>2</v>
      </c>
      <c r="E12">
        <f t="shared" si="3"/>
        <v>22</v>
      </c>
      <c r="F12">
        <v>93.041750000000008</v>
      </c>
      <c r="G12" s="5">
        <v>2</v>
      </c>
      <c r="I12" s="6" t="str">
        <f>VLOOKUP(ROW(A12),$A$2:$B$21,2,ROW(C12))</f>
        <v>Succiynl-Co-A</v>
      </c>
      <c r="J12" s="7">
        <f>VLOOKUP(ROW(F12),$E$2:$F$21,2,ROW(G12))</f>
        <v>867.13125235899997</v>
      </c>
      <c r="K12" t="s">
        <v>27</v>
      </c>
      <c r="L12" s="8">
        <f t="shared" ref="L12" si="11">J12-1.008</f>
        <v>866.12325235899993</v>
      </c>
      <c r="M12" s="9">
        <f t="shared" si="1"/>
        <v>1.2991848785384999E-2</v>
      </c>
    </row>
    <row r="13" spans="1:13" x14ac:dyDescent="0.3">
      <c r="A13">
        <f t="shared" si="0"/>
        <v>24</v>
      </c>
      <c r="B13" s="1" t="s">
        <v>11</v>
      </c>
      <c r="C13" s="5">
        <v>2</v>
      </c>
      <c r="E13">
        <f t="shared" si="3"/>
        <v>24</v>
      </c>
      <c r="F13" s="1">
        <v>832.202823051</v>
      </c>
      <c r="G13" s="5">
        <v>2</v>
      </c>
      <c r="I13" s="6" t="str">
        <f>VLOOKUP(ROW(A13),$A$2:$B$21,2,ROW(C13))</f>
        <v>Succiynl-Co-A</v>
      </c>
      <c r="J13" s="7">
        <f>VLOOKUP(ROW(F13),$E$2:$F$21,2,ROW(G13))</f>
        <v>867.13125235899997</v>
      </c>
      <c r="K13" t="s">
        <v>28</v>
      </c>
      <c r="L13" s="8">
        <f t="shared" ref="L13" si="12">J13+34.968853</f>
        <v>902.10010535899994</v>
      </c>
      <c r="M13" s="9">
        <f t="shared" si="1"/>
        <v>1.3531501580384998E-2</v>
      </c>
    </row>
    <row r="14" spans="1:13" x14ac:dyDescent="0.3">
      <c r="A14">
        <f t="shared" si="0"/>
        <v>26</v>
      </c>
      <c r="B14" s="1" t="s">
        <v>12</v>
      </c>
      <c r="C14" s="5">
        <v>2</v>
      </c>
      <c r="E14">
        <f t="shared" si="3"/>
        <v>26</v>
      </c>
      <c r="F14">
        <v>198.04712999999998</v>
      </c>
      <c r="G14" s="5">
        <v>2</v>
      </c>
      <c r="I14" s="6" t="str">
        <f>VLOOKUP(ROW(A14),$A$2:$B$21,2,ROW(C14))</f>
        <v>Succinate</v>
      </c>
      <c r="J14" s="7">
        <f>VLOOKUP(ROW(F14),$E$2:$F$21,2,ROW(G14))</f>
        <v>118.02661000000001</v>
      </c>
      <c r="K14" t="s">
        <v>27</v>
      </c>
      <c r="L14" s="8">
        <f t="shared" ref="L14" si="13">J14-1.008</f>
        <v>117.01861000000001</v>
      </c>
      <c r="M14" s="9">
        <f t="shared" si="1"/>
        <v>1.75527915E-3</v>
      </c>
    </row>
    <row r="15" spans="1:13" x14ac:dyDescent="0.3">
      <c r="A15">
        <f t="shared" si="0"/>
        <v>28</v>
      </c>
      <c r="B15" s="1" t="s">
        <v>13</v>
      </c>
      <c r="C15" s="5">
        <v>2</v>
      </c>
      <c r="E15">
        <f t="shared" si="3"/>
        <v>28</v>
      </c>
      <c r="F15">
        <v>198.04712999999998</v>
      </c>
      <c r="G15" s="5">
        <v>2</v>
      </c>
      <c r="I15" s="6" t="str">
        <f>VLOOKUP(ROW(A15),$A$2:$B$21,2,ROW(C15))</f>
        <v>Succinate</v>
      </c>
      <c r="J15" s="7">
        <f>VLOOKUP(ROW(F15),$E$2:$F$21,2,ROW(G15))</f>
        <v>118.02661000000001</v>
      </c>
      <c r="K15" t="s">
        <v>28</v>
      </c>
      <c r="L15" s="8">
        <f t="shared" ref="L15" si="14">J15+34.968853</f>
        <v>152.995463</v>
      </c>
      <c r="M15" s="9">
        <f t="shared" si="1"/>
        <v>2.2949319449999997E-3</v>
      </c>
    </row>
    <row r="16" spans="1:13" x14ac:dyDescent="0.3">
      <c r="A16">
        <f t="shared" si="0"/>
        <v>30</v>
      </c>
      <c r="B16" s="1" t="s">
        <v>14</v>
      </c>
      <c r="C16" s="5">
        <v>2</v>
      </c>
      <c r="E16">
        <f t="shared" si="3"/>
        <v>30</v>
      </c>
      <c r="F16">
        <v>151.03829000000002</v>
      </c>
      <c r="G16" s="5">
        <v>2</v>
      </c>
      <c r="I16" s="6" t="str">
        <f>VLOOKUP(ROW(A16),$A$2:$B$21,2,ROW(C16))</f>
        <v>Fumarate</v>
      </c>
      <c r="J16" s="7">
        <f>VLOOKUP(ROW(F16),$E$2:$F$21,2,ROW(G16))</f>
        <v>116.01096</v>
      </c>
      <c r="K16" t="s">
        <v>27</v>
      </c>
      <c r="L16" s="8">
        <f t="shared" ref="L16" si="15">J16-1.008</f>
        <v>115.00296</v>
      </c>
      <c r="M16" s="9">
        <f t="shared" si="1"/>
        <v>1.7250443999999999E-3</v>
      </c>
    </row>
    <row r="17" spans="1:13" x14ac:dyDescent="0.3">
      <c r="A17">
        <f t="shared" si="0"/>
        <v>32</v>
      </c>
      <c r="B17" s="1" t="s">
        <v>15</v>
      </c>
      <c r="C17" s="5">
        <v>2</v>
      </c>
      <c r="E17">
        <f>E16+G16</f>
        <v>32</v>
      </c>
      <c r="F17">
        <v>892.21500235899998</v>
      </c>
      <c r="G17" s="5">
        <v>2</v>
      </c>
      <c r="I17" s="6" t="str">
        <f>VLOOKUP(ROW(A17),$A$2:$B$21,2,ROW(C17))</f>
        <v>Fumarate</v>
      </c>
      <c r="J17" s="7">
        <f>VLOOKUP(ROW(F17),$E$2:$F$21,2,ROW(G17))</f>
        <v>116.01096</v>
      </c>
      <c r="K17" t="s">
        <v>28</v>
      </c>
      <c r="L17" s="8">
        <f t="shared" ref="L17" si="16">J17+34.968853</f>
        <v>150.97981300000001</v>
      </c>
      <c r="M17" s="9">
        <f t="shared" si="1"/>
        <v>2.2646971950000001E-3</v>
      </c>
    </row>
    <row r="18" spans="1:13" x14ac:dyDescent="0.3">
      <c r="A18">
        <f t="shared" si="0"/>
        <v>34</v>
      </c>
      <c r="B18" s="1" t="s">
        <v>16</v>
      </c>
      <c r="C18" s="5">
        <v>2</v>
      </c>
      <c r="E18">
        <f>E17+G17</f>
        <v>34</v>
      </c>
      <c r="F18">
        <v>122.04003</v>
      </c>
      <c r="G18" s="5">
        <v>2</v>
      </c>
      <c r="I18" s="6" t="str">
        <f>VLOOKUP(ROW(A18),$A$2:$B$21,2,ROW(C18))</f>
        <v>Malate</v>
      </c>
      <c r="J18" s="7">
        <f>VLOOKUP(ROW(F18),$E$2:$F$21,2,ROW(G18))</f>
        <v>133.0137</v>
      </c>
      <c r="K18" t="s">
        <v>27</v>
      </c>
      <c r="L18" s="8">
        <f t="shared" ref="L18" si="17">J18-1.008</f>
        <v>132.00569999999999</v>
      </c>
      <c r="M18" s="9">
        <f t="shared" si="1"/>
        <v>1.9800855000000001E-3</v>
      </c>
    </row>
    <row r="19" spans="1:13" x14ac:dyDescent="0.3">
      <c r="A19">
        <f t="shared" si="0"/>
        <v>36</v>
      </c>
      <c r="B19" s="1" t="s">
        <v>17</v>
      </c>
      <c r="C19" s="5">
        <v>2</v>
      </c>
      <c r="E19">
        <f t="shared" ref="E19:E21" si="18">E18+G18</f>
        <v>36</v>
      </c>
      <c r="F19">
        <v>120.02438000000001</v>
      </c>
      <c r="G19" s="5">
        <v>2</v>
      </c>
      <c r="I19" s="6" t="str">
        <f>VLOOKUP(ROW(A19),$A$2:$B$21,2,ROW(C19))</f>
        <v>Malate</v>
      </c>
      <c r="J19" s="7">
        <f>VLOOKUP(ROW(F19),$E$2:$F$21,2,ROW(G19))</f>
        <v>133.0137</v>
      </c>
      <c r="K19" t="s">
        <v>28</v>
      </c>
      <c r="L19" s="8">
        <f t="shared" ref="L19" si="19">J19+34.968853</f>
        <v>167.982553</v>
      </c>
      <c r="M19" s="9">
        <f t="shared" si="1"/>
        <v>2.5197382950000002E-3</v>
      </c>
    </row>
    <row r="20" spans="1:13" x14ac:dyDescent="0.3">
      <c r="A20">
        <f t="shared" si="0"/>
        <v>38</v>
      </c>
      <c r="B20" s="1" t="s">
        <v>18</v>
      </c>
      <c r="C20" s="5">
        <v>2</v>
      </c>
      <c r="E20">
        <f t="shared" si="18"/>
        <v>38</v>
      </c>
      <c r="F20">
        <v>137.02712</v>
      </c>
      <c r="G20" s="5">
        <v>2</v>
      </c>
      <c r="I20" s="6" t="str">
        <f>VLOOKUP(ROW(A20),$A$2:$B$21,2,ROW(C20))</f>
        <v>Oxaloacetate</v>
      </c>
      <c r="J20" s="7">
        <f>VLOOKUP(ROW(F20),$E$2:$F$21,2,ROW(G20))</f>
        <v>132.00586999999999</v>
      </c>
      <c r="K20" t="s">
        <v>27</v>
      </c>
      <c r="L20" s="8">
        <f t="shared" ref="L20" si="20">J20-1.008</f>
        <v>130.99786999999998</v>
      </c>
      <c r="M20" s="9">
        <f t="shared" si="1"/>
        <v>1.9649680499999999E-3</v>
      </c>
    </row>
    <row r="21" spans="1:13" x14ac:dyDescent="0.3">
      <c r="A21">
        <f t="shared" si="0"/>
        <v>40</v>
      </c>
      <c r="B21" s="1" t="s">
        <v>19</v>
      </c>
      <c r="C21" s="5">
        <v>2</v>
      </c>
      <c r="E21">
        <f t="shared" si="18"/>
        <v>40</v>
      </c>
      <c r="F21">
        <v>136.01928999999998</v>
      </c>
      <c r="G21" s="5">
        <v>2</v>
      </c>
      <c r="I21" s="6" t="str">
        <f>VLOOKUP(ROW(A21),$A$2:$B$21,2,ROW(C21))</f>
        <v>Oxaloacetate</v>
      </c>
      <c r="J21" s="7">
        <f>VLOOKUP(ROW(F21),$E$2:$F$21,2,ROW(G21))</f>
        <v>132.00586999999999</v>
      </c>
      <c r="K21" t="s">
        <v>28</v>
      </c>
      <c r="L21" s="8">
        <f t="shared" ref="L21" si="21">J21+34.968853</f>
        <v>166.97472299999998</v>
      </c>
      <c r="M21" s="9">
        <f t="shared" si="1"/>
        <v>2.504620845E-3</v>
      </c>
    </row>
    <row r="22" spans="1:13" x14ac:dyDescent="0.3">
      <c r="I22" s="6" t="str">
        <f t="shared" ref="I22:I41" si="22">VLOOKUP(ROW(A22),$A$2:$B$21,2,ROW(C22))</f>
        <v>Lactic acid (C-13)</v>
      </c>
      <c r="J22" s="7">
        <f t="shared" ref="J22:J41" si="23">VLOOKUP(ROW(F22),$E$2:$F$21,2,ROW(G22))</f>
        <v>93.041750000000008</v>
      </c>
      <c r="K22" t="s">
        <v>27</v>
      </c>
      <c r="L22" s="8">
        <f t="shared" ref="L22" si="24">J22-1.008</f>
        <v>92.033750000000012</v>
      </c>
      <c r="M22" s="9">
        <f t="shared" si="1"/>
        <v>1.3805062500000002E-3</v>
      </c>
    </row>
    <row r="23" spans="1:13" x14ac:dyDescent="0.3">
      <c r="I23" s="6" t="str">
        <f t="shared" si="22"/>
        <v>Lactic acid (C-13)</v>
      </c>
      <c r="J23" s="7">
        <f t="shared" si="23"/>
        <v>93.041750000000008</v>
      </c>
      <c r="K23" t="s">
        <v>28</v>
      </c>
      <c r="L23" s="8">
        <f t="shared" ref="L23" si="25">J23+34.968853</f>
        <v>128.010603</v>
      </c>
      <c r="M23" s="9">
        <f t="shared" si="1"/>
        <v>1.9201590450000001E-3</v>
      </c>
    </row>
    <row r="24" spans="1:13" x14ac:dyDescent="0.3">
      <c r="I24" s="6" t="str">
        <f t="shared" si="22"/>
        <v>Acetyl-Co-A (C-13)</v>
      </c>
      <c r="J24" s="7">
        <f t="shared" si="23"/>
        <v>832.202823051</v>
      </c>
      <c r="K24" t="s">
        <v>27</v>
      </c>
      <c r="L24" s="8">
        <f t="shared" ref="L24" si="26">J24-1.008</f>
        <v>831.19482305099996</v>
      </c>
      <c r="M24" s="9">
        <f t="shared" si="1"/>
        <v>1.2467922345764999E-2</v>
      </c>
    </row>
    <row r="25" spans="1:13" x14ac:dyDescent="0.3">
      <c r="I25" s="6" t="str">
        <f t="shared" si="22"/>
        <v>Acetyl-Co-A (C-13)</v>
      </c>
      <c r="J25" s="7">
        <f t="shared" si="23"/>
        <v>832.202823051</v>
      </c>
      <c r="K25" t="s">
        <v>28</v>
      </c>
      <c r="L25" s="8">
        <f t="shared" ref="L25" si="27">J25+34.968853</f>
        <v>867.17167605099996</v>
      </c>
      <c r="M25" s="9">
        <f t="shared" si="1"/>
        <v>1.3007575140764999E-2</v>
      </c>
    </row>
    <row r="26" spans="1:13" x14ac:dyDescent="0.3">
      <c r="I26" s="6" t="str">
        <f t="shared" si="22"/>
        <v>Citrate (C-13)</v>
      </c>
      <c r="J26" s="7">
        <f t="shared" si="23"/>
        <v>198.04712999999998</v>
      </c>
      <c r="K26" t="s">
        <v>27</v>
      </c>
      <c r="L26" s="8">
        <f t="shared" ref="L26" si="28">J26-1.008</f>
        <v>197.03912999999997</v>
      </c>
      <c r="M26" s="9">
        <f t="shared" si="1"/>
        <v>2.9555869499999993E-3</v>
      </c>
    </row>
    <row r="27" spans="1:13" x14ac:dyDescent="0.3">
      <c r="I27" s="6" t="str">
        <f t="shared" si="22"/>
        <v>Citrate (C-13)</v>
      </c>
      <c r="J27" s="7">
        <f t="shared" si="23"/>
        <v>198.04712999999998</v>
      </c>
      <c r="K27" t="s">
        <v>28</v>
      </c>
      <c r="L27" s="8">
        <f t="shared" ref="L27" si="29">J27+34.968853</f>
        <v>233.01598299999998</v>
      </c>
      <c r="M27" s="9">
        <f t="shared" si="1"/>
        <v>3.4952397449999999E-3</v>
      </c>
    </row>
    <row r="28" spans="1:13" x14ac:dyDescent="0.3">
      <c r="I28" s="6" t="str">
        <f t="shared" si="22"/>
        <v>Isocitrate (C-13)</v>
      </c>
      <c r="J28" s="7">
        <f t="shared" si="23"/>
        <v>198.04712999999998</v>
      </c>
      <c r="K28" t="s">
        <v>27</v>
      </c>
      <c r="L28" s="8">
        <f t="shared" ref="L28" si="30">J28-1.008</f>
        <v>197.03912999999997</v>
      </c>
      <c r="M28" s="9">
        <f t="shared" si="1"/>
        <v>2.9555869499999993E-3</v>
      </c>
    </row>
    <row r="29" spans="1:13" x14ac:dyDescent="0.3">
      <c r="I29" s="6" t="str">
        <f t="shared" si="22"/>
        <v>Isocitrate (C-13)</v>
      </c>
      <c r="J29" s="7">
        <f t="shared" si="23"/>
        <v>198.04712999999998</v>
      </c>
      <c r="K29" t="s">
        <v>28</v>
      </c>
      <c r="L29" s="8">
        <f t="shared" ref="L29" si="31">J29+34.968853</f>
        <v>233.01598299999998</v>
      </c>
      <c r="M29" s="9">
        <f t="shared" si="1"/>
        <v>3.4952397449999999E-3</v>
      </c>
    </row>
    <row r="30" spans="1:13" x14ac:dyDescent="0.3">
      <c r="I30" s="6" t="str">
        <f t="shared" si="22"/>
        <v>a-Ketoglutarate (C-13)</v>
      </c>
      <c r="J30" s="7">
        <f t="shared" si="23"/>
        <v>151.03829000000002</v>
      </c>
      <c r="K30" t="s">
        <v>27</v>
      </c>
      <c r="L30" s="8">
        <f t="shared" ref="L30" si="32">J30-1.008</f>
        <v>150.03029000000001</v>
      </c>
      <c r="M30" s="9">
        <f t="shared" si="1"/>
        <v>2.2504543500000002E-3</v>
      </c>
    </row>
    <row r="31" spans="1:13" x14ac:dyDescent="0.3">
      <c r="I31" s="6" t="str">
        <f t="shared" si="22"/>
        <v>a-Ketoglutarate (C-13)</v>
      </c>
      <c r="J31" s="7">
        <f t="shared" si="23"/>
        <v>151.03829000000002</v>
      </c>
      <c r="K31" t="s">
        <v>28</v>
      </c>
      <c r="L31" s="8">
        <f t="shared" ref="L31" si="33">J31+34.968853</f>
        <v>186.00714300000001</v>
      </c>
      <c r="M31" s="9">
        <f t="shared" si="1"/>
        <v>2.7901071450000003E-3</v>
      </c>
    </row>
    <row r="32" spans="1:13" x14ac:dyDescent="0.3">
      <c r="I32" s="6" t="str">
        <f t="shared" si="22"/>
        <v>Succiynl-Co-A (C-13)</v>
      </c>
      <c r="J32" s="7">
        <f t="shared" si="23"/>
        <v>892.21500235899998</v>
      </c>
      <c r="K32" t="s">
        <v>27</v>
      </c>
      <c r="L32" s="8">
        <f t="shared" ref="L32" si="34">J32-1.008</f>
        <v>891.20700235899994</v>
      </c>
      <c r="M32" s="9">
        <f t="shared" si="1"/>
        <v>1.3368105035384999E-2</v>
      </c>
    </row>
    <row r="33" spans="9:13" x14ac:dyDescent="0.3">
      <c r="I33" s="6" t="str">
        <f t="shared" si="22"/>
        <v>Succiynl-Co-A (C-13)</v>
      </c>
      <c r="J33" s="7">
        <f t="shared" si="23"/>
        <v>892.21500235899998</v>
      </c>
      <c r="K33" t="s">
        <v>28</v>
      </c>
      <c r="L33" s="8">
        <f t="shared" ref="L33" si="35">J33+34.968853</f>
        <v>927.18385535899995</v>
      </c>
      <c r="M33" s="9">
        <f t="shared" si="1"/>
        <v>1.3907757830384998E-2</v>
      </c>
    </row>
    <row r="34" spans="9:13" x14ac:dyDescent="0.3">
      <c r="I34" s="6" t="str">
        <f t="shared" si="22"/>
        <v>Succinate (C-13)</v>
      </c>
      <c r="J34" s="7">
        <f t="shared" si="23"/>
        <v>122.04003</v>
      </c>
      <c r="K34" t="s">
        <v>27</v>
      </c>
      <c r="L34" s="8">
        <f t="shared" ref="L34" si="36">J34-1.008</f>
        <v>121.03203000000001</v>
      </c>
      <c r="M34" s="9">
        <f t="shared" si="1"/>
        <v>1.8154804500000001E-3</v>
      </c>
    </row>
    <row r="35" spans="9:13" x14ac:dyDescent="0.3">
      <c r="I35" s="6" t="str">
        <f t="shared" si="22"/>
        <v>Succinate (C-13)</v>
      </c>
      <c r="J35" s="7">
        <f t="shared" si="23"/>
        <v>122.04003</v>
      </c>
      <c r="K35" t="s">
        <v>28</v>
      </c>
      <c r="L35" s="8">
        <f t="shared" ref="L35" si="37">J35+34.968853</f>
        <v>157.008883</v>
      </c>
      <c r="M35" s="9">
        <f t="shared" si="1"/>
        <v>2.355133245E-3</v>
      </c>
    </row>
    <row r="36" spans="9:13" x14ac:dyDescent="0.3">
      <c r="I36" s="6" t="str">
        <f t="shared" si="22"/>
        <v>Fumarate (C-13)</v>
      </c>
      <c r="J36" s="7">
        <f t="shared" si="23"/>
        <v>120.02438000000001</v>
      </c>
      <c r="K36" t="s">
        <v>27</v>
      </c>
      <c r="L36" s="8">
        <f t="shared" ref="L36" si="38">J36-1.008</f>
        <v>119.01638000000001</v>
      </c>
      <c r="M36" s="9">
        <f t="shared" si="1"/>
        <v>1.7852457000000002E-3</v>
      </c>
    </row>
    <row r="37" spans="9:13" x14ac:dyDescent="0.3">
      <c r="I37" s="6" t="str">
        <f t="shared" si="22"/>
        <v>Fumarate (C-13)</v>
      </c>
      <c r="J37" s="7">
        <f t="shared" si="23"/>
        <v>120.02438000000001</v>
      </c>
      <c r="K37" t="s">
        <v>28</v>
      </c>
      <c r="L37" s="8">
        <f t="shared" ref="L37" si="39">J37+34.968853</f>
        <v>154.993233</v>
      </c>
      <c r="M37" s="9">
        <f t="shared" si="1"/>
        <v>2.3248984949999999E-3</v>
      </c>
    </row>
    <row r="38" spans="9:13" x14ac:dyDescent="0.3">
      <c r="I38" s="6" t="str">
        <f t="shared" si="22"/>
        <v>Malate (C-13)</v>
      </c>
      <c r="J38" s="7">
        <f t="shared" si="23"/>
        <v>137.02712</v>
      </c>
      <c r="K38" t="s">
        <v>27</v>
      </c>
      <c r="L38" s="8">
        <f t="shared" ref="L38" si="40">J38-1.008</f>
        <v>136.01911999999999</v>
      </c>
      <c r="M38" s="9">
        <f t="shared" si="1"/>
        <v>2.0402867999999999E-3</v>
      </c>
    </row>
    <row r="39" spans="9:13" x14ac:dyDescent="0.3">
      <c r="I39" s="6" t="str">
        <f t="shared" si="22"/>
        <v>Malate (C-13)</v>
      </c>
      <c r="J39" s="7">
        <f t="shared" si="23"/>
        <v>137.02712</v>
      </c>
      <c r="K39" t="s">
        <v>28</v>
      </c>
      <c r="L39" s="8">
        <f t="shared" ref="L39" si="41">J39+34.968853</f>
        <v>171.99597299999999</v>
      </c>
      <c r="M39" s="9">
        <f t="shared" si="1"/>
        <v>2.5799395949999996E-3</v>
      </c>
    </row>
    <row r="40" spans="9:13" x14ac:dyDescent="0.3">
      <c r="I40" s="6" t="str">
        <f t="shared" si="22"/>
        <v>Oxaloacetate (C-13)</v>
      </c>
      <c r="J40" s="7">
        <f t="shared" si="23"/>
        <v>136.01928999999998</v>
      </c>
      <c r="K40" t="s">
        <v>27</v>
      </c>
      <c r="L40" s="8">
        <f t="shared" ref="L40" si="42">J40-1.008</f>
        <v>135.01128999999997</v>
      </c>
      <c r="M40" s="9">
        <f t="shared" si="1"/>
        <v>2.0251693499999997E-3</v>
      </c>
    </row>
    <row r="41" spans="9:13" x14ac:dyDescent="0.3">
      <c r="I41" s="6" t="str">
        <f t="shared" si="22"/>
        <v>Oxaloacetate (C-13)</v>
      </c>
      <c r="J41" s="7">
        <f t="shared" si="23"/>
        <v>136.01928999999998</v>
      </c>
      <c r="K41" t="s">
        <v>28</v>
      </c>
      <c r="L41" s="8">
        <f t="shared" ref="L41" si="43">J41+34.968853</f>
        <v>170.98814299999998</v>
      </c>
      <c r="M41" s="9">
        <f t="shared" si="1"/>
        <v>2.5648221449999994E-3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 TCA (C-13)</vt:lpstr>
      <vt:lpstr>PPM Calcs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Nikula</dc:creator>
  <cp:lastModifiedBy>Chelsea Nikula</cp:lastModifiedBy>
  <dcterms:created xsi:type="dcterms:W3CDTF">2018-08-02T07:31:02Z</dcterms:created>
  <dcterms:modified xsi:type="dcterms:W3CDTF">2018-09-10T13:11:47Z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